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9720" windowHeight="6450" firstSheet="2" activeTab="2"/>
  </bookViews>
  <sheets>
    <sheet name="CF - výkaz NJ" sheetId="8" r:id="rId1"/>
    <sheet name="CF -s účtami" sheetId="12" state="hidden" r:id="rId2"/>
    <sheet name="CF2005-podrobný" sheetId="11" r:id="rId3"/>
    <sheet name="CF2012" sheetId="9" state="hidden" r:id="rId4"/>
    <sheet name="vzor" sheetId="13" state="hidden" r:id="rId5"/>
  </sheets>
  <definedNames>
    <definedName name="_xlnm.Print_Titles" localSheetId="0">'CF - výkaz NJ'!$5:$5</definedName>
    <definedName name="_xlnm.Print_Titles" localSheetId="2">'CF2005-podrobný'!$5:$5</definedName>
    <definedName name="_xlnm.Print_Titles" localSheetId="3">'CF2012'!$6:$7</definedName>
    <definedName name="_xlnm.Print_Area" localSheetId="0">'CF - výkaz NJ'!$A$1:$E$75</definedName>
    <definedName name="_xlnm.Print_Area" localSheetId="1">'CF -s účtami'!$A$1:$F$174</definedName>
    <definedName name="_xlnm.Print_Area" localSheetId="2">'CF2005-podrobný'!$A$1:$G$157</definedName>
    <definedName name="_xlnm.Print_Area" localSheetId="3">'CF2012'!$A$1:$H$76</definedName>
  </definedNames>
  <calcPr calcId="145621"/>
</workbook>
</file>

<file path=xl/calcChain.xml><?xml version="1.0" encoding="utf-8"?>
<calcChain xmlns="http://schemas.openxmlformats.org/spreadsheetml/2006/main">
  <c r="C27" i="12" l="1"/>
  <c r="C26" i="12"/>
  <c r="C44" i="12"/>
  <c r="I139" i="12"/>
  <c r="I140" i="12" s="1"/>
  <c r="J138" i="12"/>
  <c r="I138" i="12"/>
  <c r="J136" i="12"/>
  <c r="I70" i="12"/>
  <c r="H70" i="12"/>
  <c r="I71" i="12" s="1"/>
  <c r="H123" i="12"/>
  <c r="H124" i="12" s="1"/>
  <c r="C127" i="12"/>
  <c r="G56" i="12"/>
  <c r="H56" i="12"/>
  <c r="C27" i="11" l="1"/>
  <c r="C30" i="12"/>
  <c r="C28" i="12"/>
  <c r="C25" i="12" s="1"/>
  <c r="C25" i="11" s="1"/>
  <c r="C20" i="12"/>
  <c r="C158" i="12" s="1"/>
  <c r="C156" i="12" s="1"/>
  <c r="C160" i="12" s="1"/>
  <c r="C16" i="12"/>
  <c r="C15" i="12"/>
  <c r="C64" i="9"/>
  <c r="C63" i="9"/>
  <c r="C62" i="9"/>
  <c r="C61" i="9"/>
  <c r="C60" i="9"/>
  <c r="C59" i="9"/>
  <c r="C58" i="9"/>
  <c r="C50" i="9"/>
  <c r="C49" i="9"/>
  <c r="C48" i="9"/>
  <c r="C47" i="9"/>
  <c r="C46" i="9"/>
  <c r="C45" i="9"/>
  <c r="C44" i="9"/>
  <c r="C43" i="9"/>
  <c r="C42" i="9"/>
  <c r="C41" i="9"/>
  <c r="C40" i="9"/>
  <c r="C39" i="9"/>
  <c r="C38" i="9"/>
  <c r="C37" i="9"/>
  <c r="C36" i="9"/>
  <c r="C35" i="9"/>
  <c r="C34" i="9"/>
  <c r="C33" i="9"/>
  <c r="C32" i="9"/>
  <c r="C26" i="9"/>
  <c r="C25" i="9"/>
  <c r="C24" i="9"/>
  <c r="C20" i="9"/>
  <c r="C19" i="9"/>
  <c r="C18" i="9"/>
  <c r="C8" i="9"/>
  <c r="C6" i="9"/>
  <c r="C145" i="11"/>
  <c r="C143" i="11"/>
  <c r="C141" i="11"/>
  <c r="C139" i="11"/>
  <c r="C137" i="11"/>
  <c r="C135" i="11"/>
  <c r="C133" i="11"/>
  <c r="C131" i="11"/>
  <c r="C129" i="11"/>
  <c r="C127" i="11"/>
  <c r="C125" i="11"/>
  <c r="C123" i="11"/>
  <c r="C121" i="11"/>
  <c r="C119" i="11"/>
  <c r="C117" i="11"/>
  <c r="C115" i="11"/>
  <c r="C111" i="11"/>
  <c r="C109" i="11"/>
  <c r="C107" i="11"/>
  <c r="C105" i="11"/>
  <c r="C103" i="11"/>
  <c r="C101" i="11"/>
  <c r="C99" i="11"/>
  <c r="C97" i="11"/>
  <c r="C89" i="11"/>
  <c r="C87" i="11"/>
  <c r="C85" i="11"/>
  <c r="C83" i="11"/>
  <c r="C81" i="11"/>
  <c r="C79" i="11"/>
  <c r="C77" i="11"/>
  <c r="C75" i="11"/>
  <c r="C73" i="11"/>
  <c r="C71" i="11"/>
  <c r="C69" i="11"/>
  <c r="C67" i="11"/>
  <c r="C65" i="11"/>
  <c r="C63" i="11"/>
  <c r="C61" i="11"/>
  <c r="C59" i="11"/>
  <c r="C57" i="11"/>
  <c r="C55" i="11"/>
  <c r="C53" i="11"/>
  <c r="C47" i="11"/>
  <c r="C45" i="11"/>
  <c r="C43" i="11"/>
  <c r="C39" i="11"/>
  <c r="C37" i="11"/>
  <c r="C35" i="11"/>
  <c r="C29" i="11"/>
  <c r="C28" i="11"/>
  <c r="C26" i="11"/>
  <c r="C23" i="11"/>
  <c r="C22" i="11"/>
  <c r="C21" i="11"/>
  <c r="C20" i="11"/>
  <c r="C19" i="11"/>
  <c r="C18" i="11"/>
  <c r="C17" i="11"/>
  <c r="C16" i="11"/>
  <c r="C15" i="11"/>
  <c r="C14" i="11"/>
  <c r="C13" i="11"/>
  <c r="C12" i="11"/>
  <c r="C11" i="11"/>
  <c r="C6" i="11"/>
  <c r="C5" i="11"/>
  <c r="C155" i="11"/>
  <c r="C115" i="12"/>
  <c r="C57" i="9" s="1"/>
  <c r="C97" i="12"/>
  <c r="C95" i="11" s="1"/>
  <c r="C93" i="12"/>
  <c r="C91" i="11" s="1"/>
  <c r="C33" i="11"/>
  <c r="C10" i="12"/>
  <c r="D27" i="12"/>
  <c r="J127" i="12"/>
  <c r="I127" i="12"/>
  <c r="D127" i="12"/>
  <c r="D125" i="11" s="1"/>
  <c r="D30" i="12"/>
  <c r="D28" i="12"/>
  <c r="D26" i="12"/>
  <c r="D16" i="12"/>
  <c r="C63" i="8"/>
  <c r="C62" i="8"/>
  <c r="C61" i="8"/>
  <c r="C60" i="8"/>
  <c r="C59" i="8"/>
  <c r="C58" i="8"/>
  <c r="C57" i="8"/>
  <c r="C55" i="8"/>
  <c r="C49" i="8"/>
  <c r="C48" i="8"/>
  <c r="C47" i="8"/>
  <c r="C46" i="8"/>
  <c r="C45" i="8"/>
  <c r="C44" i="8"/>
  <c r="C43" i="8"/>
  <c r="C42" i="8"/>
  <c r="C41" i="8"/>
  <c r="C40" i="8"/>
  <c r="C39" i="8"/>
  <c r="C38" i="8"/>
  <c r="C37" i="8"/>
  <c r="C36" i="8"/>
  <c r="C35" i="8"/>
  <c r="C34" i="8"/>
  <c r="C33" i="8"/>
  <c r="C32" i="8"/>
  <c r="C31" i="8"/>
  <c r="C30" i="8"/>
  <c r="C51" i="8" s="1"/>
  <c r="C24" i="8"/>
  <c r="C23" i="8"/>
  <c r="C22" i="8"/>
  <c r="C18" i="8"/>
  <c r="C17" i="8"/>
  <c r="C16" i="8"/>
  <c r="C6" i="8"/>
  <c r="D64" i="9"/>
  <c r="D63" i="9"/>
  <c r="D62" i="9"/>
  <c r="D61" i="9"/>
  <c r="D60" i="9"/>
  <c r="D59" i="9"/>
  <c r="D58" i="9"/>
  <c r="D56" i="9"/>
  <c r="D50" i="9"/>
  <c r="D49" i="9"/>
  <c r="D48" i="9"/>
  <c r="D47" i="9"/>
  <c r="D46" i="9"/>
  <c r="D45" i="9"/>
  <c r="D44" i="9"/>
  <c r="D43" i="9"/>
  <c r="D42" i="9"/>
  <c r="D41" i="9"/>
  <c r="D40" i="9"/>
  <c r="D39" i="9"/>
  <c r="D38" i="9"/>
  <c r="D37" i="9"/>
  <c r="D36" i="9"/>
  <c r="D35" i="9"/>
  <c r="D34" i="9"/>
  <c r="D33" i="9"/>
  <c r="D32" i="9"/>
  <c r="D26" i="9"/>
  <c r="D25" i="9"/>
  <c r="D24" i="9"/>
  <c r="D20" i="9"/>
  <c r="D19" i="9"/>
  <c r="D18" i="9"/>
  <c r="D8" i="9"/>
  <c r="D6" i="9"/>
  <c r="D145" i="11"/>
  <c r="D143" i="11"/>
  <c r="D141" i="11"/>
  <c r="D139" i="11"/>
  <c r="D137" i="11"/>
  <c r="D135" i="11"/>
  <c r="D133" i="11"/>
  <c r="D131" i="11"/>
  <c r="D129" i="11"/>
  <c r="D127" i="11"/>
  <c r="D123" i="11"/>
  <c r="D121" i="11"/>
  <c r="D119" i="11"/>
  <c r="D117" i="11"/>
  <c r="D115" i="11"/>
  <c r="D111" i="11"/>
  <c r="D109" i="11"/>
  <c r="D107" i="11"/>
  <c r="D105" i="11"/>
  <c r="D103" i="11"/>
  <c r="D101" i="11"/>
  <c r="D99" i="11"/>
  <c r="D97" i="11"/>
  <c r="D89" i="11"/>
  <c r="D87" i="11"/>
  <c r="D85" i="11"/>
  <c r="D83" i="11"/>
  <c r="D81" i="11"/>
  <c r="D79" i="11"/>
  <c r="D77" i="11"/>
  <c r="D75" i="11"/>
  <c r="D73" i="11"/>
  <c r="D71" i="11"/>
  <c r="D69" i="11"/>
  <c r="D67" i="11"/>
  <c r="D65" i="11"/>
  <c r="D63" i="11"/>
  <c r="D61" i="11"/>
  <c r="D59" i="11"/>
  <c r="D57" i="11"/>
  <c r="D55" i="11"/>
  <c r="D53" i="11"/>
  <c r="D47" i="11"/>
  <c r="D45" i="11"/>
  <c r="D43" i="11"/>
  <c r="D39" i="11"/>
  <c r="D37" i="11"/>
  <c r="D35" i="11"/>
  <c r="D29" i="11"/>
  <c r="D28" i="11"/>
  <c r="D27" i="11"/>
  <c r="D26" i="11"/>
  <c r="D23" i="11"/>
  <c r="D22" i="11"/>
  <c r="D21" i="11"/>
  <c r="D20" i="11"/>
  <c r="D19" i="11"/>
  <c r="D18" i="11"/>
  <c r="D17" i="11"/>
  <c r="D16" i="11"/>
  <c r="D15" i="11"/>
  <c r="D14" i="11"/>
  <c r="D13" i="11"/>
  <c r="D12" i="11"/>
  <c r="D11" i="11"/>
  <c r="D6" i="11"/>
  <c r="D5" i="11"/>
  <c r="D158" i="12"/>
  <c r="D156" i="12" s="1"/>
  <c r="D160" i="12" s="1"/>
  <c r="D115" i="12"/>
  <c r="C56" i="8" s="1"/>
  <c r="D97" i="12"/>
  <c r="D95" i="11" s="1"/>
  <c r="D93" i="12"/>
  <c r="D91" i="11" s="1"/>
  <c r="D34" i="12"/>
  <c r="D17" i="9" s="1"/>
  <c r="D10" i="12"/>
  <c r="E27" i="12"/>
  <c r="E70" i="12"/>
  <c r="H15" i="12"/>
  <c r="E68" i="12"/>
  <c r="E28" i="12"/>
  <c r="F161" i="12"/>
  <c r="E154" i="12"/>
  <c r="F160" i="12"/>
  <c r="E20" i="12"/>
  <c r="E158" i="12"/>
  <c r="E156" i="12" s="1"/>
  <c r="E15" i="12"/>
  <c r="E10" i="12" s="1"/>
  <c r="E56" i="12"/>
  <c r="E44" i="12"/>
  <c r="E16" i="12"/>
  <c r="C75" i="8" l="1"/>
  <c r="C154" i="12"/>
  <c r="D157" i="11"/>
  <c r="D76" i="9"/>
  <c r="E161" i="12"/>
  <c r="E160" i="12"/>
  <c r="D154" i="12" s="1"/>
  <c r="C69" i="8" s="1"/>
  <c r="C56" i="9"/>
  <c r="C66" i="9" s="1"/>
  <c r="C52" i="9"/>
  <c r="I15" i="12"/>
  <c r="D161" i="12"/>
  <c r="C113" i="11"/>
  <c r="C13" i="9"/>
  <c r="C42" i="12"/>
  <c r="C41" i="11" s="1"/>
  <c r="C74" i="9"/>
  <c r="C17" i="9"/>
  <c r="C10" i="11"/>
  <c r="C12" i="9"/>
  <c r="C150" i="12"/>
  <c r="C147" i="11" s="1"/>
  <c r="C50" i="12"/>
  <c r="C32" i="12"/>
  <c r="C31" i="11" s="1"/>
  <c r="D70" i="9"/>
  <c r="D151" i="11"/>
  <c r="D150" i="12"/>
  <c r="D147" i="11" s="1"/>
  <c r="C65" i="8"/>
  <c r="D113" i="11"/>
  <c r="D57" i="9"/>
  <c r="D66" i="9" s="1"/>
  <c r="D25" i="12"/>
  <c r="C11" i="8" s="1"/>
  <c r="D155" i="11"/>
  <c r="D72" i="9"/>
  <c r="C73" i="8"/>
  <c r="D153" i="11"/>
  <c r="D74" i="9"/>
  <c r="C71" i="8"/>
  <c r="D33" i="11"/>
  <c r="C15" i="8"/>
  <c r="D10" i="11"/>
  <c r="D12" i="9"/>
  <c r="C10" i="8"/>
  <c r="D52" i="9"/>
  <c r="D32" i="12"/>
  <c r="D31" i="11" s="1"/>
  <c r="E93" i="12"/>
  <c r="E30" i="12"/>
  <c r="E26" i="12" s="1"/>
  <c r="E25" i="12" s="1"/>
  <c r="G123" i="12"/>
  <c r="E6" i="11"/>
  <c r="E11" i="11"/>
  <c r="E32" i="12" l="1"/>
  <c r="E26" i="11"/>
  <c r="C70" i="9"/>
  <c r="C151" i="11"/>
  <c r="C22" i="9"/>
  <c r="C28" i="9" s="1"/>
  <c r="C68" i="9" s="1"/>
  <c r="C161" i="12"/>
  <c r="C72" i="9"/>
  <c r="C153" i="11"/>
  <c r="C76" i="9"/>
  <c r="C157" i="11"/>
  <c r="C15" i="9"/>
  <c r="C152" i="12"/>
  <c r="C49" i="11"/>
  <c r="C20" i="8"/>
  <c r="C26" i="8" s="1"/>
  <c r="C67" i="8" s="1"/>
  <c r="D42" i="12"/>
  <c r="D41" i="11" s="1"/>
  <c r="D50" i="12"/>
  <c r="C13" i="8"/>
  <c r="D13" i="9"/>
  <c r="D25" i="11"/>
  <c r="E74" i="9"/>
  <c r="E72" i="9"/>
  <c r="E70" i="9"/>
  <c r="E64" i="9"/>
  <c r="E63" i="9"/>
  <c r="E62" i="9"/>
  <c r="E61" i="9"/>
  <c r="E60" i="9"/>
  <c r="E59" i="9"/>
  <c r="E58" i="9"/>
  <c r="E50" i="9"/>
  <c r="E49" i="9"/>
  <c r="E48" i="9"/>
  <c r="E47" i="9"/>
  <c r="E46" i="9"/>
  <c r="E45" i="9"/>
  <c r="E44" i="9"/>
  <c r="E43" i="9"/>
  <c r="E42" i="9"/>
  <c r="E41" i="9"/>
  <c r="E40" i="9"/>
  <c r="E39" i="9"/>
  <c r="E38" i="9"/>
  <c r="E37" i="9"/>
  <c r="E36" i="9"/>
  <c r="E35" i="9"/>
  <c r="E34" i="9"/>
  <c r="E33" i="9"/>
  <c r="E32" i="9"/>
  <c r="E26" i="9"/>
  <c r="E25" i="9"/>
  <c r="E24" i="9"/>
  <c r="E20" i="9"/>
  <c r="E19" i="9"/>
  <c r="E8" i="9"/>
  <c r="E6" i="9"/>
  <c r="D73" i="8"/>
  <c r="D71" i="8"/>
  <c r="D69" i="8"/>
  <c r="D63" i="8"/>
  <c r="D62" i="8"/>
  <c r="D61" i="8"/>
  <c r="D60" i="8"/>
  <c r="D59" i="8"/>
  <c r="D58" i="8"/>
  <c r="D57" i="8"/>
  <c r="D49" i="8"/>
  <c r="D48" i="8"/>
  <c r="D47" i="8"/>
  <c r="D46" i="8"/>
  <c r="D45" i="8"/>
  <c r="D44" i="8"/>
  <c r="D43" i="8"/>
  <c r="D42" i="8"/>
  <c r="D41" i="8"/>
  <c r="D40" i="8"/>
  <c r="D39" i="8"/>
  <c r="D38" i="8"/>
  <c r="D37" i="8"/>
  <c r="D36" i="8"/>
  <c r="D35" i="8"/>
  <c r="D34" i="8"/>
  <c r="D33" i="8"/>
  <c r="D32" i="8"/>
  <c r="D31" i="8"/>
  <c r="D30" i="8"/>
  <c r="D24" i="8"/>
  <c r="D23" i="8"/>
  <c r="D22" i="8"/>
  <c r="D18" i="8"/>
  <c r="D17" i="8"/>
  <c r="D6" i="8"/>
  <c r="E73" i="8"/>
  <c r="E71" i="8"/>
  <c r="E63" i="8"/>
  <c r="E62" i="8"/>
  <c r="E61" i="8"/>
  <c r="E60" i="8"/>
  <c r="E59" i="8"/>
  <c r="E58" i="8"/>
  <c r="E57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4" i="8"/>
  <c r="E23" i="8"/>
  <c r="E22" i="8"/>
  <c r="E18" i="8"/>
  <c r="E17" i="8"/>
  <c r="E6" i="8"/>
  <c r="E155" i="11"/>
  <c r="E153" i="11"/>
  <c r="E151" i="11"/>
  <c r="E145" i="11"/>
  <c r="E143" i="11"/>
  <c r="E141" i="11"/>
  <c r="E139" i="11"/>
  <c r="E137" i="11"/>
  <c r="E135" i="11"/>
  <c r="E133" i="11"/>
  <c r="E131" i="11"/>
  <c r="E129" i="11"/>
  <c r="E127" i="11"/>
  <c r="E125" i="11"/>
  <c r="E123" i="11"/>
  <c r="E121" i="11"/>
  <c r="E119" i="11"/>
  <c r="E117" i="11"/>
  <c r="E115" i="11"/>
  <c r="E111" i="11"/>
  <c r="E109" i="11"/>
  <c r="E107" i="11"/>
  <c r="E105" i="11"/>
  <c r="E103" i="11"/>
  <c r="E101" i="11"/>
  <c r="E99" i="11"/>
  <c r="E97" i="11"/>
  <c r="E89" i="11"/>
  <c r="E87" i="11"/>
  <c r="E85" i="11"/>
  <c r="E83" i="11"/>
  <c r="E81" i="11"/>
  <c r="E79" i="11"/>
  <c r="E77" i="11"/>
  <c r="E75" i="11"/>
  <c r="E73" i="11"/>
  <c r="E71" i="11"/>
  <c r="E69" i="11"/>
  <c r="E67" i="11"/>
  <c r="E65" i="11"/>
  <c r="E63" i="11"/>
  <c r="E61" i="11"/>
  <c r="E59" i="11"/>
  <c r="E57" i="11"/>
  <c r="E55" i="11"/>
  <c r="E53" i="11"/>
  <c r="E47" i="11"/>
  <c r="E45" i="11"/>
  <c r="E43" i="11"/>
  <c r="E39" i="11"/>
  <c r="E37" i="11"/>
  <c r="E29" i="11"/>
  <c r="E28" i="11"/>
  <c r="E27" i="11"/>
  <c r="E23" i="11"/>
  <c r="E22" i="11"/>
  <c r="E21" i="11"/>
  <c r="E20" i="11"/>
  <c r="E19" i="11"/>
  <c r="E18" i="11"/>
  <c r="E17" i="11"/>
  <c r="E16" i="11"/>
  <c r="E15" i="11"/>
  <c r="E14" i="11"/>
  <c r="E13" i="11"/>
  <c r="E12" i="11"/>
  <c r="E5" i="11"/>
  <c r="D75" i="8"/>
  <c r="E115" i="12"/>
  <c r="E97" i="12"/>
  <c r="D55" i="8" s="1"/>
  <c r="E91" i="11"/>
  <c r="E35" i="11"/>
  <c r="E34" i="12"/>
  <c r="D15" i="8" s="1"/>
  <c r="E13" i="9"/>
  <c r="E12" i="9"/>
  <c r="E50" i="12" l="1"/>
  <c r="E150" i="12"/>
  <c r="E152" i="12" s="1"/>
  <c r="E42" i="12"/>
  <c r="E41" i="11" s="1"/>
  <c r="C162" i="12"/>
  <c r="C149" i="11"/>
  <c r="D49" i="11"/>
  <c r="D152" i="12"/>
  <c r="D22" i="9"/>
  <c r="D28" i="9" s="1"/>
  <c r="D68" i="9" s="1"/>
  <c r="D15" i="9"/>
  <c r="E113" i="11"/>
  <c r="E95" i="11"/>
  <c r="E56" i="9"/>
  <c r="E157" i="11"/>
  <c r="E76" i="9"/>
  <c r="E33" i="11"/>
  <c r="E17" i="9"/>
  <c r="D51" i="8"/>
  <c r="E52" i="9"/>
  <c r="D56" i="8"/>
  <c r="D65" i="8" s="1"/>
  <c r="E57" i="9"/>
  <c r="E66" i="9" s="1"/>
  <c r="E25" i="11"/>
  <c r="D11" i="8"/>
  <c r="E18" i="9"/>
  <c r="D16" i="8"/>
  <c r="E15" i="9"/>
  <c r="E10" i="11"/>
  <c r="D10" i="8"/>
  <c r="E51" i="8"/>
  <c r="E31" i="11"/>
  <c r="E147" i="11"/>
  <c r="D149" i="11" l="1"/>
  <c r="D162" i="12"/>
  <c r="E22" i="9"/>
  <c r="E28" i="9" s="1"/>
  <c r="E68" i="9" s="1"/>
  <c r="E49" i="11"/>
  <c r="E162" i="12"/>
  <c r="D13" i="8"/>
  <c r="D20" i="8"/>
  <c r="D26" i="8" s="1"/>
  <c r="D67" i="8" s="1"/>
  <c r="E149" i="11" l="1"/>
  <c r="C65" i="13" l="1"/>
  <c r="C51" i="13"/>
  <c r="C67" i="13" s="1"/>
  <c r="C26" i="13"/>
  <c r="C20" i="13"/>
  <c r="C13" i="13"/>
  <c r="D5" i="13"/>
  <c r="C5" i="13"/>
  <c r="A1" i="13"/>
  <c r="K74" i="9"/>
  <c r="J74" i="9"/>
  <c r="I74" i="9"/>
  <c r="H74" i="9"/>
  <c r="G74" i="9"/>
  <c r="F74" i="9"/>
  <c r="K72" i="9"/>
  <c r="I72" i="9"/>
  <c r="H72" i="9"/>
  <c r="G72" i="9"/>
  <c r="F72" i="9"/>
  <c r="K70" i="9"/>
  <c r="I70" i="9"/>
  <c r="K64" i="9" l="1"/>
  <c r="J64" i="9"/>
  <c r="I64" i="9"/>
  <c r="H64" i="9"/>
  <c r="G64" i="9"/>
  <c r="F64" i="9"/>
  <c r="K63" i="9"/>
  <c r="J63" i="9"/>
  <c r="I63" i="9"/>
  <c r="H63" i="9"/>
  <c r="G63" i="9"/>
  <c r="F63" i="9"/>
  <c r="K62" i="9"/>
  <c r="J62" i="9"/>
  <c r="I62" i="9"/>
  <c r="H62" i="9"/>
  <c r="G62" i="9"/>
  <c r="F62" i="9"/>
  <c r="K61" i="9"/>
  <c r="J61" i="9"/>
  <c r="I61" i="9"/>
  <c r="H61" i="9"/>
  <c r="G61" i="9"/>
  <c r="F61" i="9"/>
  <c r="K60" i="9"/>
  <c r="J60" i="9"/>
  <c r="I60" i="9"/>
  <c r="H60" i="9"/>
  <c r="G60" i="9"/>
  <c r="F60" i="9"/>
  <c r="K59" i="9"/>
  <c r="J59" i="9"/>
  <c r="I59" i="9"/>
  <c r="H59" i="9"/>
  <c r="G59" i="9"/>
  <c r="F59" i="9"/>
  <c r="K58" i="9"/>
  <c r="J58" i="9"/>
  <c r="I58" i="9"/>
  <c r="H58" i="9"/>
  <c r="G58" i="9"/>
  <c r="F58" i="9"/>
  <c r="K50" i="9"/>
  <c r="J50" i="9"/>
  <c r="I50" i="9"/>
  <c r="H50" i="9"/>
  <c r="G50" i="9"/>
  <c r="F50" i="9"/>
  <c r="K49" i="9"/>
  <c r="J49" i="9"/>
  <c r="I49" i="9"/>
  <c r="H49" i="9"/>
  <c r="G49" i="9"/>
  <c r="F49" i="9"/>
  <c r="K48" i="9"/>
  <c r="J48" i="9"/>
  <c r="I48" i="9"/>
  <c r="H48" i="9"/>
  <c r="G48" i="9"/>
  <c r="F48" i="9"/>
  <c r="K47" i="9"/>
  <c r="J47" i="9"/>
  <c r="I47" i="9"/>
  <c r="H47" i="9"/>
  <c r="G47" i="9"/>
  <c r="F47" i="9"/>
  <c r="K46" i="9"/>
  <c r="J46" i="9"/>
  <c r="I46" i="9"/>
  <c r="H46" i="9"/>
  <c r="G46" i="9"/>
  <c r="F46" i="9"/>
  <c r="K45" i="9"/>
  <c r="J45" i="9"/>
  <c r="I45" i="9"/>
  <c r="H45" i="9"/>
  <c r="G45" i="9"/>
  <c r="F45" i="9"/>
  <c r="K44" i="9"/>
  <c r="J44" i="9"/>
  <c r="I44" i="9"/>
  <c r="H44" i="9"/>
  <c r="G44" i="9"/>
  <c r="F44" i="9"/>
  <c r="K43" i="9"/>
  <c r="J43" i="9"/>
  <c r="I43" i="9"/>
  <c r="H43" i="9"/>
  <c r="G43" i="9"/>
  <c r="F43" i="9"/>
  <c r="K42" i="9"/>
  <c r="J42" i="9"/>
  <c r="I42" i="9"/>
  <c r="H42" i="9"/>
  <c r="G42" i="9"/>
  <c r="F42" i="9"/>
  <c r="K41" i="9"/>
  <c r="J41" i="9"/>
  <c r="I41" i="9"/>
  <c r="H41" i="9"/>
  <c r="G41" i="9"/>
  <c r="F41" i="9"/>
  <c r="K40" i="9"/>
  <c r="J40" i="9"/>
  <c r="I40" i="9"/>
  <c r="H40" i="9"/>
  <c r="G40" i="9"/>
  <c r="F40" i="9"/>
  <c r="K39" i="9"/>
  <c r="J39" i="9"/>
  <c r="I39" i="9"/>
  <c r="H39" i="9"/>
  <c r="G39" i="9"/>
  <c r="F39" i="9"/>
  <c r="K38" i="9"/>
  <c r="J38" i="9"/>
  <c r="I38" i="9"/>
  <c r="H38" i="9"/>
  <c r="G38" i="9"/>
  <c r="F38" i="9"/>
  <c r="K37" i="9"/>
  <c r="J37" i="9"/>
  <c r="I37" i="9"/>
  <c r="H37" i="9"/>
  <c r="G37" i="9"/>
  <c r="F37" i="9"/>
  <c r="K36" i="9"/>
  <c r="J36" i="9"/>
  <c r="I36" i="9"/>
  <c r="H36" i="9"/>
  <c r="G36" i="9"/>
  <c r="F36" i="9"/>
  <c r="K35" i="9"/>
  <c r="J35" i="9"/>
  <c r="I35" i="9"/>
  <c r="H35" i="9"/>
  <c r="G35" i="9"/>
  <c r="F35" i="9"/>
  <c r="K34" i="9"/>
  <c r="J34" i="9"/>
  <c r="I34" i="9"/>
  <c r="H34" i="9"/>
  <c r="G34" i="9"/>
  <c r="F34" i="9"/>
  <c r="H33" i="9"/>
  <c r="G33" i="9"/>
  <c r="F33" i="9"/>
  <c r="I32" i="9"/>
  <c r="H32" i="9"/>
  <c r="G32" i="9"/>
  <c r="F32" i="9"/>
  <c r="K26" i="9"/>
  <c r="J26" i="9"/>
  <c r="I26" i="9"/>
  <c r="H26" i="9"/>
  <c r="G26" i="9"/>
  <c r="F26" i="9"/>
  <c r="K25" i="9"/>
  <c r="J25" i="9"/>
  <c r="I25" i="9"/>
  <c r="H25" i="9"/>
  <c r="G25" i="9"/>
  <c r="F25" i="9"/>
  <c r="I24" i="9"/>
  <c r="H24" i="9"/>
  <c r="G24" i="9"/>
  <c r="F24" i="9"/>
  <c r="F52" i="9" l="1"/>
  <c r="H52" i="9"/>
  <c r="G52" i="9"/>
  <c r="K20" i="9"/>
  <c r="J20" i="9"/>
  <c r="I20" i="9"/>
  <c r="H20" i="9"/>
  <c r="G20" i="9"/>
  <c r="F20" i="9"/>
  <c r="K19" i="9"/>
  <c r="J19" i="9"/>
  <c r="I19" i="9"/>
  <c r="H19" i="9"/>
  <c r="G19" i="9"/>
  <c r="F19" i="9"/>
  <c r="G18" i="9"/>
  <c r="I17" i="9"/>
  <c r="H17" i="9"/>
  <c r="G17" i="9"/>
  <c r="K8" i="9"/>
  <c r="I8" i="9"/>
  <c r="G8" i="9" l="1"/>
  <c r="F8" i="9"/>
  <c r="J6" i="9"/>
  <c r="I6" i="9"/>
  <c r="H6" i="9"/>
  <c r="G6" i="9"/>
  <c r="F6" i="9"/>
  <c r="A1" i="9"/>
  <c r="M157" i="11"/>
  <c r="M155" i="11"/>
  <c r="L155" i="11"/>
  <c r="K155" i="11"/>
  <c r="J155" i="11"/>
  <c r="I155" i="11"/>
  <c r="H155" i="11"/>
  <c r="G155" i="11"/>
  <c r="F155" i="11"/>
  <c r="M153" i="11"/>
  <c r="L153" i="11"/>
  <c r="J153" i="11"/>
  <c r="I153" i="11"/>
  <c r="H153" i="11"/>
  <c r="G153" i="11"/>
  <c r="F153" i="11"/>
  <c r="M151" i="11"/>
  <c r="L151" i="11"/>
  <c r="J151" i="11"/>
  <c r="M149" i="11"/>
  <c r="M147" i="11" l="1"/>
  <c r="M145" i="11"/>
  <c r="L145" i="11"/>
  <c r="K145" i="11"/>
  <c r="J145" i="11"/>
  <c r="I145" i="11"/>
  <c r="H145" i="11"/>
  <c r="G145" i="11"/>
  <c r="F145" i="11"/>
  <c r="M143" i="11"/>
  <c r="L143" i="11"/>
  <c r="K143" i="11"/>
  <c r="J143" i="11"/>
  <c r="I143" i="11"/>
  <c r="H143" i="11"/>
  <c r="G143" i="11"/>
  <c r="F143" i="11"/>
  <c r="M141" i="11"/>
  <c r="L141" i="11"/>
  <c r="K141" i="11"/>
  <c r="J141" i="11"/>
  <c r="I141" i="11"/>
  <c r="H141" i="11"/>
  <c r="G141" i="11"/>
  <c r="F141" i="11"/>
  <c r="M139" i="11"/>
  <c r="L139" i="11"/>
  <c r="K139" i="11"/>
  <c r="J139" i="11"/>
  <c r="I139" i="11"/>
  <c r="H139" i="11"/>
  <c r="G139" i="11"/>
  <c r="F139" i="11"/>
  <c r="M137" i="11"/>
  <c r="L137" i="11"/>
  <c r="K137" i="11"/>
  <c r="J137" i="11"/>
  <c r="I137" i="11"/>
  <c r="H137" i="11"/>
  <c r="G137" i="11"/>
  <c r="F137" i="11"/>
  <c r="M135" i="11"/>
  <c r="L135" i="11"/>
  <c r="K135" i="11"/>
  <c r="J135" i="11"/>
  <c r="I135" i="11"/>
  <c r="H135" i="11"/>
  <c r="G135" i="11"/>
  <c r="F135" i="11"/>
  <c r="M133" i="11"/>
  <c r="L133" i="11"/>
  <c r="K133" i="11"/>
  <c r="J133" i="11"/>
  <c r="I133" i="11"/>
  <c r="H133" i="11"/>
  <c r="G133" i="11"/>
  <c r="F133" i="11"/>
  <c r="M131" i="11"/>
  <c r="L131" i="11"/>
  <c r="K131" i="11"/>
  <c r="J131" i="11"/>
  <c r="I131" i="11"/>
  <c r="H131" i="11"/>
  <c r="G131" i="11"/>
  <c r="F131" i="11"/>
  <c r="M129" i="11"/>
  <c r="L129" i="11"/>
  <c r="K129" i="11"/>
  <c r="J129" i="11"/>
  <c r="I129" i="11"/>
  <c r="H129" i="11"/>
  <c r="G129" i="11"/>
  <c r="F129" i="11"/>
  <c r="M127" i="11"/>
  <c r="L127" i="11"/>
  <c r="K127" i="11"/>
  <c r="J127" i="11"/>
  <c r="I127" i="11"/>
  <c r="H127" i="11"/>
  <c r="G127" i="11"/>
  <c r="F127" i="11"/>
  <c r="M125" i="11"/>
  <c r="L125" i="11"/>
  <c r="K125" i="11"/>
  <c r="J125" i="11"/>
  <c r="I125" i="11"/>
  <c r="H125" i="11"/>
  <c r="G125" i="11"/>
  <c r="F125" i="11"/>
  <c r="M123" i="11"/>
  <c r="I123" i="11"/>
  <c r="G123" i="11"/>
  <c r="F123" i="11"/>
  <c r="M121" i="11"/>
  <c r="J121" i="11"/>
  <c r="I121" i="11"/>
  <c r="H121" i="11"/>
  <c r="G121" i="11"/>
  <c r="M119" i="11"/>
  <c r="L119" i="11"/>
  <c r="K119" i="11"/>
  <c r="J119" i="11"/>
  <c r="I119" i="11"/>
  <c r="H119" i="11"/>
  <c r="G119" i="11"/>
  <c r="M117" i="11"/>
  <c r="L117" i="11"/>
  <c r="K117" i="11"/>
  <c r="J117" i="11"/>
  <c r="I117" i="11"/>
  <c r="H117" i="11"/>
  <c r="G117" i="11"/>
  <c r="F117" i="11"/>
  <c r="M115" i="11"/>
  <c r="L115" i="11"/>
  <c r="K115" i="11"/>
  <c r="J115" i="11"/>
  <c r="I115" i="11"/>
  <c r="H115" i="11"/>
  <c r="G115" i="11"/>
  <c r="F115" i="11"/>
  <c r="M113" i="11"/>
  <c r="M111" i="11"/>
  <c r="L111" i="11"/>
  <c r="K111" i="11"/>
  <c r="J111" i="11"/>
  <c r="I111" i="11"/>
  <c r="H111" i="11"/>
  <c r="G111" i="11"/>
  <c r="F111" i="11"/>
  <c r="M109" i="11"/>
  <c r="L109" i="11"/>
  <c r="K109" i="11"/>
  <c r="J109" i="11"/>
  <c r="I109" i="11"/>
  <c r="H109" i="11"/>
  <c r="G109" i="11"/>
  <c r="F109" i="11"/>
  <c r="M107" i="11"/>
  <c r="L107" i="11"/>
  <c r="K107" i="11"/>
  <c r="J107" i="11"/>
  <c r="I107" i="11"/>
  <c r="H107" i="11"/>
  <c r="G107" i="11"/>
  <c r="F107" i="11"/>
  <c r="M105" i="11"/>
  <c r="L105" i="11"/>
  <c r="K105" i="11"/>
  <c r="J105" i="11"/>
  <c r="I105" i="11"/>
  <c r="H105" i="11"/>
  <c r="G105" i="11"/>
  <c r="F105" i="11"/>
  <c r="M103" i="11"/>
  <c r="L103" i="11"/>
  <c r="K103" i="11"/>
  <c r="J103" i="11"/>
  <c r="I103" i="11"/>
  <c r="H103" i="11"/>
  <c r="G103" i="11"/>
  <c r="F103" i="11"/>
  <c r="M101" i="11"/>
  <c r="L101" i="11"/>
  <c r="K101" i="11"/>
  <c r="J101" i="11"/>
  <c r="I101" i="11"/>
  <c r="H101" i="11"/>
  <c r="G101" i="11"/>
  <c r="F101" i="11"/>
  <c r="M99" i="11"/>
  <c r="L99" i="11"/>
  <c r="K99" i="11"/>
  <c r="J99" i="11"/>
  <c r="I99" i="11"/>
  <c r="H99" i="11"/>
  <c r="G99" i="11"/>
  <c r="F99" i="11"/>
  <c r="M97" i="11"/>
  <c r="L97" i="11"/>
  <c r="K97" i="11"/>
  <c r="J97" i="11"/>
  <c r="I97" i="11"/>
  <c r="H97" i="11"/>
  <c r="G97" i="11"/>
  <c r="F97" i="11"/>
  <c r="M95" i="11"/>
  <c r="M91" i="11" l="1"/>
  <c r="M89" i="11"/>
  <c r="L89" i="11"/>
  <c r="K89" i="11"/>
  <c r="J89" i="11"/>
  <c r="I89" i="11"/>
  <c r="H89" i="11"/>
  <c r="G89" i="11"/>
  <c r="F89" i="11"/>
  <c r="M87" i="11"/>
  <c r="L87" i="11"/>
  <c r="K87" i="11"/>
  <c r="J87" i="11"/>
  <c r="I87" i="11"/>
  <c r="H87" i="11"/>
  <c r="G87" i="11"/>
  <c r="F87" i="11"/>
  <c r="M85" i="11"/>
  <c r="L85" i="11"/>
  <c r="K85" i="11"/>
  <c r="J85" i="11"/>
  <c r="I85" i="11"/>
  <c r="H85" i="11"/>
  <c r="G85" i="11"/>
  <c r="F85" i="11"/>
  <c r="M83" i="11"/>
  <c r="L83" i="11"/>
  <c r="K83" i="11"/>
  <c r="J83" i="11"/>
  <c r="I83" i="11"/>
  <c r="H83" i="11"/>
  <c r="G83" i="11"/>
  <c r="F83" i="11"/>
  <c r="M81" i="11"/>
  <c r="L81" i="11"/>
  <c r="K81" i="11"/>
  <c r="J81" i="11"/>
  <c r="I81" i="11"/>
  <c r="H81" i="11"/>
  <c r="G81" i="11"/>
  <c r="F81" i="11"/>
  <c r="M79" i="11"/>
  <c r="L79" i="11"/>
  <c r="K79" i="11"/>
  <c r="J79" i="11"/>
  <c r="I79" i="11"/>
  <c r="H79" i="11"/>
  <c r="G79" i="11"/>
  <c r="F79" i="11"/>
  <c r="M77" i="11"/>
  <c r="L77" i="11"/>
  <c r="K77" i="11"/>
  <c r="J77" i="11"/>
  <c r="I77" i="11"/>
  <c r="H77" i="11"/>
  <c r="G77" i="11"/>
  <c r="F77" i="11"/>
  <c r="M75" i="11"/>
  <c r="L75" i="11"/>
  <c r="K75" i="11"/>
  <c r="J75" i="11"/>
  <c r="I75" i="11"/>
  <c r="H75" i="11"/>
  <c r="G75" i="11"/>
  <c r="F75" i="11"/>
  <c r="M73" i="11"/>
  <c r="L73" i="11"/>
  <c r="K73" i="11"/>
  <c r="J73" i="11"/>
  <c r="I73" i="11"/>
  <c r="H73" i="11"/>
  <c r="G73" i="11"/>
  <c r="F73" i="11"/>
  <c r="M71" i="11"/>
  <c r="L71" i="11"/>
  <c r="K71" i="11"/>
  <c r="J71" i="11"/>
  <c r="I71" i="11"/>
  <c r="H71" i="11"/>
  <c r="G71" i="11"/>
  <c r="F71" i="11"/>
  <c r="M69" i="11"/>
  <c r="L69" i="11"/>
  <c r="K69" i="11"/>
  <c r="J69" i="11"/>
  <c r="I69" i="11"/>
  <c r="H69" i="11"/>
  <c r="G69" i="11"/>
  <c r="F69" i="11"/>
  <c r="M67" i="11"/>
  <c r="L67" i="11"/>
  <c r="K67" i="11"/>
  <c r="J67" i="11"/>
  <c r="I67" i="11"/>
  <c r="H67" i="11"/>
  <c r="G67" i="11"/>
  <c r="F67" i="11"/>
  <c r="M65" i="11"/>
  <c r="L65" i="11"/>
  <c r="K65" i="11"/>
  <c r="J65" i="11"/>
  <c r="I65" i="11"/>
  <c r="H65" i="11"/>
  <c r="G65" i="11"/>
  <c r="F65" i="11"/>
  <c r="M63" i="11"/>
  <c r="L63" i="11"/>
  <c r="K63" i="11"/>
  <c r="J63" i="11"/>
  <c r="I63" i="11"/>
  <c r="H63" i="11"/>
  <c r="G63" i="11"/>
  <c r="F63" i="11"/>
  <c r="M61" i="11"/>
  <c r="L61" i="11"/>
  <c r="K61" i="11"/>
  <c r="J61" i="11"/>
  <c r="I61" i="11"/>
  <c r="H61" i="11"/>
  <c r="G61" i="11"/>
  <c r="F61" i="11"/>
  <c r="M59" i="11"/>
  <c r="L59" i="11"/>
  <c r="K59" i="11"/>
  <c r="J59" i="11"/>
  <c r="I59" i="11"/>
  <c r="H59" i="11"/>
  <c r="G59" i="11"/>
  <c r="F59" i="11"/>
  <c r="M57" i="11"/>
  <c r="L57" i="11"/>
  <c r="K57" i="11"/>
  <c r="J57" i="11"/>
  <c r="I57" i="11"/>
  <c r="H57" i="11"/>
  <c r="G57" i="11"/>
  <c r="F57" i="11"/>
  <c r="M55" i="11"/>
  <c r="I55" i="11"/>
  <c r="H55" i="11"/>
  <c r="G55" i="11"/>
  <c r="F55" i="11"/>
  <c r="M53" i="11"/>
  <c r="J53" i="11"/>
  <c r="I53" i="11"/>
  <c r="H53" i="11"/>
  <c r="G53" i="11"/>
  <c r="F53" i="11"/>
  <c r="M49" i="11"/>
  <c r="M47" i="11"/>
  <c r="L47" i="11"/>
  <c r="K47" i="11"/>
  <c r="J47" i="11"/>
  <c r="I47" i="11"/>
  <c r="H47" i="11"/>
  <c r="G47" i="11"/>
  <c r="F47" i="11"/>
  <c r="M45" i="11"/>
  <c r="L45" i="11"/>
  <c r="K45" i="11"/>
  <c r="J45" i="11"/>
  <c r="I45" i="11"/>
  <c r="H45" i="11"/>
  <c r="G45" i="11"/>
  <c r="F45" i="11"/>
  <c r="M43" i="11"/>
  <c r="J43" i="11"/>
  <c r="I43" i="11"/>
  <c r="H43" i="11"/>
  <c r="G43" i="11"/>
  <c r="F43" i="11"/>
  <c r="M41" i="11"/>
  <c r="M39" i="11"/>
  <c r="L39" i="11"/>
  <c r="K39" i="11"/>
  <c r="J39" i="11"/>
  <c r="I39" i="11"/>
  <c r="H39" i="11"/>
  <c r="G39" i="11"/>
  <c r="F39" i="11"/>
  <c r="M37" i="11"/>
  <c r="L37" i="11"/>
  <c r="K37" i="11"/>
  <c r="J37" i="11"/>
  <c r="I37" i="11"/>
  <c r="H37" i="11"/>
  <c r="G37" i="11"/>
  <c r="F37" i="11"/>
  <c r="M35" i="11"/>
  <c r="H35" i="11"/>
  <c r="M33" i="11"/>
  <c r="J33" i="11"/>
  <c r="I33" i="11"/>
  <c r="H33" i="11"/>
  <c r="M31" i="11"/>
  <c r="M29" i="11"/>
  <c r="L29" i="11"/>
  <c r="K29" i="11"/>
  <c r="J29" i="11"/>
  <c r="I29" i="11"/>
  <c r="H29" i="11"/>
  <c r="G29" i="11"/>
  <c r="F29" i="11"/>
  <c r="M28" i="11"/>
  <c r="M27" i="11"/>
  <c r="I27" i="11"/>
  <c r="M26" i="11"/>
  <c r="M25" i="11"/>
  <c r="M23" i="11"/>
  <c r="L23" i="11"/>
  <c r="K23" i="11"/>
  <c r="J23" i="11"/>
  <c r="I23" i="11"/>
  <c r="H23" i="11"/>
  <c r="G23" i="11"/>
  <c r="F23" i="11"/>
  <c r="M22" i="11"/>
  <c r="L22" i="11"/>
  <c r="K22" i="11"/>
  <c r="J22" i="11"/>
  <c r="I22" i="11"/>
  <c r="H22" i="11"/>
  <c r="F22" i="11"/>
  <c r="M21" i="11"/>
  <c r="L21" i="11"/>
  <c r="K21" i="11"/>
  <c r="J21" i="11"/>
  <c r="I21" i="11"/>
  <c r="H21" i="11"/>
  <c r="G21" i="11"/>
  <c r="F21" i="11"/>
  <c r="M20" i="11"/>
  <c r="L20" i="11"/>
  <c r="K20" i="11"/>
  <c r="J20" i="11"/>
  <c r="I20" i="11"/>
  <c r="H20" i="11"/>
  <c r="G20" i="11"/>
  <c r="F20" i="11"/>
  <c r="M19" i="11"/>
  <c r="L19" i="11"/>
  <c r="J19" i="11"/>
  <c r="I19" i="11"/>
  <c r="H19" i="11"/>
  <c r="G19" i="11"/>
  <c r="F19" i="11"/>
  <c r="M18" i="11"/>
  <c r="L18" i="11"/>
  <c r="J18" i="11"/>
  <c r="I18" i="11"/>
  <c r="H18" i="11"/>
  <c r="G18" i="11"/>
  <c r="F18" i="11"/>
  <c r="M17" i="11"/>
  <c r="L17" i="11"/>
  <c r="K17" i="11"/>
  <c r="J17" i="11"/>
  <c r="I17" i="11"/>
  <c r="H17" i="11"/>
  <c r="G17" i="11"/>
  <c r="F17" i="11"/>
  <c r="M16" i="11"/>
  <c r="M15" i="11"/>
  <c r="L15" i="11"/>
  <c r="K15" i="11"/>
  <c r="J15" i="11"/>
  <c r="I15" i="11"/>
  <c r="F15" i="11"/>
  <c r="M14" i="11"/>
  <c r="J14" i="11"/>
  <c r="M13" i="11"/>
  <c r="L13" i="11"/>
  <c r="K13" i="11"/>
  <c r="J13" i="11"/>
  <c r="I13" i="11"/>
  <c r="H13" i="11"/>
  <c r="G13" i="11"/>
  <c r="F13" i="11"/>
  <c r="M12" i="11"/>
  <c r="L12" i="11"/>
  <c r="K12" i="11"/>
  <c r="J12" i="11"/>
  <c r="I12" i="11"/>
  <c r="H12" i="11"/>
  <c r="G12" i="11"/>
  <c r="F12" i="11"/>
  <c r="M11" i="11"/>
  <c r="L11" i="11"/>
  <c r="J11" i="11"/>
  <c r="I11" i="11"/>
  <c r="H11" i="11"/>
  <c r="G11" i="11"/>
  <c r="F11" i="11"/>
  <c r="M10" i="11"/>
  <c r="M6" i="11"/>
  <c r="L6" i="11"/>
  <c r="J6" i="11"/>
  <c r="H6" i="11"/>
  <c r="G6" i="11"/>
  <c r="F6" i="11"/>
  <c r="M5" i="11"/>
  <c r="L5" i="11"/>
  <c r="K5" i="11"/>
  <c r="J5" i="11"/>
  <c r="I5" i="11"/>
  <c r="H5" i="11"/>
  <c r="G5" i="11"/>
  <c r="F5" i="11"/>
  <c r="B2" i="11"/>
  <c r="B3" i="9" s="1"/>
  <c r="A1" i="11"/>
  <c r="H161" i="12" l="1"/>
  <c r="H163" i="12" s="1"/>
  <c r="H165" i="12" s="1"/>
  <c r="I76" i="9"/>
  <c r="G157" i="11"/>
  <c r="F157" i="11" l="1"/>
  <c r="E75" i="8"/>
  <c r="G151" i="11"/>
  <c r="H76" i="9"/>
  <c r="I157" i="11"/>
  <c r="H70" i="9"/>
  <c r="I151" i="11"/>
  <c r="E69" i="8"/>
  <c r="J70" i="9"/>
  <c r="K151" i="11"/>
  <c r="G76" i="9"/>
  <c r="F76" i="9" s="1"/>
  <c r="H157" i="11"/>
  <c r="K76" i="9"/>
  <c r="L157" i="11"/>
  <c r="J72" i="9"/>
  <c r="K153" i="11"/>
  <c r="J76" i="9"/>
  <c r="K157" i="11"/>
  <c r="J157" i="11" s="1"/>
  <c r="L123" i="11"/>
  <c r="J123" i="11"/>
  <c r="H123" i="11"/>
  <c r="L121" i="11"/>
  <c r="F121" i="11"/>
  <c r="F119" i="11"/>
  <c r="G57" i="9"/>
  <c r="K95" i="11"/>
  <c r="I56" i="9"/>
  <c r="G56" i="9"/>
  <c r="G95" i="11"/>
  <c r="F97" i="12"/>
  <c r="E55" i="8" s="1"/>
  <c r="F93" i="12"/>
  <c r="G57" i="12"/>
  <c r="L91" i="11"/>
  <c r="J32" i="9"/>
  <c r="F115" i="12" l="1"/>
  <c r="F113" i="11" s="1"/>
  <c r="H151" i="11"/>
  <c r="J113" i="11"/>
  <c r="L147" i="11"/>
  <c r="K121" i="11"/>
  <c r="H56" i="9"/>
  <c r="I95" i="11"/>
  <c r="H95" i="11" s="1"/>
  <c r="F70" i="9"/>
  <c r="F151" i="11"/>
  <c r="K32" i="9"/>
  <c r="L53" i="11"/>
  <c r="K53" i="11" s="1"/>
  <c r="I57" i="9"/>
  <c r="I66" i="9" s="1"/>
  <c r="K123" i="11"/>
  <c r="I33" i="9"/>
  <c r="J55" i="11"/>
  <c r="K56" i="9"/>
  <c r="L95" i="11"/>
  <c r="H57" i="9"/>
  <c r="I113" i="11"/>
  <c r="H113" i="11" s="1"/>
  <c r="K57" i="9"/>
  <c r="L113" i="11"/>
  <c r="K33" i="9"/>
  <c r="L55" i="11"/>
  <c r="F56" i="9"/>
  <c r="F95" i="11"/>
  <c r="K91" i="11"/>
  <c r="J91" i="11" s="1"/>
  <c r="I91" i="11" s="1"/>
  <c r="H91" i="11" s="1"/>
  <c r="G91" i="11" s="1"/>
  <c r="F91" i="11" s="1"/>
  <c r="J95" i="11"/>
  <c r="G113" i="11"/>
  <c r="G70" i="9"/>
  <c r="F36" i="12"/>
  <c r="L33" i="11"/>
  <c r="F26" i="11"/>
  <c r="L28" i="11"/>
  <c r="G28" i="11"/>
  <c r="F28" i="11"/>
  <c r="L27" i="11"/>
  <c r="K27" i="11" s="1"/>
  <c r="H27" i="11"/>
  <c r="F27" i="11"/>
  <c r="L26" i="11"/>
  <c r="G26" i="11"/>
  <c r="G25" i="11"/>
  <c r="G22" i="11"/>
  <c r="K19" i="11"/>
  <c r="K18" i="11"/>
  <c r="L16" i="11"/>
  <c r="J16" i="11"/>
  <c r="F16" i="11"/>
  <c r="H15" i="11"/>
  <c r="G15" i="11"/>
  <c r="L14" i="11"/>
  <c r="I14" i="11"/>
  <c r="G14" i="11"/>
  <c r="F14" i="11"/>
  <c r="K11" i="11"/>
  <c r="B3" i="8"/>
  <c r="F150" i="12" l="1"/>
  <c r="E56" i="8"/>
  <c r="E65" i="8" s="1"/>
  <c r="F57" i="9"/>
  <c r="F33" i="11"/>
  <c r="E15" i="8"/>
  <c r="H14" i="11"/>
  <c r="K16" i="11"/>
  <c r="F35" i="11"/>
  <c r="E16" i="8"/>
  <c r="H66" i="9"/>
  <c r="G66" i="9" s="1"/>
  <c r="F66" i="9"/>
  <c r="J12" i="9"/>
  <c r="K10" i="11"/>
  <c r="G13" i="9"/>
  <c r="H25" i="11"/>
  <c r="H13" i="9"/>
  <c r="I25" i="11"/>
  <c r="K26" i="11"/>
  <c r="J26" i="11" s="1"/>
  <c r="I26" i="11" s="1"/>
  <c r="H26" i="11" s="1"/>
  <c r="I13" i="9"/>
  <c r="J25" i="11"/>
  <c r="G12" i="9"/>
  <c r="F17" i="9"/>
  <c r="G33" i="11"/>
  <c r="K18" i="9"/>
  <c r="L35" i="11"/>
  <c r="J8" i="9"/>
  <c r="K6" i="11"/>
  <c r="H18" i="9"/>
  <c r="I35" i="11"/>
  <c r="F10" i="12"/>
  <c r="K14" i="11"/>
  <c r="L31" i="11"/>
  <c r="K28" i="11"/>
  <c r="J28" i="11" s="1"/>
  <c r="I28" i="11" s="1"/>
  <c r="H28" i="11" s="1"/>
  <c r="I18" i="9"/>
  <c r="J35" i="11"/>
  <c r="K147" i="11"/>
  <c r="H8" i="9"/>
  <c r="I6" i="11"/>
  <c r="F18" i="9"/>
  <c r="K17" i="9" s="1"/>
  <c r="G35" i="11"/>
  <c r="J24" i="9"/>
  <c r="K43" i="11"/>
  <c r="J57" i="9"/>
  <c r="K113" i="11"/>
  <c r="K12" i="9"/>
  <c r="L10" i="11"/>
  <c r="I16" i="11"/>
  <c r="H16" i="11" s="1"/>
  <c r="G16" i="11" s="1"/>
  <c r="J17" i="9"/>
  <c r="K33" i="11"/>
  <c r="K24" i="9"/>
  <c r="L43" i="11"/>
  <c r="J56" i="9"/>
  <c r="K66" i="9"/>
  <c r="G10" i="11"/>
  <c r="F25" i="12"/>
  <c r="E11" i="8" s="1"/>
  <c r="G27" i="11"/>
  <c r="J27" i="11"/>
  <c r="J18" i="9"/>
  <c r="K35" i="11"/>
  <c r="J33" i="9"/>
  <c r="K55" i="11"/>
  <c r="K52" i="9"/>
  <c r="J52" i="9" s="1"/>
  <c r="I52" i="9" s="1"/>
  <c r="F25" i="11"/>
  <c r="F50" i="12" l="1"/>
  <c r="F49" i="11" s="1"/>
  <c r="F13" i="9"/>
  <c r="L41" i="11"/>
  <c r="L49" i="11"/>
  <c r="J147" i="11"/>
  <c r="I147" i="11" s="1"/>
  <c r="H147" i="11" s="1"/>
  <c r="G147" i="11" s="1"/>
  <c r="F147" i="11" s="1"/>
  <c r="F10" i="11"/>
  <c r="E10" i="8"/>
  <c r="F42" i="12"/>
  <c r="F41" i="11" s="1"/>
  <c r="K49" i="11"/>
  <c r="I12" i="9"/>
  <c r="I22" i="9" s="1"/>
  <c r="J10" i="11"/>
  <c r="F12" i="9"/>
  <c r="G49" i="11"/>
  <c r="G149" i="11"/>
  <c r="K31" i="11"/>
  <c r="J13" i="9"/>
  <c r="J22" i="9" s="1"/>
  <c r="J28" i="9" s="1"/>
  <c r="K25" i="11"/>
  <c r="F32" i="12"/>
  <c r="F31" i="11" s="1"/>
  <c r="J66" i="9"/>
  <c r="H12" i="9"/>
  <c r="H22" i="9" s="1"/>
  <c r="H28" i="9" s="1"/>
  <c r="I10" i="11"/>
  <c r="H10" i="11" s="1"/>
  <c r="L25" i="11"/>
  <c r="G22" i="9"/>
  <c r="G15" i="9"/>
  <c r="K41" i="11"/>
  <c r="J41" i="11" s="1"/>
  <c r="I41" i="11" s="1"/>
  <c r="H41" i="11" s="1"/>
  <c r="G41" i="11" s="1"/>
  <c r="F152" i="12" l="1"/>
  <c r="F149" i="11" s="1"/>
  <c r="F22" i="9"/>
  <c r="F28" i="9" s="1"/>
  <c r="F68" i="9" s="1"/>
  <c r="E13" i="8"/>
  <c r="E20" i="8"/>
  <c r="E26" i="8" s="1"/>
  <c r="E67" i="8" s="1"/>
  <c r="F15" i="9"/>
  <c r="K13" i="9" s="1"/>
  <c r="K15" i="9" s="1"/>
  <c r="J15" i="9" s="1"/>
  <c r="I15" i="9" s="1"/>
  <c r="I28" i="9"/>
  <c r="J68" i="9"/>
  <c r="G28" i="9"/>
  <c r="G68" i="9" s="1"/>
  <c r="H68" i="9"/>
  <c r="L149" i="11"/>
  <c r="H15" i="9"/>
  <c r="K149" i="11"/>
  <c r="J31" i="11"/>
  <c r="I31" i="11" s="1"/>
  <c r="H31" i="11" s="1"/>
  <c r="G31" i="11" s="1"/>
  <c r="I49" i="11"/>
  <c r="H49" i="11" s="1"/>
  <c r="J49" i="11"/>
  <c r="F162" i="12" l="1"/>
  <c r="K22" i="9"/>
  <c r="K28" i="9" s="1"/>
  <c r="K68" i="9" s="1"/>
  <c r="I68" i="9"/>
  <c r="J149" i="11"/>
  <c r="I149" i="11" s="1"/>
  <c r="H149" i="11" s="1"/>
</calcChain>
</file>

<file path=xl/sharedStrings.xml><?xml version="1.0" encoding="utf-8"?>
<sst xmlns="http://schemas.openxmlformats.org/spreadsheetml/2006/main" count="753" uniqueCount="288">
  <si>
    <t>Peňažné toky zo základných podnikateľských činností - nepriama metóda</t>
  </si>
  <si>
    <t>A.1.8.</t>
  </si>
  <si>
    <t>A.1.9.</t>
  </si>
  <si>
    <t>A.1.10.</t>
  </si>
  <si>
    <t>A.1.11.</t>
  </si>
  <si>
    <t>Einkünfte aus  Dividenden und anderen Gewinnanteilen, ausgenommen deren, die zu Investitionstätigkeit gehören  (+)</t>
  </si>
  <si>
    <t xml:space="preserve">Mittelzuflüsse und -abflüsse aus Betriebstätigkeit  </t>
  </si>
  <si>
    <t>Mittelzuflüsse und -abflüsse aus Betriebstätigkeit, ausgenommen der Einkünfte und Ausgaben, die gesondert in anderen Bereichen der Kapitalflussrechnung ausgewiesen werden  (+/-), (Summe G/V + A 1 + A 2)</t>
  </si>
  <si>
    <t xml:space="preserve">Ausgaben für bezahlte Zinsen ausgenommen deren, die zu Finanztätigkeiten einbezogen werden  (-)                               </t>
  </si>
  <si>
    <t>Ausgaben für ausbezahlte Dividenden und andere Gewinnanteile, ausgenommen deren, die zu Finanztätigkeiten gehören (-)</t>
  </si>
  <si>
    <t>Ausgaben für die Einkommensteuer der Buchungseinheit, ausgenommen deren, die zu Investitions- oder Finanztätigkeiten gehören  (-/+)</t>
  </si>
  <si>
    <t>Die der Betriebstätigkeit zuzuordnenden ausserordentlichen Einkünfte (+)</t>
  </si>
  <si>
    <t>Die der Betriebstätigkeit zuzuordnenden ausserordentlichen Ausgaben (-)</t>
  </si>
  <si>
    <t xml:space="preserve">Ausgaben auf die von der Buchungseinheit gewährten langfristigen Darlehen an andere Buchungseinheit,   die Bestandteil des Konsolidierungskreises ist (-)
</t>
  </si>
  <si>
    <t xml:space="preserve">Einkünfte aus der Vermietung der Gesamtheiten des beweglichen und unbeweglichen Vermögens, das durch Vermieter benützt und abgeschrieben wird (+)
</t>
  </si>
  <si>
    <t>Die der Investitionstätigkeit zuzuordnenden ausserordentlichen Einkünfte (+)</t>
  </si>
  <si>
    <t>Die der Investitionstätigkeit zuzuordnenden ausserordentlichen Ausgaben (-)</t>
  </si>
  <si>
    <t>Die der Investitionstätigkeit zuzuordnenden sonstigen Einkünfte (+)</t>
  </si>
  <si>
    <t>Die der Investitionstätigkeit zuzuordnenden sonstigen Ausgaben (+)</t>
  </si>
  <si>
    <t>Augaben für ausbezahlte Dividenden und Gewinnanteile ausgenommen deren, die zu  Betriebstätigkeiten gehören (-)</t>
  </si>
  <si>
    <t>Mit der Derivatgeschäften verbundene Ausgaben, mit der Ausnahme, falls diese zum Verkauf oder Geschäftstätigkeit bestimmt sind oder falls diese als Mittelzuflüsse und -abflüsse aus Investitionstätigkeit betrachtet werden (-)</t>
  </si>
  <si>
    <t>Mit der Derivatgeschäften verbundene Einkünfte, mit der Ausnahme, falls diese zum Verkauf oder Geschäftstätigkeit bestimmt sind oder falls diese als Mittelzuflüsse und -abflüsse aus Investitionstätigkeit betrachtet werden  (+)</t>
  </si>
  <si>
    <t>Die der Finanztätigkeit zuzuordnenden ausserordentlichen Einkünfte  (+)</t>
  </si>
  <si>
    <t>Die der Finanztätigkeit zuzuordnenden ausserordentlichen Ausgaben (-)</t>
  </si>
  <si>
    <t>Endbestand der Zahlungsmittel und Zahlungsäquivalente am Ende des Geschäftsjahres (zum 31.12.), vor der Berücksichtigung der zum Tag der Erstellung des Jahresabschlusses ausgewiesenen Kursdifferenzen (+/-)</t>
  </si>
  <si>
    <t xml:space="preserve">Endbestand der Zahlungsmittel und Zahlungsäquivalente am Ende des Geschäftsjahres (zum 31.12.), korrigiert um die zum Tag der Erstellung des Jahresabschlusses ausgewiesenen Kursdifferenzen (+/-) 
</t>
  </si>
  <si>
    <t xml:space="preserve">Erhaltene Zinsen, ausgenommen deren, die zu Investitionstätigkeiten einbezogen werden (+)                                      </t>
  </si>
  <si>
    <t>B.4.</t>
  </si>
  <si>
    <t>B.5.</t>
  </si>
  <si>
    <t>B.6.</t>
  </si>
  <si>
    <t>B.7.</t>
  </si>
  <si>
    <t>G/V</t>
  </si>
  <si>
    <t xml:space="preserve">Nicht zahlungswirksame Transaktionen mit Wirkung auf Ergebnis der gewöhnlichen Tätigkeit vor Einkommensteuer  </t>
  </si>
  <si>
    <t xml:space="preserve">Änderungen des Nettoumlaufvermögens (Working Capital) </t>
  </si>
  <si>
    <t>Aus Finanzierungstätigkeit erwirtschaftete Nettozahlungsmittel (Summe C 1 bis C 9)</t>
  </si>
  <si>
    <t>Mittelzuflüsse und -abflüsse aus Betriebstätigkeit  (+/-), (Summe A 1 bis A6)</t>
  </si>
  <si>
    <t xml:space="preserve">Mittelzuflüsse und -abflüsse aus Investitionstätigkeit </t>
  </si>
  <si>
    <t xml:space="preserve">Mittelzuflüsse und -abflüsse aus Finanztätigkeit </t>
  </si>
  <si>
    <t>Aus Investitionstätigkeit erwirtschaftete Nettozahlungsmittel   (Summe B 1 bis B 20)</t>
  </si>
  <si>
    <t>Aus Betriebstätigkeit erwirtschaftete Nettozahlungsmittel   (Summe A 1 bis A 9)</t>
  </si>
  <si>
    <t>Anfangsbestand der Zahlungsmittel und Zahlungsäquivalente zu Beginn des Geschäftsjahres  (zum 1.1.) (+/-)</t>
  </si>
  <si>
    <t>Ausgaben für die Anschaffung des langfristigen immateriellen Vermögens (-)</t>
  </si>
  <si>
    <t>Ausgaben für die Anschaffung der Sachanlagen (-)</t>
  </si>
  <si>
    <t xml:space="preserve">Aus den langfristigen Verbindlichkeiten und kurzfristigen Verbindlichkeiten aus Finanztätigkeit entstandene Mittelzuflüsse und -abflüsse  </t>
  </si>
  <si>
    <t>Ausgaben für die bezahlte Zinsen ausgenommen deren, die zu Betriebstätigkeiten gehören (-)</t>
  </si>
  <si>
    <t xml:space="preserve">Mittelzuflüsse und -abflüsse beim Eigenkapital </t>
  </si>
  <si>
    <t>Ausgaben für die Einkommensteuer, falls diese zu Finanztätigkeiten zugeteilt werden können (-)</t>
  </si>
  <si>
    <t>Ausgaben für die Anschaffung der langfristigen Wertpapieren und Anteile in anderen Buchungseinheiten, ausgenommen der Wertpapiere, die als Zahlungsäquivalente betrachtet werden oder zum Verkauf oder Geschäftstätigkeit bestimmt sind  (-)</t>
  </si>
  <si>
    <t>Einkünfte aus dem Verkauf des langfristigen immateriellen Vermögens (+)</t>
  </si>
  <si>
    <t>Einkünfte aus dem Verkauf  der Sachanlagen (+)</t>
  </si>
  <si>
    <t xml:space="preserve">Einkünfte aus der Rückzahlung von der Buchungseinheit gewährten Darlehen an Dritte, ausgenommen an die Buchungseinheit gewährte Darlehen, die Bestandteil des Konsolidierungskreises ist  (+)
</t>
  </si>
  <si>
    <t>Erhaltene Zinsen, ausgenommen deren, die zu Betriebstätigkeiten zuzuordnen sind  (+)</t>
  </si>
  <si>
    <t xml:space="preserve">Einkünfte aus Dividenden oder anderen Gewinnanteilen, ausgenommen deren, die zu Betriebstätigkeiten zuzuordnen sind (+)
</t>
  </si>
  <si>
    <t>Príjmy z úhrady straty spoločníkmi (+)</t>
  </si>
  <si>
    <t xml:space="preserve">Odpis opravnej položky k nadobudnutému majetku (+/-)                           </t>
  </si>
  <si>
    <t xml:space="preserve">Zmena stavu zásob (-/+)                                                             </t>
  </si>
  <si>
    <t xml:space="preserve">Zmena stavu pohľadávok z prevádzkovej činnosti (-/+)                                         </t>
  </si>
  <si>
    <t xml:space="preserve">Zmena stavu záväzkov z prevádzkovej činnosti (+/-)                     </t>
  </si>
  <si>
    <t>Výdavky na obstaranie dlhodobých cenných papierov a podielov v iných účtovných jednotkách, s výnimkou cenných papierov, ktoré sa považujú za peňažné ekvivalenty a cenných papierov určených na predaj alebo na obchodovanie</t>
  </si>
  <si>
    <t xml:space="preserve">Príjmy z predaja dlhodobých cenných papierov a podielov v iných účtovných jednotkách, s výnimkou cenných papierov, ktoré sa považujú za peňažné ekvivalenty a cenných papierov  určených na predaj alebo na obchodovanie (+)
</t>
  </si>
  <si>
    <t xml:space="preserve">Výdavky na dlhodobé pôžičky poskytnuté účtovnou jednotkou inej účtovnej jednotke,  ktorá je súčasťou  konsolidovaného celku (-)
</t>
  </si>
  <si>
    <t>B.8.</t>
  </si>
  <si>
    <t xml:space="preserve">Príjmy zo splácania dlhodobých pôžičiek poskytnutých účtovnou jednotkou inej účtovnej jednotke, ktorá je súčasťou konsolidovaného celku (+)
</t>
  </si>
  <si>
    <t>B.9.</t>
  </si>
  <si>
    <t xml:space="preserve">Výdavky na dlhodobé pôžičky poskytnuté účtovnou jednotkou tretím osobám s výnimkou dlhodobých  pôžičiek poskytnutých účtovnej jednotke, ktorá je súčasťou konsolidovaného celku (-)
</t>
  </si>
  <si>
    <t>B.10.</t>
  </si>
  <si>
    <t xml:space="preserve">Príjmy zo splácania pôžičiek poskytnutých účtovnou jednotkou tretím osobám, s výnimkou  pôžičiek poskytnutých účtovnej jednotke, ktorá je súčasťou konsolidovaného celku (+)
</t>
  </si>
  <si>
    <t>B.11.</t>
  </si>
  <si>
    <t xml:space="preserve">Príjmy z prenájmu súboru hnuteľného majetku a nehnuteľného majetku používaného a odpisovaného nájomcom (+)
</t>
  </si>
  <si>
    <t>B.12.</t>
  </si>
  <si>
    <t>Prijaté úroky, s výnimkou tých, ktoré sa začleňujú do prevádzkových činností (+)</t>
  </si>
  <si>
    <t>B.13.</t>
  </si>
  <si>
    <t xml:space="preserve">Príjmy z dividend a iných podielov na zisku, s výnimkou tých, ktoré sa začleňujú do prevádzkových činností (+)
</t>
  </si>
  <si>
    <t>B.14.</t>
  </si>
  <si>
    <t xml:space="preserve">Výdavky súvisiace s derivátmi s výnimkou, ak sú určené na predaj alebo na obchodovanie, alebo ak sa tieto výdavky považujú za peňažné toky z finančnej činnosti (-)
</t>
  </si>
  <si>
    <t>B.15.</t>
  </si>
  <si>
    <t xml:space="preserve">Príjmy súvisiace s derivátmi s výnimkou, ak sú určené na predaj alebo na obchodovanie, alebo ak sa tieto výdavky považujú za peňažné toky z finančnej činnosti (+)
</t>
  </si>
  <si>
    <t>B.16.</t>
  </si>
  <si>
    <t xml:space="preserve">Výdavky na daň z príjmov účtovnej jednotky, ak je ju možné začleniť do investičných činností (-)
</t>
  </si>
  <si>
    <t>B.17.</t>
  </si>
  <si>
    <t>Príjmy mimoriadneho charakteru vzťahujúce sa na investičnú činnosť (+)</t>
  </si>
  <si>
    <t>B.18.</t>
  </si>
  <si>
    <t>Výdavky mimoriadneho charakteru vzťahujúce sa na investičnú činnosť (-)</t>
  </si>
  <si>
    <t>B.19.</t>
  </si>
  <si>
    <t>Ostatné výdavky vzťahujúce sa na investičnú činnosť (+)</t>
  </si>
  <si>
    <t>B.20.</t>
  </si>
  <si>
    <t>C.1.</t>
  </si>
  <si>
    <t>C.1.1.</t>
  </si>
  <si>
    <t>C.1.2.</t>
  </si>
  <si>
    <t>C.1.3.</t>
  </si>
  <si>
    <t>C.1.4.</t>
  </si>
  <si>
    <t>C.1.5.</t>
  </si>
  <si>
    <t>C.1.6.</t>
  </si>
  <si>
    <t>C.1.7.</t>
  </si>
  <si>
    <t>C.1.8.</t>
  </si>
  <si>
    <t>Čisté peňažné toky z investičnej činnosti (súčet B 1 až B 20)</t>
  </si>
  <si>
    <t>Peňažné toky vo vlastnom imaní (súčet C 1. 1 až C 1. 8)</t>
  </si>
  <si>
    <t>Príjmy z ďalších vkladov do vlastného imania spoločníkmi alebo fyzickou osobou, ktorá je účtovnou jednotkou (+)</t>
  </si>
  <si>
    <t>Prijaté peňažné dary (+)</t>
  </si>
  <si>
    <t>Výdavky spojené so znížením fondov vytvorených účtovnou jednotkou(-)</t>
  </si>
  <si>
    <t>Výdavky na vyplatenie podielu na vlastnom imaní spoločníkmi účtovnej jednotky a fyzickou osobou, ktorá je účtovnou jednotkou (-)</t>
  </si>
  <si>
    <t>C.2.</t>
  </si>
  <si>
    <t>C.2.1.</t>
  </si>
  <si>
    <t>C.2.2.</t>
  </si>
  <si>
    <t>C.2.3.</t>
  </si>
  <si>
    <t>C.2.4.</t>
  </si>
  <si>
    <t>C.2.5.</t>
  </si>
  <si>
    <t>C.2.6.</t>
  </si>
  <si>
    <t>C.2.7.</t>
  </si>
  <si>
    <t>C.2.8.</t>
  </si>
  <si>
    <t>C.2.9.</t>
  </si>
  <si>
    <t>Peňažné toky vznikajúce z dlhodobých záväzkov a krátkodobých záväzkov z finančnej činnosti (súčet C 2. 1 až C 2. 10)</t>
  </si>
  <si>
    <t>Výdavky na úhradu záväzkov z dlhových cenných papierov (-)</t>
  </si>
  <si>
    <t>Príjmy z úverov, ktoré účtovnej jednotke poskytla banka alebo pobočka zahraničnej banky, s výnimkou úverov, ktoré boli poskytnuté na zabezpečenie hlavného predmetu činnosti (+)</t>
  </si>
  <si>
    <t>Výdavky na splácanie úverov, ktoré účtovnej jednotke poskytla banka alebo pobočka zahraničnej banky, s výnimkou úverov, ktoré boli poskytnuté na zabezpečenie hlavného predmetu činnosti (-)</t>
  </si>
  <si>
    <t>Výdavky na úhradu záväzkov z používania majetku, ktorý je predmetom zmluvy o kúpe prenajatej veci (-)</t>
  </si>
  <si>
    <t>Výdavky na úhradu záväzkov za prenájom súboru hnuteľného majetku a nehnuteľného majetku používaného a odpisovaného nájomcom (-)</t>
  </si>
  <si>
    <t>Príjmy z ostatných dlhodobých záväzkov a krátkodobých záväzkov vyplývajúcich z finančnej činnosti účtovnej jednotky, s výnimkou tých, ktoré sa uvádzajú osobitne v inej časti prehľadu peňažných tokov (+)</t>
  </si>
  <si>
    <t>Výdavky na splácanie ostatných dlhodobých záväzkov a krátkodobých záväzkov vyplývajúcich z finančnej činnosti účtovnej jednotky, s výnimkou tých, ktoré sa uvádzajú osobitne v inej časti prehľadu peňažných tokov (-)</t>
  </si>
  <si>
    <t>C.3.</t>
  </si>
  <si>
    <t>C.4.</t>
  </si>
  <si>
    <t>C.5.</t>
  </si>
  <si>
    <t>C.6.</t>
  </si>
  <si>
    <t>C.7.</t>
  </si>
  <si>
    <t>C.8.</t>
  </si>
  <si>
    <t>C.9.</t>
  </si>
  <si>
    <t>Výdavky na zaplatené úroky, s výnimkou tých, ktoré sa začleňujú do prevádzkových činností (-)</t>
  </si>
  <si>
    <t>Výdavky na vyplatené dividendy a iné podiely na zisku, s výnimkou tých, ktoré sa začleňujú do prevádzkových činností (-)</t>
  </si>
  <si>
    <t>Výdavky súvisiace s derivátmi, s výnimkou, ak sú určené na predaj alebo na obchodovanie, alebo ak sa považujú za peňažné toky z investičnej činnosti (-)</t>
  </si>
  <si>
    <t>Príjmy súvisiace s derivátmi, s výnimkou, ak sú určené na predaj alebo na obchodovanie, alebo ak sa považujú za peňažné toky z investičnej činnosti (+)</t>
  </si>
  <si>
    <t>Výdavky na daň z príjmov účtovnej jednotky, ak ich možno začleniť do finančných činností (-)</t>
  </si>
  <si>
    <t>Čisté peňažné toky z finančnej činnosti (súčet C 1 až C 9)</t>
  </si>
  <si>
    <t>Čisté zvýšenie alebo čisté zníženie peňažných prostriedkov (+/-) (súčet A + B + C)</t>
  </si>
  <si>
    <t>Stav peňažných prostriedkov a peňažných ekvivalentov na začiatku účtovného obdobia (+/-)</t>
  </si>
  <si>
    <t>Stav peňažných prostriedkov a peňažných ekvivalentov na konci účtovného obdobia pred zohľadnením kurzových rozdielov vyčíslených ku dňu, ku ktorému sa zostavuje účtovná závierka (+/-)</t>
  </si>
  <si>
    <t xml:space="preserve">Zostatok peňažných prostriedkov a peňažných ekvivalentov na konci účtovného obdobia, upravený o kurzové rozdiely vyčíslené ku dňu, ku ktorému sa zostavuje účtovná závierka (+/-) 
</t>
  </si>
  <si>
    <t xml:space="preserve">Peňažné toky z prevádzkovej činností </t>
  </si>
  <si>
    <t>Výdavky na obstaranie dlhodobých cenných papierov a podielov v iných účtovných jednotkách, s výnimkou cenných papierov, ktoré sa považujú za peňažné ekvivalenty a cenných papierov určených na predaj alebo na obchodovanie (-)</t>
  </si>
  <si>
    <t xml:space="preserve">Zmeny stavu pracovného kapitálu </t>
  </si>
  <si>
    <t xml:space="preserve">Nepeňažné operácie ovplyvňujúce výsledok hospodárenia  z bežnej činnosti pred zdanením daňou z príjmov </t>
  </si>
  <si>
    <t xml:space="preserve">Peňažné toky vznikajúce z dlhodobých záväzkov a krátkodobých záväzkov z finančnej činnosti </t>
  </si>
  <si>
    <t>Peňažné toky vo vlastnom imaní</t>
  </si>
  <si>
    <t xml:space="preserve">Spoločnosť: </t>
  </si>
  <si>
    <t>Označenie</t>
  </si>
  <si>
    <t>Názov položky</t>
  </si>
  <si>
    <t xml:space="preserve">Gesellschaft: </t>
  </si>
  <si>
    <t>Ist-Stand (TSKK)</t>
  </si>
  <si>
    <t>Bezeichnung</t>
  </si>
  <si>
    <t>Zmena stavu krátkodobého finančného majetku, s výnimkou majetku, ktorý je súčasťou peňažných prostriedkov a peňažných ekvivalentov (-/+)</t>
  </si>
  <si>
    <t>Z/S</t>
  </si>
  <si>
    <t>Výsledok hospodárenia z bežnej činnosti pred zdanením daňou z príjmov (+/-)</t>
  </si>
  <si>
    <t xml:space="preserve">Odpisy dlhodobého nehmotného majetku a dlhodobého hmotného majetku (+)                                                                      </t>
  </si>
  <si>
    <t xml:space="preserve">Zmena stavu dlhodobýh rezerv (+/-)                                                     </t>
  </si>
  <si>
    <t xml:space="preserve">Zmena stavu opravných položiek (+/-)                                                                   </t>
  </si>
  <si>
    <t>Zmena stavu položiek časového rozlíšenia nákladov a výnosov (+/-)</t>
  </si>
  <si>
    <t>Dividendy a iné podiely na zisku účtované do výnosov (-)</t>
  </si>
  <si>
    <t xml:space="preserve">Úroky účtované do nákladov (+)                              </t>
  </si>
  <si>
    <t xml:space="preserve">Úroky účtované do výnosov  (-)             </t>
  </si>
  <si>
    <t>Kurzová strata vyčíslená k peňažným prostriedkom a peňažným ekvivalentom ku dňu, ku ktorému sa zostavuje účtovná závierka (+)</t>
  </si>
  <si>
    <t xml:space="preserve">Kurzový zisk vyčíslený k peňažným prostriedkom a peňažným ekvivalentom ku dňu, ku ktorému sa zostavuje účtovná závierka  (-)                       </t>
  </si>
  <si>
    <t>A.1.12.</t>
  </si>
  <si>
    <t>A.1.13.</t>
  </si>
  <si>
    <t>Ostatné položky nepeňažného charakteru, ktoré ovplyvňujú výsledok hospodárenia z bežnej činnosti, s výnimkou tých, ktoré sa úvadzajú osobitne v iných častiach prehľadu peňažných tokov (+/-)</t>
  </si>
  <si>
    <t xml:space="preserve">Výdavky na zaplatené úroky, s výnimkou tých, ktoré sa začleňujú do finančných činností (-)                               </t>
  </si>
  <si>
    <t xml:space="preserve">Prijaté úroky, s výnimkou tých, ktoré sa začleňujú do investičných činností  (+)                                      </t>
  </si>
  <si>
    <t>Výdavky na vyplatené dividendy a iné podiely na zisku, s výnimkou tých, ktoré sa začleňujú do finančných činností (-)</t>
  </si>
  <si>
    <t>Výdavky na daň z príjmov účtovnej jednotky, s výnimkou tých, ktoré sa začleňujú do investičných činností alebo finančných činností (-/+)</t>
  </si>
  <si>
    <t>Príjmy mimoriadneho charakteru vzťahujúce sa na prevádzkovú činnosť (+)</t>
  </si>
  <si>
    <t>A.9.</t>
  </si>
  <si>
    <t>Príjmy z dividend a iných podielov na zisku, s výnimkou tých, ktoré sa začleňujú do investičných činností (+)</t>
  </si>
  <si>
    <t>Peňažné toky z prevádzkovej činnosti (+/-), (súčet A 1 až A6)</t>
  </si>
  <si>
    <t>Peňažné toky z prevádzkovej činnosti s výnimkou príjmov a výdavkov, ktoré sa uvádzajú osobitne v iných častiach prehľadu peňažných tokov (+/-), (súčet Z/S + A 1 + A 2)</t>
  </si>
  <si>
    <t>Zmeny stavu pracovného kapitálu (súčet A 2.1 až A 2.4)</t>
  </si>
  <si>
    <t>Výdavky mimoriadneho charakteru vzťahujúce sa na prevádzkovú činnosť (-)</t>
  </si>
  <si>
    <t>Výdavky na obstaranie dlhodobého nehmotného majetku (-)</t>
  </si>
  <si>
    <t>Výdavky na obstaranie dlhodobého hmotného majetku (-)</t>
  </si>
  <si>
    <t>Príjmy z predaja dlhodobého nehmotného majetku (+)</t>
  </si>
  <si>
    <t>Príjmy z predaja dlhodobého hmotného majetku (+)</t>
  </si>
  <si>
    <t>Čisté peňažné toky z prevádzkovej činnosti (súčet A 1 až A 9)</t>
  </si>
  <si>
    <t>Príjmy z emisie dlhových cenných papierov (+)</t>
  </si>
  <si>
    <t>Príjmy z upísaných akcií a obchodných podielov (+)</t>
  </si>
  <si>
    <t>Výdavky na obstaranie alebo spätné odkúpenie vlastných akcií a vlastných obchodných podielov (-)</t>
  </si>
  <si>
    <t>Kurzové rozdiely vyčíslené k peňažným prostriedkom a peňažným ekvivalentom ku dňu, ku ktorému sa zostavuje účtovná závierka (+/-)</t>
  </si>
  <si>
    <t xml:space="preserve">Nepeňažné operácie ovplyvňujúce výsledok hospodárenia  z bežnej činnosti pred zdanením daňou z príjmov (súčet A 1.1 až A 1.13)     </t>
  </si>
  <si>
    <t>Peňažné toky z investičnej činnosti</t>
  </si>
  <si>
    <t xml:space="preserve">                           Bežné                  ÚO</t>
  </si>
  <si>
    <t>Ostatné príjmy vzťahujúce sa na investičnú činnosť (+)</t>
  </si>
  <si>
    <t>Peňažné toky z finančnej činnosti</t>
  </si>
  <si>
    <t>Výdavky z iných dôvodov, ktoré súvisia so znížením vlastného imania (-)</t>
  </si>
  <si>
    <t>Príjmy mimoriadneho charakteru vzťahujúce sa na finančnú činnosť (+)</t>
  </si>
  <si>
    <t>Výdavky mimoriadneho charakteru vzťahujúce sa na finančnú činnosť (-)</t>
  </si>
  <si>
    <t>Príjmy z prijatých pôžičiek (+)</t>
  </si>
  <si>
    <t>Výdavky na splácanie pôžičiek (-)</t>
  </si>
  <si>
    <t xml:space="preserve">Zostatková hodnota dlhodobého nehmotného majetku a dlhodobého hmotného majetku účtovaná pri vyradení tohto majetku do nákladov na bežnú činnosť, s výnimkou jeho predaja (+)                                                                       </t>
  </si>
  <si>
    <t>Bezprostredne predchádzajúce účtovné obdobie</t>
  </si>
  <si>
    <t>Výsledok z predaja dlhodobého majetku, s výnimkou majetku, ktorý sa považuje za peňažný ekvivalent  (+/-)</t>
  </si>
  <si>
    <t>E.</t>
  </si>
  <si>
    <t>F.</t>
  </si>
  <si>
    <t>G.</t>
  </si>
  <si>
    <t>H.</t>
  </si>
  <si>
    <t>A.</t>
  </si>
  <si>
    <t>A.1.</t>
  </si>
  <si>
    <t>A.1.1.</t>
  </si>
  <si>
    <t>A.1.2.</t>
  </si>
  <si>
    <t>A.1.3.</t>
  </si>
  <si>
    <t>A.1.4.</t>
  </si>
  <si>
    <t>A.1.5.</t>
  </si>
  <si>
    <t>A.1.6.</t>
  </si>
  <si>
    <t>A.1.7.</t>
  </si>
  <si>
    <t>A.2.</t>
  </si>
  <si>
    <t>A.2.1.</t>
  </si>
  <si>
    <t>A.2.2.</t>
  </si>
  <si>
    <t>A.2.3.</t>
  </si>
  <si>
    <t>A.2.4.</t>
  </si>
  <si>
    <t>B.</t>
  </si>
  <si>
    <t>B.1.</t>
  </si>
  <si>
    <t>B.2.</t>
  </si>
  <si>
    <t>B.3.</t>
  </si>
  <si>
    <t>C.</t>
  </si>
  <si>
    <t>D.</t>
  </si>
  <si>
    <t>A.3.</t>
  </si>
  <si>
    <t>A.4.</t>
  </si>
  <si>
    <t>A.5.</t>
  </si>
  <si>
    <t>A.6.</t>
  </si>
  <si>
    <t>A.7.</t>
  </si>
  <si>
    <t>A.8.</t>
  </si>
  <si>
    <r>
      <t>Odpis opravnej položky k nadobudnutému majetku (+/-)</t>
    </r>
    <r>
      <rPr>
        <sz val="8"/>
        <rFont val="Arial CE"/>
        <family val="2"/>
        <charset val="238"/>
      </rPr>
      <t>(+ KS 557 a - KS 657)</t>
    </r>
    <r>
      <rPr>
        <sz val="10"/>
        <rFont val="Arial CE"/>
        <charset val="238"/>
      </rPr>
      <t xml:space="preserve">                       </t>
    </r>
  </si>
  <si>
    <r>
      <t xml:space="preserve">Zmena stavu dlhodobýh rezerv (+/-) </t>
    </r>
    <r>
      <rPr>
        <sz val="8"/>
        <rFont val="Arial CE"/>
        <family val="2"/>
        <charset val="238"/>
      </rPr>
      <t xml:space="preserve">(údaje sa vykazujú z účtov účtovej skupiny 45, s výnimkou rezerv účtovaných súvzťažne na účtoch 584 a 684. Zmena stavu rezerv sa vykazuje ako rozdiel KZ účtov účt. sk. 45 s výnimkou účtovných prípadov účtovaných na účtoch 584 a 684 a ZS účtov účt. sk. 45 s výnimkou účt. prípadov účtovaných na účtoch 584 a 684. Kladný rozdiel sa vykazuje (+) a záporný (-). Položka sa zisťuje aj z účtov 552, 554, 574 a 652, 654, 674. Vplyv účtovných prípadov účtovaných ako krátkodobé rezervy sa v položke nezohľadní. Údaje z nákladnových účtov sa pripočítavajú a údaje z výnosových účtov sa odpočítajú a vykazuje sa výsledok s príslušným znamienkom).                                </t>
    </r>
    <r>
      <rPr>
        <sz val="10"/>
        <rFont val="Arial CE"/>
        <charset val="238"/>
      </rPr>
      <t xml:space="preserve">              </t>
    </r>
  </si>
  <si>
    <r>
      <t>Zmena stavu položiek časového rozlíšenia nákladov a výnosov (+/-)</t>
    </r>
    <r>
      <rPr>
        <sz val="8"/>
        <rFont val="Arial CE"/>
        <family val="2"/>
        <charset val="238"/>
      </rPr>
      <t xml:space="preserve"> (údaje sa vykazujú z účt. sk. 38. V položke sa nezohľadňujú účt. prípady časového rozlíšenia nákladových úrokov a výnosových úrokov, výnosov z dividend a iných podielov na zisku a mimoriadnych nákladov a mimoriadnych výnosov. Osobitne sa zohľadňujú účty majetku 381, 382, 385, pri ktorých sa vykazuje zmena ich stavu s opačným znamienkom a účty záväzkov 383, 384, pri ktorých sa vykazuje zmena stavu s príslušným znamienkom).</t>
    </r>
  </si>
  <si>
    <r>
      <t xml:space="preserve">Dividendy a iné podiely na zisku účtované do výnosov (-) </t>
    </r>
    <r>
      <rPr>
        <sz val="8"/>
        <rFont val="Arial CE"/>
        <family val="2"/>
        <charset val="238"/>
      </rPr>
      <t>(príslušný účet účt.sk. 66)</t>
    </r>
  </si>
  <si>
    <r>
      <t>Kurzový zisk vyčíslený k peňažným prostriedkom a peňažným ekvivalentom ku dňu, ku ktorému sa zostavuje účtovná závierka  (-)</t>
    </r>
    <r>
      <rPr>
        <sz val="8"/>
        <rFont val="Arial CE"/>
        <family val="2"/>
        <charset val="238"/>
      </rPr>
      <t xml:space="preserve"> (údaj sa vykazuje z tej časti účtu 663, ktorá bola vyčíslená ku dňu, ku ktorému sa zostavuje účtovná závierka)                   </t>
    </r>
  </si>
  <si>
    <r>
      <t xml:space="preserve">Kurzová strata vyčíslená k peňažným prostriedkom a peňažným ekvivalentom ku dňu, ku ktorému sa zostavuje účtovná závierka (+) </t>
    </r>
    <r>
      <rPr>
        <sz val="8"/>
        <rFont val="Arial CE"/>
        <family val="2"/>
        <charset val="238"/>
      </rPr>
      <t xml:space="preserve"> (údaj sa vykazuje z tej časti účtu 563, ktorá bola vyčíslená ku dňu, ku kotému sa zostavuje účtovná závierka)</t>
    </r>
  </si>
  <si>
    <r>
      <t xml:space="preserve">Výdavky na obstaranie dlhodobého nehmotného majetku (-) </t>
    </r>
    <r>
      <rPr>
        <sz val="8"/>
        <rFont val="Arial CE"/>
        <family val="2"/>
        <charset val="238"/>
      </rPr>
      <t>(Výdavky na obstaranie DNM, DHM a FM uvedené v položke B. 3 sa zisťujú:                                                                                                                                         a. netto spôsobom, pri ktorom sa z účtov PP zisťujú skutočné výdavky spojené s obstaraním DM nákupom alebo vlastnou činnosťou)                                                                                                                                                  b. brutto spôsobom, pri ktorom sa výdavky na obstaranie DM obstaraného kúpou alebo vlastnou činnosťou upravujú o zmenu stavu preddavkov poskytnutých na obstaranie DM a o zmenu stavu záväzkov súvisiacich s obstarávaním DM).</t>
    </r>
  </si>
  <si>
    <r>
      <t>Výdavky na obstaranie dlhodobého hmotného majetku (-)</t>
    </r>
    <r>
      <rPr>
        <sz val="8"/>
        <rFont val="Arial CE"/>
        <family val="2"/>
        <charset val="238"/>
      </rPr>
      <t xml:space="preserve"> (Výdavky na obstaranie DNM, DHM a FM uvedené v položke B. 3 sa zisťujú:                                                                                                                                         a. netto spôsobom, pri ktorom sa z účtov PP zisťujú skutočné výdavky spojené s obstaraním DM nákupom alebo vlastnou činnosťou)                                                                                                                                                  b. brutto spôsobom, pri ktorom sa výdavky na obstaranie DM obstaraného kúpou alebo vlastnou činnosťou upravujú o zmenu stavu preddavkov poskytnutých na obstaranie DM a o zmenu stavu záväzkov súvisiacich s obstarávaním DM).</t>
    </r>
  </si>
  <si>
    <r>
      <t xml:space="preserve">Výdavky na obstaranie dlhodobých cenných papierov a podielov v iných účtovných jednotkách, s výnimkou cenných papierov, ktoré sa považujú za peňažné ekvivalenty a cenných papierov určených na predaj alebo na obchodovanie </t>
    </r>
    <r>
      <rPr>
        <sz val="8"/>
        <rFont val="Arial CE"/>
        <family val="2"/>
        <charset val="238"/>
      </rPr>
      <t>(Výdavky na obstaranie DNM, DHM a FM uvedené v položke B. 3 sa zisťujú:                                                                                                                                         a. netto spôsobom, pri ktorom sa z účtov PP zisťujú skutočné výdavky spojené s obstaraním DM nákupom alebo vlastnou činnosťou)                                                                                                                                                  b. brutto spôsobom, pri ktorom sa výdavky na obstaranie DM obstaraného kúpou alebo vlastnou činnosťou upravujú o zmenu stavu preddavkov poskytnutých na obstaranie DM a o zmenu stavu záväzkov súvisiacich s obstarávaním DM).</t>
    </r>
  </si>
  <si>
    <r>
      <t>Stav peňažných prostriedkov a peňažných ekvivalentov na konci účtovného obdobia pred zohľadnením kurzových rozdielov vyčíslených ku dňu, ku ktorému sa zostavuje účtovná závierka (+/-)</t>
    </r>
    <r>
      <rPr>
        <sz val="8"/>
        <rFont val="Arial CE"/>
        <family val="2"/>
        <charset val="238"/>
      </rPr>
      <t xml:space="preserve"> (údaje na vykazanie stavu v tejto časti sa zisťujú z účtovníctva v súlade s vnútorným predpisom účt. jednotky)</t>
    </r>
  </si>
  <si>
    <r>
      <t xml:space="preserve">Stav peňažných prostriedkov a peňažných ekvivalentov na začiatku účtovného obdobia (+/-) </t>
    </r>
    <r>
      <rPr>
        <sz val="8"/>
        <rFont val="Arial CE"/>
        <family val="2"/>
        <charset val="238"/>
      </rPr>
      <t>(údaje na vykazanie stavu v tejto časti sa zisťujú z účtovníctva v súlade s vnútorným predpisom účt. jednotky)</t>
    </r>
  </si>
  <si>
    <r>
      <t xml:space="preserve">Kurzové rozdiely vyčíslené k peňažným prostriedkom a peňažným ekvivalentom ku dňu, ku ktorému sa zostavuje účtovná závierka (+/-)  </t>
    </r>
    <r>
      <rPr>
        <sz val="8"/>
        <rFont val="Arial CE"/>
        <family val="2"/>
        <charset val="238"/>
      </rPr>
      <t>(údaje na vykazanie stavu v tejto časti sa zisťujú z účtovníctva v súlade s vnútorným predpisom účt. jednotky)</t>
    </r>
  </si>
  <si>
    <r>
      <t xml:space="preserve">Zostatok peňažných prostriedkov a peňažných ekvivalentov na konci účtovného obdobia, upravený o kurzové rozdiely vyčíslené ku dňu, ku ktorému sa zostavuje účtovná závierka (+/-) </t>
    </r>
    <r>
      <rPr>
        <sz val="8"/>
        <rFont val="Arial CE"/>
        <family val="2"/>
        <charset val="238"/>
      </rPr>
      <t xml:space="preserve">(údaje na vykazanie stavu v tejto časti sa zisťujú z účtovníctva v súlade s vnútorným predpisom účt. jednotky) </t>
    </r>
    <r>
      <rPr>
        <b/>
        <sz val="10"/>
        <rFont val="Arial CE"/>
        <family val="2"/>
        <charset val="238"/>
      </rPr>
      <t xml:space="preserve">
</t>
    </r>
  </si>
  <si>
    <r>
      <t xml:space="preserve">Výsledok hospodárenia z bežnej činnosti pred zdanením daňou z príjmov (+/-) </t>
    </r>
    <r>
      <rPr>
        <sz val="8"/>
        <rFont val="Arial CE"/>
        <family val="2"/>
        <charset val="238"/>
      </rPr>
      <t>(Výsledok hospodárenia z bežnej činnosti pred zdanením daňou z príjmov sa zisťuje ako rozdiel výnosov účtovaných na účtoch účtových skupín 60 až 67 a na účtoch 697 a 698 a nákladov účtovaných na účtoch účtových skupín 50 až 57 a na účtoch 597 a 598. Zisk sa vykazuje so znamienkom plus ( + ) a strata so znamienkom mínus ( - ))</t>
    </r>
  </si>
  <si>
    <r>
      <t xml:space="preserve">Zostatková hodnota dlhodobého nehmotného majetku a dlhodobého hmotného majetku účtovaná pri vyradení tohto majetku do nákladov na bežnú činnosť, s výnimkou jeho predaja (+) </t>
    </r>
    <r>
      <rPr>
        <sz val="8"/>
        <rFont val="Arial CE"/>
        <family val="2"/>
        <charset val="238"/>
      </rPr>
      <t xml:space="preserve">(vykazuje sa zostatková cena účtovaná pri likvidácii majetku alebo prevode majetku podľa osobitných predpisov, o ktorej sa účtuje na účte 551, zostatková cena darovaného  dlhodobého nehmotného majetku a dlhodobého hmotného majetku, o ktorej sa účtuje na účte 543, zostatková cena dlhodobého nehmotného majetku a dlhodobého hmotného majetku účtovaná v dôsledku manka alebo škody na účet 549)                                                                 </t>
    </r>
  </si>
  <si>
    <r>
      <t xml:space="preserve">Zmena stavu opravných položiek (+/-) </t>
    </r>
    <r>
      <rPr>
        <sz val="8"/>
        <rFont val="Arial CE"/>
        <family val="2"/>
        <charset val="238"/>
      </rPr>
      <t xml:space="preserve">(+558,+559,+579 a - 658, - 659, -679)    </t>
    </r>
    <r>
      <rPr>
        <sz val="10"/>
        <rFont val="Arial CE"/>
        <charset val="238"/>
      </rPr>
      <t xml:space="preserve">                                                           </t>
    </r>
  </si>
  <si>
    <r>
      <t xml:space="preserve">Úroky účtované do nákladov (+)  </t>
    </r>
    <r>
      <rPr>
        <sz val="8"/>
        <rFont val="Arial CE"/>
        <family val="2"/>
        <charset val="238"/>
      </rPr>
      <t xml:space="preserve">(účet 562)  </t>
    </r>
    <r>
      <rPr>
        <sz val="10"/>
        <rFont val="Arial CE"/>
        <charset val="238"/>
      </rPr>
      <t xml:space="preserve">                          </t>
    </r>
  </si>
  <si>
    <r>
      <t xml:space="preserve">Úroky účtované do výnosov  (-) </t>
    </r>
    <r>
      <rPr>
        <sz val="8"/>
        <rFont val="Arial CE"/>
        <family val="2"/>
        <charset val="238"/>
      </rPr>
      <t xml:space="preserve">(účet 662) </t>
    </r>
    <r>
      <rPr>
        <sz val="10"/>
        <rFont val="Arial CE"/>
        <charset val="238"/>
      </rPr>
      <t xml:space="preserve">         </t>
    </r>
  </si>
  <si>
    <r>
      <t xml:space="preserve">Výsledok z predaja dlhodobého majetku, s výnimkou majetku, ktorý sa považuje za peňažný ekvivalent  (+/-) </t>
    </r>
    <r>
      <rPr>
        <sz val="8"/>
        <rFont val="Arial CE"/>
        <family val="2"/>
        <charset val="238"/>
      </rPr>
      <t>(Údaj sa vykazuje ako súčet rozdielov účtov 641 a 541 a príslušnej časti účtov 661 a 561)</t>
    </r>
  </si>
  <si>
    <r>
      <t xml:space="preserve">Ostatné položky nepeňažného charakteru, ktoré ovplyvňujú výsledok hospodárenia z bežnej činnosti, s výnimkou tých, ktoré sa úvadzajú osobitne v iných častiach prehľadu peňažných tokov (+/-) </t>
    </r>
    <r>
      <rPr>
        <sz val="8"/>
        <rFont val="Arial CE"/>
        <family val="2"/>
        <charset val="238"/>
      </rPr>
      <t>(Pri výpočte zmeny stavu položiek pracovného kapitálu, ktoré majú charakter majetku, sa sledujú na analytických účtoch údaje vzťahujúce sa na prevádzkovú èinnosš účtovnej jednotky. Zmena stavu pohľadávok, zásob a krátkodobého finančného majetku sa vykazuje ako rozdiel konečného zostatku a začiatoèného stavu príslušných analytických účtov a výsledok sa vykazuje s opačným znamienkom. Zmena stavu záväzkov sa vykazuje ako rozdiel končeného zostatku a začiatočného stavu príslušných analytických účtov a výsledok sa vykazuje s príslušným znamienkom.)</t>
    </r>
  </si>
  <si>
    <r>
      <t xml:space="preserve">Odpisy dlhodobého nehmotného majetku a dlhodobého hmotného majetku (+)    </t>
    </r>
    <r>
      <rPr>
        <sz val="8"/>
        <rFont val="Arial CE"/>
        <family val="2"/>
        <charset val="238"/>
      </rPr>
      <t xml:space="preserve">(+ účet 551)  </t>
    </r>
    <r>
      <rPr>
        <sz val="10"/>
        <rFont val="Arial CE"/>
        <charset val="238"/>
      </rPr>
      <t xml:space="preserve">                                                                 </t>
    </r>
  </si>
  <si>
    <t>Postenbezeichnung</t>
  </si>
  <si>
    <t>Laufende Buchungsperiode</t>
  </si>
  <si>
    <t>A.2.5.</t>
  </si>
  <si>
    <r>
      <t xml:space="preserve">Zmena stavu DPH </t>
    </r>
    <r>
      <rPr>
        <sz val="10"/>
        <rFont val="Arial CE"/>
        <family val="2"/>
        <charset val="238"/>
      </rPr>
      <t>(</t>
    </r>
    <r>
      <rPr>
        <sz val="8"/>
        <rFont val="Arial CE"/>
        <family val="2"/>
        <charset val="238"/>
      </rPr>
      <t>pasívny prírastok (+), aktívny prírastok (-)</t>
    </r>
    <r>
      <rPr>
        <sz val="10"/>
        <rFont val="Arial CE"/>
        <family val="2"/>
        <charset val="238"/>
      </rPr>
      <t>)</t>
    </r>
  </si>
  <si>
    <t>Peňažné toky z prevádzkovej činnosti (+/-), (súčet Z/S +A 1 až A6)</t>
  </si>
  <si>
    <t>Čisté peňažné toky z prevádzkovej činnosti (súčet Z/S + A 1 až A 9)</t>
  </si>
  <si>
    <t>Peňažné toky z prevádzkovej činnosti (+/-), (súčet Z/S + A 1 až A6)</t>
  </si>
  <si>
    <t>Nettoerhöhung oder -verminderung der Zahlungsmittel (+/-) (Summe A + B + C)</t>
  </si>
  <si>
    <t>Die zu Zahlungsmitteln und Zahlungsäquivalenten ausgewiesenen Kursdifferenzen zum Tag der Erstellung des Jahresabschlusses (zum 31.12.) (+/-)</t>
  </si>
  <si>
    <t xml:space="preserve">Ausgaben auf die von der Buchungseinheit gewährten langfristigen Darlehen an Dritte, ausgenommen der an die Buchungseinheit gewährten langfristigen  Darlehen, die Bestandteil des Konsolidierungskreises ist  (-)
</t>
  </si>
  <si>
    <t>Jahresergebnis aus gewöhnlicher Tätigkeit vor Körperschaftssteuer  (+/-)</t>
  </si>
  <si>
    <t>Einkünfte aus Verkauf der langfristigen Wertpapieren und Anteilen in anderen Buchungseinheiten mit Ausnahme der Wertpapieren, die für Zahlungsäquivalente betrachtet werden und der zum Verkauf oder Geschäftstätigkeit bestimmten Wertpapiere  (+)</t>
  </si>
  <si>
    <t>Mit den Derivatgeschäften zusammenhängende Einkünfte mit der Ausnahme, falls diese zum Verkauf oder Geschäftstätigkeit bestimmt sind, oder falls diese als Mittelflüsse aus Finanztätigkeit betrachtet werden  (+)</t>
  </si>
  <si>
    <t>Ausgaben für die Körperschaftssteuer der Buchungseinheit, falls diese zu Investitionstätigkeiten zugeordnet werden kann  (-)</t>
  </si>
  <si>
    <t>Einkünfte aus der Rückzahlung von der Buchungseinheit gewährten Darlehen an andere Buchungseinheit, die Bestandteil des Konsolidierungskreises ist  (+)</t>
  </si>
  <si>
    <t>Mit den Derivatgeschäften zusammenhängende Ausgaben mit der Ausnahme, falls diese zum Verkauf oder Geschäftstätigkeit bestimmt sind, oder falls diese als Mittelflüsse aus Finanztätigkeit betrachtet werden (-)</t>
  </si>
  <si>
    <t>Kapitalflussrechnung zum 31. Dezember 2007</t>
  </si>
  <si>
    <t>Výdavky na daň z príjmov účtovnej jednotky, ak je ju možné začleniť do investičných činností (-)</t>
  </si>
  <si>
    <t>Príjmy súvisiace s derivátmi s výnimkou, ak sú určené na predaj alebo na obchodovanie, alebo ak sa tieto výdavky považujú za peňažné toky z finančnej činnosti (+)</t>
  </si>
  <si>
    <t>Výdavky súvisiace s derivátmi s výnimkou, ak sú určené na predaj alebo na obchodovanie, alebo ak sa tieto výdavky považujú za peňažné toky z finančnej činnosti (-)</t>
  </si>
  <si>
    <t>Príjmy z dividend a iných podielov na zisku, s výnimkou tých, ktoré sa začleňujú do prevádzkových činností (+)</t>
  </si>
  <si>
    <t>Príjmy zo splácania pôžičiek poskytnutých účtovnou jednotkou tretím osobám, s výnimkou  pôžičiek poskytnutých účtovnej jednotke, ktorá je súčasťou konsolidovaného celku (+)</t>
  </si>
  <si>
    <t>Výdavky na dlhodobé pôžičky poskytnuté účtovnou jednotkou tretím osobám s výnimkou dlhodobých  pôžičiek poskytnutých účtovnej jednotke, ktorá je súčasťou konsolidovaného celku (-)</t>
  </si>
  <si>
    <t>Príjmy zo splácania dlhodobých pôžičiek poskytnutých účtovnou jednotkou inej účtovnej jednotke, ktorá je súčasťou konsolidovaného celku (+)</t>
  </si>
  <si>
    <t>Príjmy z predaja dlhodobých cenných papierov a podielov v iných účtovných jednotkách, s výnimkou cenných papierov, ktoré sa považujú za peňažné ekvivalenty a cenných papierov  určených na predaj alebo na obchodovanie (+)</t>
  </si>
  <si>
    <t xml:space="preserve">Zostatok peňažných prostriedkov a peňažných ekvivalentov na konci účtovného obdobia, upravený o kurzové rozdiely vyčíslené ku dňu, ku ktorému sa zostavuje účtovná závierka (+/-) </t>
  </si>
  <si>
    <t>Výdavky na dlhodobé pôžičky poskytnuté účtovnou jednotkou inej účtovnej jednotke,  ktorá je súčasťou  konsolidovaného celku (-)</t>
  </si>
  <si>
    <t>Zmeny stavu pracovného kapitálu (súčet A 2.1 až A 2.5)</t>
  </si>
  <si>
    <t>Bezprostredne predchádzajúce účtovné obdobieTSK</t>
  </si>
  <si>
    <t>Čisté peňažné toky z finančnej činnosti (súčet C 1 až C 8)</t>
  </si>
  <si>
    <t>Príjmy z prenájmu súboru hnuteľného majetku a nehnuteľného majetku používaného a odpisovaného nájomcom (+)</t>
  </si>
  <si>
    <t>Príjmy výnimočného rozsahu alebo výskytu vzťahujúce sa na prevádzkovú činnosť (+)</t>
  </si>
  <si>
    <t>Príjmy výnimočného rozsahu alebo výskytu vzťahujúce sa na investičnú činnosť (+)</t>
  </si>
  <si>
    <t>Výdavky výnimočného rozsahu alebo výskytu vzťahujúce sa na investičnú činnosť (-)</t>
  </si>
  <si>
    <t>Príjmy výnimočného rozsahu alebo výskytu vzťahujúce sa na finančnú činnosť (+)</t>
  </si>
  <si>
    <t>Výdavky výnimočného rozsahu alebo výskytu vzťahujúce sa na finančnú činnosť (-)</t>
  </si>
  <si>
    <t>Meditrade spol. s r.o.</t>
  </si>
  <si>
    <t>Prehľad peňažných tokov (CASH FLOW STATEMENTS)  k  31. decembru 2017</t>
  </si>
  <si>
    <t>dividenda</t>
  </si>
  <si>
    <t>započ.s pôžičkou</t>
  </si>
  <si>
    <t>úroky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</si>
</sst>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family val="2"/>
      <charset val="238"/>
    </font>
    <font>
      <i/>
      <sz val="10"/>
      <name val="Arial CE"/>
      <family val="2"/>
      <charset val="238"/>
    </font>
    <font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1"/>
      <name val="Arial CE"/>
      <family val="2"/>
      <charset val="238"/>
    </font>
    <font>
      <b/>
      <sz val="14"/>
      <name val="Arial CE"/>
      <family val="2"/>
      <charset val="238"/>
    </font>
    <font>
      <sz val="12"/>
      <name val="Arial CE"/>
      <family val="2"/>
      <charset val="238"/>
    </font>
    <font>
      <sz val="11"/>
      <name val="Arial CE"/>
      <family val="2"/>
      <charset val="238"/>
    </font>
    <font>
      <sz val="10"/>
      <name val="Arial CE"/>
      <charset val="238"/>
    </font>
    <font>
      <sz val="10"/>
      <color indexed="57"/>
      <name val="Arial CE"/>
      <family val="2"/>
      <charset val="238"/>
    </font>
    <font>
      <sz val="10"/>
      <color indexed="8"/>
      <name val="Arial CE"/>
      <family val="2"/>
      <charset val="238"/>
    </font>
    <font>
      <b/>
      <sz val="12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92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2" fillId="0" borderId="0" xfId="0" applyFont="1" applyAlignment="1">
      <alignment wrapText="1"/>
    </xf>
    <xf numFmtId="38" fontId="0" fillId="0" borderId="0" xfId="0" applyNumberFormat="1"/>
    <xf numFmtId="38" fontId="2" fillId="0" borderId="0" xfId="0" applyNumberFormat="1" applyFont="1"/>
    <xf numFmtId="0" fontId="0" fillId="2" borderId="0" xfId="0" applyFill="1" applyAlignment="1">
      <alignment vertical="center"/>
    </xf>
    <xf numFmtId="0" fontId="0" fillId="2" borderId="0" xfId="0" applyFill="1"/>
    <xf numFmtId="38" fontId="0" fillId="2" borderId="0" xfId="0" applyNumberFormat="1" applyFill="1"/>
    <xf numFmtId="0" fontId="2" fillId="2" borderId="0" xfId="0" applyFont="1" applyFill="1"/>
    <xf numFmtId="0" fontId="0" fillId="2" borderId="1" xfId="0" applyFill="1" applyBorder="1" applyAlignment="1">
      <alignment vertical="center"/>
    </xf>
    <xf numFmtId="0" fontId="0" fillId="2" borderId="1" xfId="0" applyFill="1" applyBorder="1"/>
    <xf numFmtId="0" fontId="9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38" fontId="1" fillId="0" borderId="0" xfId="0" applyNumberFormat="1" applyFont="1"/>
    <xf numFmtId="0" fontId="2" fillId="0" borderId="0" xfId="0" applyFont="1" applyAlignment="1">
      <alignment vertical="center" wrapText="1"/>
    </xf>
    <xf numFmtId="38" fontId="2" fillId="0" borderId="0" xfId="0" applyNumberFormat="1" applyFont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/>
    <xf numFmtId="0" fontId="1" fillId="0" borderId="0" xfId="0" applyFont="1" applyAlignment="1">
      <alignment vertical="center" wrapText="1"/>
    </xf>
    <xf numFmtId="38" fontId="1" fillId="0" borderId="0" xfId="0" applyNumberFormat="1" applyFont="1" applyAlignment="1">
      <alignment vertical="center"/>
    </xf>
    <xf numFmtId="0" fontId="5" fillId="0" borderId="0" xfId="0" applyFont="1"/>
    <xf numFmtId="0" fontId="0" fillId="2" borderId="0" xfId="0" applyNumberFormat="1" applyFill="1"/>
    <xf numFmtId="0" fontId="1" fillId="2" borderId="0" xfId="0" applyNumberFormat="1" applyFont="1" applyFill="1"/>
    <xf numFmtId="0" fontId="0" fillId="0" borderId="0" xfId="0" applyNumberFormat="1"/>
    <xf numFmtId="0" fontId="0" fillId="0" borderId="0" xfId="0" applyFill="1"/>
    <xf numFmtId="3" fontId="0" fillId="2" borderId="1" xfId="0" applyNumberFormat="1" applyFill="1" applyBorder="1" applyAlignment="1">
      <alignment horizontal="center" vertical="top" wrapText="1"/>
    </xf>
    <xf numFmtId="0" fontId="0" fillId="0" borderId="1" xfId="0" applyBorder="1" applyAlignment="1">
      <alignment horizontal="center" wrapText="1"/>
    </xf>
    <xf numFmtId="0" fontId="11" fillId="2" borderId="1" xfId="0" applyFont="1" applyFill="1" applyBorder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Fill="1" applyAlignment="1">
      <alignment wrapText="1"/>
    </xf>
    <xf numFmtId="38" fontId="1" fillId="0" borderId="0" xfId="0" applyNumberFormat="1" applyFont="1" applyFill="1"/>
    <xf numFmtId="38" fontId="2" fillId="0" borderId="0" xfId="0" applyNumberFormat="1" applyFont="1" applyFill="1"/>
    <xf numFmtId="38" fontId="0" fillId="0" borderId="0" xfId="0" applyNumberFormat="1" applyFill="1"/>
    <xf numFmtId="38" fontId="1" fillId="0" borderId="0" xfId="0" applyNumberFormat="1" applyFont="1" applyAlignment="1">
      <alignment horizontal="right"/>
    </xf>
    <xf numFmtId="0" fontId="1" fillId="0" borderId="0" xfId="0" applyFont="1" applyFill="1" applyAlignment="1">
      <alignment vertical="center" wrapText="1"/>
    </xf>
    <xf numFmtId="0" fontId="13" fillId="0" borderId="0" xfId="0" applyFont="1" applyAlignment="1">
      <alignment wrapText="1"/>
    </xf>
    <xf numFmtId="38" fontId="13" fillId="0" borderId="0" xfId="0" applyNumberFormat="1" applyFont="1"/>
    <xf numFmtId="0" fontId="1" fillId="2" borderId="0" xfId="0" applyFont="1" applyFill="1" applyBorder="1"/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wrapText="1"/>
    </xf>
    <xf numFmtId="38" fontId="2" fillId="0" borderId="2" xfId="0" applyNumberFormat="1" applyFont="1" applyBorder="1"/>
    <xf numFmtId="0" fontId="2" fillId="0" borderId="2" xfId="0" applyFont="1" applyBorder="1"/>
    <xf numFmtId="38" fontId="1" fillId="0" borderId="2" xfId="0" applyNumberFormat="1" applyFont="1" applyBorder="1"/>
    <xf numFmtId="0" fontId="0" fillId="0" borderId="2" xfId="0" applyBorder="1" applyAlignment="1">
      <alignment vertical="center"/>
    </xf>
    <xf numFmtId="0" fontId="0" fillId="0" borderId="2" xfId="0" applyBorder="1" applyAlignment="1">
      <alignment wrapText="1"/>
    </xf>
    <xf numFmtId="0" fontId="1" fillId="0" borderId="2" xfId="0" applyFont="1" applyBorder="1" applyAlignment="1">
      <alignment wrapText="1"/>
    </xf>
    <xf numFmtId="38" fontId="1" fillId="0" borderId="2" xfId="0" applyNumberFormat="1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1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wrapText="1"/>
    </xf>
    <xf numFmtId="0" fontId="1" fillId="0" borderId="2" xfId="0" applyFont="1" applyFill="1" applyBorder="1" applyAlignment="1">
      <alignment wrapText="1"/>
    </xf>
    <xf numFmtId="0" fontId="1" fillId="0" borderId="2" xfId="0" applyFont="1" applyFill="1" applyBorder="1" applyAlignment="1">
      <alignment vertical="center" wrapText="1"/>
    </xf>
    <xf numFmtId="0" fontId="13" fillId="0" borderId="2" xfId="0" applyFont="1" applyBorder="1" applyAlignment="1">
      <alignment wrapText="1"/>
    </xf>
    <xf numFmtId="38" fontId="0" fillId="0" borderId="2" xfId="0" applyNumberFormat="1" applyBorder="1"/>
    <xf numFmtId="0" fontId="0" fillId="0" borderId="0" xfId="0" applyBorder="1" applyAlignment="1">
      <alignment vertical="center"/>
    </xf>
    <xf numFmtId="0" fontId="0" fillId="0" borderId="0" xfId="0" applyBorder="1" applyAlignment="1">
      <alignment wrapText="1"/>
    </xf>
    <xf numFmtId="38" fontId="0" fillId="0" borderId="0" xfId="0" applyNumberFormat="1" applyBorder="1"/>
    <xf numFmtId="0" fontId="2" fillId="0" borderId="3" xfId="0" applyFont="1" applyBorder="1" applyAlignment="1">
      <alignment wrapText="1"/>
    </xf>
    <xf numFmtId="38" fontId="2" fillId="0" borderId="3" xfId="0" applyNumberFormat="1" applyFont="1" applyBorder="1"/>
    <xf numFmtId="0" fontId="2" fillId="0" borderId="4" xfId="0" applyFont="1" applyBorder="1" applyAlignment="1">
      <alignment vertical="center"/>
    </xf>
    <xf numFmtId="0" fontId="2" fillId="0" borderId="4" xfId="0" applyFont="1" applyBorder="1" applyAlignment="1">
      <alignment wrapText="1"/>
    </xf>
    <xf numFmtId="38" fontId="2" fillId="0" borderId="4" xfId="0" applyNumberFormat="1" applyFont="1" applyBorder="1"/>
    <xf numFmtId="0" fontId="3" fillId="2" borderId="5" xfId="0" applyFont="1" applyFill="1" applyBorder="1" applyAlignment="1">
      <alignment vertical="center"/>
    </xf>
    <xf numFmtId="0" fontId="0" fillId="2" borderId="6" xfId="0" applyFill="1" applyBorder="1"/>
    <xf numFmtId="0" fontId="0" fillId="0" borderId="6" xfId="0" applyBorder="1"/>
    <xf numFmtId="0" fontId="1" fillId="2" borderId="7" xfId="0" applyFont="1" applyFill="1" applyBorder="1" applyAlignment="1">
      <alignment vertical="center"/>
    </xf>
    <xf numFmtId="38" fontId="1" fillId="2" borderId="0" xfId="0" applyNumberFormat="1" applyFont="1" applyFill="1" applyBorder="1"/>
    <xf numFmtId="0" fontId="1" fillId="0" borderId="0" xfId="0" applyFont="1" applyBorder="1"/>
    <xf numFmtId="0" fontId="2" fillId="2" borderId="0" xfId="0" applyFont="1" applyFill="1" applyBorder="1"/>
    <xf numFmtId="0" fontId="5" fillId="0" borderId="0" xfId="0" applyFont="1" applyBorder="1"/>
    <xf numFmtId="0" fontId="1" fillId="0" borderId="0" xfId="0" applyFont="1" applyBorder="1" applyAlignment="1">
      <alignment vertical="center"/>
    </xf>
    <xf numFmtId="0" fontId="0" fillId="0" borderId="0" xfId="0" applyBorder="1"/>
    <xf numFmtId="0" fontId="0" fillId="0" borderId="7" xfId="0" applyBorder="1" applyAlignment="1">
      <alignment vertical="center"/>
    </xf>
    <xf numFmtId="0" fontId="8" fillId="0" borderId="5" xfId="0" applyFont="1" applyFill="1" applyBorder="1" applyAlignment="1">
      <alignment vertical="center"/>
    </xf>
    <xf numFmtId="0" fontId="8" fillId="2" borderId="6" xfId="0" applyFont="1" applyFill="1" applyBorder="1" applyAlignment="1">
      <alignment vertical="center"/>
    </xf>
    <xf numFmtId="3" fontId="11" fillId="2" borderId="6" xfId="0" applyNumberFormat="1" applyFont="1" applyFill="1" applyBorder="1"/>
    <xf numFmtId="0" fontId="11" fillId="0" borderId="6" xfId="0" applyFont="1" applyBorder="1"/>
    <xf numFmtId="0" fontId="9" fillId="0" borderId="7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3" fontId="11" fillId="2" borderId="0" xfId="0" applyNumberFormat="1" applyFont="1" applyFill="1" applyBorder="1"/>
    <xf numFmtId="0" fontId="11" fillId="0" borderId="0" xfId="0" applyFont="1" applyBorder="1"/>
    <xf numFmtId="0" fontId="11" fillId="0" borderId="7" xfId="0" applyFont="1" applyFill="1" applyBorder="1" applyAlignment="1">
      <alignment vertical="center"/>
    </xf>
    <xf numFmtId="0" fontId="7" fillId="2" borderId="0" xfId="0" applyFont="1" applyFill="1" applyBorder="1"/>
    <xf numFmtId="0" fontId="11" fillId="0" borderId="8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3" fontId="2" fillId="0" borderId="0" xfId="0" applyNumberFormat="1" applyFont="1" applyBorder="1"/>
    <xf numFmtId="3" fontId="11" fillId="0" borderId="0" xfId="0" applyNumberFormat="1" applyFont="1" applyBorder="1"/>
    <xf numFmtId="0" fontId="4" fillId="0" borderId="0" xfId="0" applyFont="1" applyBorder="1"/>
    <xf numFmtId="0" fontId="1" fillId="0" borderId="7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wrapText="1"/>
    </xf>
    <xf numFmtId="3" fontId="2" fillId="0" borderId="2" xfId="0" applyNumberFormat="1" applyFont="1" applyBorder="1"/>
    <xf numFmtId="0" fontId="2" fillId="0" borderId="2" xfId="0" applyFont="1" applyFill="1" applyBorder="1"/>
    <xf numFmtId="3" fontId="11" fillId="0" borderId="2" xfId="0" applyNumberFormat="1" applyFont="1" applyBorder="1"/>
    <xf numFmtId="0" fontId="0" fillId="0" borderId="2" xfId="0" applyFill="1" applyBorder="1" applyAlignment="1">
      <alignment vertical="center"/>
    </xf>
    <xf numFmtId="0" fontId="0" fillId="0" borderId="2" xfId="0" applyFill="1" applyBorder="1" applyAlignment="1">
      <alignment wrapText="1"/>
    </xf>
    <xf numFmtId="0" fontId="6" fillId="0" borderId="2" xfId="0" applyFont="1" applyFill="1" applyBorder="1" applyAlignment="1">
      <alignment vertical="center"/>
    </xf>
    <xf numFmtId="0" fontId="4" fillId="0" borderId="2" xfId="0" applyFont="1" applyFill="1" applyBorder="1" applyAlignment="1">
      <alignment wrapText="1"/>
    </xf>
    <xf numFmtId="0" fontId="0" fillId="0" borderId="2" xfId="0" applyFill="1" applyBorder="1" applyAlignment="1">
      <alignment horizontal="left" wrapText="1"/>
    </xf>
    <xf numFmtId="3" fontId="1" fillId="0" borderId="2" xfId="0" applyNumberFormat="1" applyFont="1" applyBorder="1"/>
    <xf numFmtId="0" fontId="1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1" fillId="0" borderId="2" xfId="0" applyFont="1" applyFill="1" applyBorder="1" applyAlignment="1">
      <alignment horizontal="left" wrapText="1"/>
    </xf>
    <xf numFmtId="0" fontId="13" fillId="0" borderId="2" xfId="0" applyFont="1" applyFill="1" applyBorder="1" applyAlignment="1">
      <alignment wrapText="1"/>
    </xf>
    <xf numFmtId="0" fontId="12" fillId="0" borderId="2" xfId="0" applyFont="1" applyFill="1" applyBorder="1" applyAlignment="1">
      <alignment wrapText="1"/>
    </xf>
    <xf numFmtId="0" fontId="6" fillId="0" borderId="2" xfId="0" applyFont="1" applyFill="1" applyBorder="1" applyAlignment="1">
      <alignment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wrapText="1"/>
    </xf>
    <xf numFmtId="0" fontId="5" fillId="2" borderId="8" xfId="0" applyFont="1" applyFill="1" applyBorder="1" applyAlignment="1">
      <alignment vertical="center"/>
    </xf>
    <xf numFmtId="0" fontId="2" fillId="0" borderId="2" xfId="0" applyFont="1" applyBorder="1" applyAlignment="1">
      <alignment horizontal="left" vertical="top"/>
    </xf>
    <xf numFmtId="0" fontId="2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3" fillId="0" borderId="2" xfId="0" applyFont="1" applyBorder="1" applyAlignment="1">
      <alignment horizontal="left" vertical="top" wrapText="1"/>
    </xf>
    <xf numFmtId="38" fontId="0" fillId="2" borderId="6" xfId="0" applyNumberFormat="1" applyFill="1" applyBorder="1"/>
    <xf numFmtId="0" fontId="2" fillId="0" borderId="2" xfId="0" applyFont="1" applyBorder="1" applyAlignment="1">
      <alignment horizontal="left" vertical="center"/>
    </xf>
    <xf numFmtId="38" fontId="2" fillId="0" borderId="2" xfId="0" applyNumberFormat="1" applyFont="1" applyBorder="1" applyAlignment="1"/>
    <xf numFmtId="38" fontId="1" fillId="0" borderId="2" xfId="0" applyNumberFormat="1" applyFont="1" applyBorder="1" applyAlignment="1"/>
    <xf numFmtId="38" fontId="0" fillId="2" borderId="9" xfId="0" applyNumberFormat="1" applyFill="1" applyBorder="1"/>
    <xf numFmtId="38" fontId="1" fillId="2" borderId="10" xfId="0" applyNumberFormat="1" applyFont="1" applyFill="1" applyBorder="1"/>
    <xf numFmtId="0" fontId="1" fillId="0" borderId="10" xfId="0" applyFont="1" applyBorder="1"/>
    <xf numFmtId="3" fontId="0" fillId="0" borderId="2" xfId="0" applyNumberFormat="1" applyBorder="1"/>
    <xf numFmtId="0" fontId="0" fillId="0" borderId="0" xfId="0" applyFont="1" applyFill="1" applyBorder="1"/>
    <xf numFmtId="4" fontId="11" fillId="0" borderId="0" xfId="0" applyNumberFormat="1" applyFont="1" applyBorder="1"/>
    <xf numFmtId="38" fontId="5" fillId="2" borderId="1" xfId="0" applyNumberFormat="1" applyFont="1" applyFill="1" applyBorder="1" applyAlignment="1"/>
    <xf numFmtId="38" fontId="5" fillId="2" borderId="11" xfId="0" applyNumberFormat="1" applyFont="1" applyFill="1" applyBorder="1" applyAlignment="1"/>
    <xf numFmtId="3" fontId="2" fillId="0" borderId="7" xfId="0" applyNumberFormat="1" applyFont="1" applyFill="1" applyBorder="1"/>
    <xf numFmtId="3" fontId="11" fillId="2" borderId="2" xfId="0" applyNumberFormat="1" applyFont="1" applyFill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3" fontId="0" fillId="0" borderId="7" xfId="0" applyNumberFormat="1" applyFont="1" applyFill="1" applyBorder="1"/>
    <xf numFmtId="3" fontId="0" fillId="0" borderId="2" xfId="0" applyNumberFormat="1" applyFont="1" applyBorder="1"/>
    <xf numFmtId="38" fontId="5" fillId="2" borderId="0" xfId="0" applyNumberFormat="1" applyFont="1" applyFill="1" applyBorder="1" applyAlignment="1"/>
    <xf numFmtId="0" fontId="14" fillId="2" borderId="0" xfId="0" applyFont="1" applyFill="1" applyBorder="1" applyAlignment="1">
      <alignment vertical="center"/>
    </xf>
    <xf numFmtId="0" fontId="5" fillId="2" borderId="1" xfId="0" applyNumberFormat="1" applyFont="1" applyFill="1" applyBorder="1" applyAlignment="1"/>
    <xf numFmtId="3" fontId="2" fillId="0" borderId="0" xfId="0" applyNumberFormat="1" applyFont="1" applyFill="1" applyBorder="1"/>
    <xf numFmtId="0" fontId="0" fillId="2" borderId="2" xfId="0" applyFill="1" applyBorder="1" applyAlignment="1">
      <alignment horizontal="center" vertical="center"/>
    </xf>
    <xf numFmtId="3" fontId="0" fillId="2" borderId="2" xfId="0" applyNumberForma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3" xfId="0" applyFont="1" applyBorder="1"/>
    <xf numFmtId="38" fontId="0" fillId="0" borderId="13" xfId="0" applyNumberFormat="1" applyBorder="1"/>
    <xf numFmtId="0" fontId="0" fillId="0" borderId="13" xfId="0" applyBorder="1" applyAlignment="1">
      <alignment vertical="center"/>
    </xf>
    <xf numFmtId="0" fontId="0" fillId="0" borderId="13" xfId="0" applyBorder="1" applyAlignment="1">
      <alignment wrapText="1"/>
    </xf>
    <xf numFmtId="0" fontId="6" fillId="0" borderId="13" xfId="0" applyFont="1" applyBorder="1" applyAlignment="1">
      <alignment vertical="center"/>
    </xf>
    <xf numFmtId="0" fontId="4" fillId="0" borderId="13" xfId="0" applyFont="1" applyBorder="1" applyAlignment="1">
      <alignment wrapText="1"/>
    </xf>
    <xf numFmtId="38" fontId="2" fillId="0" borderId="13" xfId="0" applyNumberFormat="1" applyFont="1" applyBorder="1"/>
    <xf numFmtId="38" fontId="1" fillId="0" borderId="13" xfId="0" applyNumberFormat="1" applyFont="1" applyBorder="1"/>
    <xf numFmtId="0" fontId="0" fillId="0" borderId="13" xfId="0" applyBorder="1" applyAlignment="1">
      <alignment horizontal="left" wrapText="1"/>
    </xf>
    <xf numFmtId="0" fontId="2" fillId="0" borderId="13" xfId="0" applyFont="1" applyBorder="1" applyAlignment="1">
      <alignment wrapText="1"/>
    </xf>
    <xf numFmtId="38" fontId="2" fillId="0" borderId="13" xfId="0" applyNumberFormat="1" applyFont="1" applyFill="1" applyBorder="1"/>
    <xf numFmtId="38" fontId="1" fillId="0" borderId="13" xfId="0" applyNumberFormat="1" applyFont="1" applyFill="1" applyBorder="1"/>
    <xf numFmtId="0" fontId="1" fillId="0" borderId="13" xfId="0" applyFont="1" applyBorder="1" applyAlignment="1">
      <alignment wrapText="1"/>
    </xf>
    <xf numFmtId="0" fontId="1" fillId="0" borderId="13" xfId="0" applyFont="1" applyBorder="1" applyAlignment="1">
      <alignment vertical="center"/>
    </xf>
    <xf numFmtId="0" fontId="2" fillId="0" borderId="13" xfId="0" applyFont="1" applyBorder="1" applyAlignment="1">
      <alignment vertical="center" wrapText="1"/>
    </xf>
    <xf numFmtId="0" fontId="1" fillId="0" borderId="13" xfId="0" applyFont="1" applyBorder="1" applyAlignment="1">
      <alignment vertical="center" wrapText="1"/>
    </xf>
    <xf numFmtId="0" fontId="1" fillId="0" borderId="13" xfId="0" applyFont="1" applyBorder="1" applyAlignment="1">
      <alignment horizontal="left" wrapText="1"/>
    </xf>
    <xf numFmtId="0" fontId="1" fillId="0" borderId="13" xfId="0" applyFont="1" applyFill="1" applyBorder="1" applyAlignment="1">
      <alignment wrapText="1"/>
    </xf>
    <xf numFmtId="0" fontId="1" fillId="0" borderId="13" xfId="0" applyFont="1" applyFill="1" applyBorder="1" applyAlignment="1">
      <alignment vertical="center" wrapText="1"/>
    </xf>
    <xf numFmtId="0" fontId="13" fillId="0" borderId="13" xfId="0" applyFont="1" applyBorder="1" applyAlignment="1">
      <alignment wrapText="1"/>
    </xf>
    <xf numFmtId="0" fontId="12" fillId="0" borderId="13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2" fillId="0" borderId="12" xfId="0" applyFont="1" applyBorder="1" applyAlignment="1">
      <alignment vertical="center"/>
    </xf>
    <xf numFmtId="0" fontId="2" fillId="0" borderId="12" xfId="0" applyFont="1" applyBorder="1" applyAlignment="1">
      <alignment wrapText="1"/>
    </xf>
    <xf numFmtId="38" fontId="2" fillId="0" borderId="12" xfId="0" applyNumberFormat="1" applyFont="1" applyBorder="1"/>
    <xf numFmtId="0" fontId="0" fillId="0" borderId="12" xfId="0" applyBorder="1" applyAlignment="1">
      <alignment vertical="center"/>
    </xf>
    <xf numFmtId="0" fontId="0" fillId="0" borderId="12" xfId="0" applyBorder="1" applyAlignment="1">
      <alignment wrapText="1"/>
    </xf>
    <xf numFmtId="38" fontId="1" fillId="0" borderId="12" xfId="0" applyNumberFormat="1" applyFont="1" applyBorder="1"/>
    <xf numFmtId="0" fontId="2" fillId="0" borderId="13" xfId="0" applyFont="1" applyBorder="1" applyAlignment="1">
      <alignment vertical="top"/>
    </xf>
    <xf numFmtId="0" fontId="1" fillId="0" borderId="13" xfId="0" applyFont="1" applyBorder="1" applyAlignment="1">
      <alignment vertical="top" wrapText="1"/>
    </xf>
    <xf numFmtId="38" fontId="1" fillId="0" borderId="13" xfId="0" applyNumberFormat="1" applyFont="1" applyBorder="1" applyAlignment="1">
      <alignment vertical="top"/>
    </xf>
    <xf numFmtId="38" fontId="1" fillId="0" borderId="0" xfId="0" applyNumberFormat="1" applyFont="1" applyAlignment="1">
      <alignment vertical="top"/>
    </xf>
    <xf numFmtId="0" fontId="0" fillId="0" borderId="0" xfId="0" applyAlignment="1">
      <alignment vertical="top"/>
    </xf>
    <xf numFmtId="38" fontId="5" fillId="2" borderId="0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38" fontId="5" fillId="2" borderId="3" xfId="0" applyNumberFormat="1" applyFont="1" applyFill="1" applyBorder="1" applyAlignment="1">
      <alignment horizontal="center" vertical="center" wrapText="1"/>
    </xf>
    <xf numFmtId="38" fontId="5" fillId="2" borderId="12" xfId="0" applyNumberFormat="1" applyFont="1" applyFill="1" applyBorder="1" applyAlignment="1">
      <alignment horizontal="center" vertical="center" wrapText="1"/>
    </xf>
    <xf numFmtId="38" fontId="5" fillId="2" borderId="13" xfId="0" applyNumberFormat="1" applyFont="1" applyFill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90"/>
  <sheetViews>
    <sheetView topLeftCell="C1" zoomScaleNormal="100" workbookViewId="0">
      <selection activeCell="F1" sqref="F1:M1048576"/>
    </sheetView>
  </sheetViews>
  <sheetFormatPr defaultRowHeight="12.75" x14ac:dyDescent="0.2"/>
  <cols>
    <col min="1" max="1" width="10.5703125" style="5" customWidth="1"/>
    <col min="2" max="2" width="56.7109375" customWidth="1"/>
    <col min="3" max="5" width="15.140625" style="31" customWidth="1"/>
    <col min="6" max="6" width="9.140625" hidden="1" customWidth="1"/>
    <col min="7" max="7" width="57.42578125" hidden="1" customWidth="1"/>
  </cols>
  <sheetData>
    <row r="1" spans="1:7" ht="15.75" x14ac:dyDescent="0.2">
      <c r="A1" s="19" t="s">
        <v>263</v>
      </c>
      <c r="B1" s="13"/>
      <c r="C1" s="29"/>
      <c r="D1" s="29"/>
      <c r="E1" s="29"/>
    </row>
    <row r="2" spans="1:7" s="1" customFormat="1" x14ac:dyDescent="0.2">
      <c r="A2" s="24"/>
      <c r="B2" s="25"/>
      <c r="C2" s="30"/>
      <c r="D2" s="30"/>
      <c r="E2" s="30"/>
    </row>
    <row r="3" spans="1:7" s="1" customFormat="1" x14ac:dyDescent="0.2">
      <c r="A3" s="24" t="s">
        <v>145</v>
      </c>
      <c r="B3" s="15" t="str">
        <f>'CF2012'!B3</f>
        <v>Meditrade spol. s r.o.</v>
      </c>
      <c r="C3" s="30"/>
      <c r="D3" s="30"/>
      <c r="E3" s="30"/>
    </row>
    <row r="4" spans="1:7" s="1" customFormat="1" x14ac:dyDescent="0.2">
      <c r="A4" s="24"/>
      <c r="B4" s="45"/>
      <c r="C4" s="147" t="s">
        <v>146</v>
      </c>
      <c r="D4" s="147" t="s">
        <v>146</v>
      </c>
      <c r="E4" s="147" t="s">
        <v>146</v>
      </c>
    </row>
    <row r="5" spans="1:7" s="28" customFormat="1" ht="23.25" customHeight="1" x14ac:dyDescent="0.2">
      <c r="A5" s="118" t="s">
        <v>147</v>
      </c>
      <c r="B5" s="119" t="s">
        <v>247</v>
      </c>
      <c r="C5" s="120" t="s">
        <v>248</v>
      </c>
      <c r="D5" s="120" t="s">
        <v>248</v>
      </c>
      <c r="E5" s="120" t="s">
        <v>248</v>
      </c>
    </row>
    <row r="6" spans="1:7" s="1" customFormat="1" ht="26.25" customHeight="1" x14ac:dyDescent="0.2">
      <c r="A6" s="122" t="s">
        <v>31</v>
      </c>
      <c r="B6" s="123" t="s">
        <v>257</v>
      </c>
      <c r="C6" s="130">
        <f>'CF -s účtami'!D6</f>
        <v>4289109</v>
      </c>
      <c r="D6" s="130">
        <f>'CF -s účtami'!E6</f>
        <v>6373052</v>
      </c>
      <c r="E6" s="130">
        <f>'CF -s účtami'!F6</f>
        <v>5231938</v>
      </c>
      <c r="F6" s="6" t="s">
        <v>149</v>
      </c>
      <c r="G6" s="9" t="s">
        <v>150</v>
      </c>
    </row>
    <row r="7" spans="1:7" s="1" customFormat="1" x14ac:dyDescent="0.2">
      <c r="A7" s="122"/>
      <c r="B7" s="122"/>
      <c r="C7" s="131"/>
      <c r="D7" s="131"/>
      <c r="E7" s="131"/>
      <c r="F7" s="6"/>
      <c r="G7" s="3"/>
    </row>
    <row r="8" spans="1:7" s="1" customFormat="1" x14ac:dyDescent="0.2">
      <c r="A8" s="122" t="s">
        <v>200</v>
      </c>
      <c r="B8" s="122" t="s">
        <v>6</v>
      </c>
      <c r="C8" s="131"/>
      <c r="D8" s="131"/>
      <c r="E8" s="131"/>
      <c r="F8" s="6" t="s">
        <v>200</v>
      </c>
      <c r="G8" s="3" t="s">
        <v>136</v>
      </c>
    </row>
    <row r="9" spans="1:7" s="1" customFormat="1" x14ac:dyDescent="0.2">
      <c r="A9" s="124"/>
      <c r="B9" s="125"/>
      <c r="C9" s="131"/>
      <c r="D9" s="131"/>
      <c r="E9" s="131"/>
      <c r="F9" s="5"/>
      <c r="G9" s="4"/>
    </row>
    <row r="10" spans="1:7" s="1" customFormat="1" ht="28.5" customHeight="1" x14ac:dyDescent="0.2">
      <c r="A10" s="122" t="s">
        <v>201</v>
      </c>
      <c r="B10" s="125" t="s">
        <v>32</v>
      </c>
      <c r="C10" s="131">
        <f>'CF -s účtami'!D10</f>
        <v>776899</v>
      </c>
      <c r="D10" s="131">
        <f>'CF -s účtami'!E10</f>
        <v>43621</v>
      </c>
      <c r="E10" s="131">
        <f>'CF -s účtami'!F10</f>
        <v>599302</v>
      </c>
      <c r="F10" s="6" t="s">
        <v>201</v>
      </c>
      <c r="G10" s="2" t="s">
        <v>139</v>
      </c>
    </row>
    <row r="11" spans="1:7" s="1" customFormat="1" x14ac:dyDescent="0.2">
      <c r="A11" s="122" t="s">
        <v>209</v>
      </c>
      <c r="B11" s="125" t="s">
        <v>33</v>
      </c>
      <c r="C11" s="131">
        <f>'CF -s účtami'!D25</f>
        <v>-6255416</v>
      </c>
      <c r="D11" s="131">
        <f>'CF -s účtami'!E25</f>
        <v>-3265689</v>
      </c>
      <c r="E11" s="131">
        <f>'CF -s účtami'!F25</f>
        <v>-1284087</v>
      </c>
      <c r="F11" s="6" t="s">
        <v>209</v>
      </c>
      <c r="G11" s="2" t="s">
        <v>138</v>
      </c>
    </row>
    <row r="12" spans="1:7" s="1" customFormat="1" x14ac:dyDescent="0.2">
      <c r="A12" s="124"/>
      <c r="B12" s="125"/>
      <c r="C12" s="131"/>
      <c r="D12" s="131"/>
      <c r="E12" s="131"/>
      <c r="F12" s="5"/>
      <c r="G12" s="4"/>
    </row>
    <row r="13" spans="1:7" s="1" customFormat="1" ht="52.5" customHeight="1" x14ac:dyDescent="0.2">
      <c r="A13" s="122"/>
      <c r="B13" s="123" t="s">
        <v>7</v>
      </c>
      <c r="C13" s="130">
        <f t="shared" ref="C13" si="0">SUM(C6:C11)</f>
        <v>-1189408</v>
      </c>
      <c r="D13" s="130">
        <f t="shared" ref="D13:E13" si="1">SUM(D6:D11)</f>
        <v>3150984</v>
      </c>
      <c r="E13" s="130">
        <f t="shared" si="1"/>
        <v>4547153</v>
      </c>
      <c r="F13" s="6"/>
      <c r="G13" s="9" t="s">
        <v>171</v>
      </c>
    </row>
    <row r="14" spans="1:7" s="1" customFormat="1" x14ac:dyDescent="0.2">
      <c r="A14" s="124"/>
      <c r="B14" s="125"/>
      <c r="C14" s="131"/>
      <c r="D14" s="131"/>
      <c r="E14" s="131"/>
      <c r="F14" s="5"/>
      <c r="G14" s="4"/>
    </row>
    <row r="15" spans="1:7" s="7" customFormat="1" ht="25.5" x14ac:dyDescent="0.2">
      <c r="A15" s="122" t="s">
        <v>220</v>
      </c>
      <c r="B15" s="125" t="s">
        <v>26</v>
      </c>
      <c r="C15" s="131">
        <f>'CF -s účtami'!D34</f>
        <v>57639</v>
      </c>
      <c r="D15" s="131">
        <f>'CF -s účtami'!E34</f>
        <v>100471</v>
      </c>
      <c r="E15" s="131">
        <f>'CF -s účtami'!F34</f>
        <v>10391</v>
      </c>
      <c r="F15" s="6" t="s">
        <v>220</v>
      </c>
      <c r="G15" s="2" t="s">
        <v>164</v>
      </c>
    </row>
    <row r="16" spans="1:7" s="1" customFormat="1" ht="27.75" customHeight="1" x14ac:dyDescent="0.2">
      <c r="A16" s="122" t="s">
        <v>221</v>
      </c>
      <c r="B16" s="125" t="s">
        <v>8</v>
      </c>
      <c r="C16" s="131">
        <f>'CF -s účtami'!D36</f>
        <v>0</v>
      </c>
      <c r="D16" s="131">
        <f>'CF -s účtami'!E36</f>
        <v>0</v>
      </c>
      <c r="E16" s="131">
        <f>'CF -s účtami'!F36</f>
        <v>0</v>
      </c>
      <c r="F16" s="6" t="s">
        <v>221</v>
      </c>
      <c r="G16" s="2" t="s">
        <v>163</v>
      </c>
    </row>
    <row r="17" spans="1:7" s="1" customFormat="1" ht="29.25" customHeight="1" x14ac:dyDescent="0.2">
      <c r="A17" s="122" t="s">
        <v>222</v>
      </c>
      <c r="B17" s="125" t="s">
        <v>5</v>
      </c>
      <c r="C17" s="131">
        <f>'CF -s účtami'!D38</f>
        <v>0</v>
      </c>
      <c r="D17" s="131">
        <f>'CF -s účtami'!E38</f>
        <v>0</v>
      </c>
      <c r="E17" s="131">
        <f>'CF -s účtami'!F38</f>
        <v>0</v>
      </c>
      <c r="F17" s="6" t="s">
        <v>222</v>
      </c>
      <c r="G17" s="2" t="s">
        <v>169</v>
      </c>
    </row>
    <row r="18" spans="1:7" s="7" customFormat="1" ht="26.25" customHeight="1" x14ac:dyDescent="0.2">
      <c r="A18" s="129" t="s">
        <v>223</v>
      </c>
      <c r="B18" s="125" t="s">
        <v>9</v>
      </c>
      <c r="C18" s="131">
        <f>'CF -s účtami'!D40</f>
        <v>0</v>
      </c>
      <c r="D18" s="131">
        <f>'CF -s účtami'!E40</f>
        <v>0</v>
      </c>
      <c r="E18" s="131">
        <f>'CF -s účtami'!F40</f>
        <v>-9602379</v>
      </c>
      <c r="F18" s="6" t="s">
        <v>223</v>
      </c>
      <c r="G18" s="26" t="s">
        <v>165</v>
      </c>
    </row>
    <row r="19" spans="1:7" s="1" customFormat="1" ht="12.75" customHeight="1" x14ac:dyDescent="0.2">
      <c r="A19" s="122"/>
      <c r="B19" s="125"/>
      <c r="C19" s="131"/>
      <c r="D19" s="131"/>
      <c r="E19" s="131"/>
      <c r="F19" s="6"/>
      <c r="G19" s="4"/>
    </row>
    <row r="20" spans="1:7" s="1" customFormat="1" ht="25.5" x14ac:dyDescent="0.2">
      <c r="A20" s="122"/>
      <c r="B20" s="123" t="s">
        <v>35</v>
      </c>
      <c r="C20" s="130">
        <f t="shared" ref="C20" si="2">C10+C11+C15+C16+C17+C18+C6</f>
        <v>-1131769</v>
      </c>
      <c r="D20" s="130">
        <f t="shared" ref="D20:E20" si="3">D10+D11+D15+D16+D17+D18+D6</f>
        <v>3251455</v>
      </c>
      <c r="E20" s="130">
        <f t="shared" si="3"/>
        <v>-5044835</v>
      </c>
      <c r="F20" s="6"/>
      <c r="G20" s="22" t="s">
        <v>170</v>
      </c>
    </row>
    <row r="21" spans="1:7" s="1" customFormat="1" x14ac:dyDescent="0.2">
      <c r="A21" s="124"/>
      <c r="B21" s="125"/>
      <c r="C21" s="131"/>
      <c r="D21" s="131"/>
      <c r="E21" s="131"/>
      <c r="F21" s="5"/>
      <c r="G21" s="4"/>
    </row>
    <row r="22" spans="1:7" s="1" customFormat="1" ht="40.5" customHeight="1" x14ac:dyDescent="0.2">
      <c r="A22" s="122" t="s">
        <v>224</v>
      </c>
      <c r="B22" s="125" t="s">
        <v>10</v>
      </c>
      <c r="C22" s="131">
        <f>'CF -s účtami'!D44</f>
        <v>-1125700</v>
      </c>
      <c r="D22" s="131">
        <f>'CF -s účtami'!E44</f>
        <v>-1439059</v>
      </c>
      <c r="E22" s="131">
        <f>'CF -s účtami'!F44</f>
        <v>-1197832</v>
      </c>
      <c r="F22" s="6" t="s">
        <v>224</v>
      </c>
      <c r="G22" s="2" t="s">
        <v>166</v>
      </c>
    </row>
    <row r="23" spans="1:7" s="1" customFormat="1" ht="25.5" customHeight="1" x14ac:dyDescent="0.2">
      <c r="A23" s="122" t="s">
        <v>225</v>
      </c>
      <c r="B23" s="125" t="s">
        <v>11</v>
      </c>
      <c r="C23" s="131">
        <f>'CF -s účtami'!D46</f>
        <v>0</v>
      </c>
      <c r="D23" s="131">
        <f>'CF -s účtami'!E46</f>
        <v>0</v>
      </c>
      <c r="E23" s="131">
        <f>'CF -s účtami'!F46</f>
        <v>0</v>
      </c>
      <c r="F23" s="6" t="s">
        <v>225</v>
      </c>
      <c r="G23" s="2" t="s">
        <v>167</v>
      </c>
    </row>
    <row r="24" spans="1:7" s="7" customFormat="1" ht="25.5" x14ac:dyDescent="0.2">
      <c r="A24" s="122" t="s">
        <v>168</v>
      </c>
      <c r="B24" s="125" t="s">
        <v>12</v>
      </c>
      <c r="C24" s="131">
        <f>'CF -s účtami'!D48</f>
        <v>0</v>
      </c>
      <c r="D24" s="131">
        <f>'CF -s účtami'!E48</f>
        <v>0</v>
      </c>
      <c r="E24" s="131">
        <f>'CF -s účtami'!F48</f>
        <v>0</v>
      </c>
      <c r="F24" s="6" t="s">
        <v>168</v>
      </c>
      <c r="G24" s="4" t="s">
        <v>173</v>
      </c>
    </row>
    <row r="25" spans="1:7" s="1" customFormat="1" x14ac:dyDescent="0.2">
      <c r="A25" s="122"/>
      <c r="B25" s="125"/>
      <c r="C25" s="131"/>
      <c r="D25" s="131"/>
      <c r="E25" s="131"/>
      <c r="F25" s="6"/>
      <c r="G25" s="4"/>
    </row>
    <row r="26" spans="1:7" s="1" customFormat="1" ht="25.5" x14ac:dyDescent="0.2">
      <c r="A26" s="122"/>
      <c r="B26" s="123" t="s">
        <v>39</v>
      </c>
      <c r="C26" s="130">
        <f t="shared" ref="C26" si="4">C20+C22+C23+C24</f>
        <v>-2257469</v>
      </c>
      <c r="D26" s="130">
        <f t="shared" ref="D26:E26" si="5">D20+D22+D23+D24</f>
        <v>1812396</v>
      </c>
      <c r="E26" s="130">
        <f t="shared" si="5"/>
        <v>-6242667</v>
      </c>
      <c r="F26" s="6"/>
      <c r="G26" s="9" t="s">
        <v>178</v>
      </c>
    </row>
    <row r="27" spans="1:7" s="1" customFormat="1" x14ac:dyDescent="0.2">
      <c r="A27" s="124"/>
      <c r="B27" s="125"/>
      <c r="C27" s="131"/>
      <c r="D27" s="131"/>
      <c r="E27" s="131"/>
      <c r="F27" s="5"/>
      <c r="G27" s="4"/>
    </row>
    <row r="28" spans="1:7" s="1" customFormat="1" x14ac:dyDescent="0.2">
      <c r="A28" s="122" t="s">
        <v>214</v>
      </c>
      <c r="B28" s="123" t="s">
        <v>36</v>
      </c>
      <c r="C28" s="131"/>
      <c r="D28" s="131"/>
      <c r="E28" s="131"/>
      <c r="F28" s="6" t="s">
        <v>214</v>
      </c>
      <c r="G28" s="9" t="s">
        <v>184</v>
      </c>
    </row>
    <row r="29" spans="1:7" s="1" customFormat="1" x14ac:dyDescent="0.2">
      <c r="A29" s="124"/>
      <c r="B29" s="125"/>
      <c r="C29" s="131"/>
      <c r="D29" s="131"/>
      <c r="E29" s="131"/>
      <c r="F29" s="5"/>
      <c r="G29" s="4"/>
    </row>
    <row r="30" spans="1:7" s="1" customFormat="1" ht="25.5" x14ac:dyDescent="0.2">
      <c r="A30" s="122" t="s">
        <v>215</v>
      </c>
      <c r="B30" s="125" t="s">
        <v>41</v>
      </c>
      <c r="C30" s="131">
        <f>'CF -s účtami'!D54</f>
        <v>-400</v>
      </c>
      <c r="D30" s="131">
        <f>'CF -s účtami'!E54</f>
        <v>-12200</v>
      </c>
      <c r="E30" s="131">
        <f>'CF -s účtami'!F54</f>
        <v>-14614</v>
      </c>
      <c r="F30" s="6" t="s">
        <v>215</v>
      </c>
      <c r="G30" s="2" t="s">
        <v>174</v>
      </c>
    </row>
    <row r="31" spans="1:7" s="1" customFormat="1" x14ac:dyDescent="0.2">
      <c r="A31" s="122" t="s">
        <v>216</v>
      </c>
      <c r="B31" s="125" t="s">
        <v>42</v>
      </c>
      <c r="C31" s="131">
        <f>'CF -s účtami'!D56</f>
        <v>-20999</v>
      </c>
      <c r="D31" s="131">
        <f>'CF -s účtami'!E56</f>
        <v>-91588</v>
      </c>
      <c r="E31" s="131">
        <f>'CF -s účtami'!F56</f>
        <v>-76129</v>
      </c>
      <c r="F31" s="6" t="s">
        <v>216</v>
      </c>
      <c r="G31" s="2" t="s">
        <v>175</v>
      </c>
    </row>
    <row r="32" spans="1:7" s="1" customFormat="1" ht="52.5" customHeight="1" x14ac:dyDescent="0.2">
      <c r="A32" s="122" t="s">
        <v>217</v>
      </c>
      <c r="B32" s="125" t="s">
        <v>47</v>
      </c>
      <c r="C32" s="131">
        <f>'CF -s účtami'!D58</f>
        <v>0</v>
      </c>
      <c r="D32" s="131">
        <f>'CF -s účtami'!E58</f>
        <v>0</v>
      </c>
      <c r="E32" s="131">
        <f>'CF -s účtami'!F58</f>
        <v>-1013276</v>
      </c>
      <c r="F32" s="6" t="s">
        <v>217</v>
      </c>
      <c r="G32" s="2" t="s">
        <v>137</v>
      </c>
    </row>
    <row r="33" spans="1:7" s="1" customFormat="1" ht="25.5" x14ac:dyDescent="0.2">
      <c r="A33" s="122" t="s">
        <v>27</v>
      </c>
      <c r="B33" s="125" t="s">
        <v>48</v>
      </c>
      <c r="C33" s="131">
        <f>'CF -s účtami'!D60</f>
        <v>0</v>
      </c>
      <c r="D33" s="131">
        <f>'CF -s účtami'!E60</f>
        <v>0</v>
      </c>
      <c r="E33" s="131">
        <f>'CF -s účtami'!F60</f>
        <v>0</v>
      </c>
      <c r="F33" s="6" t="s">
        <v>27</v>
      </c>
      <c r="G33" s="26" t="s">
        <v>176</v>
      </c>
    </row>
    <row r="34" spans="1:7" s="1" customFormat="1" x14ac:dyDescent="0.2">
      <c r="A34" s="122" t="s">
        <v>28</v>
      </c>
      <c r="B34" s="125" t="s">
        <v>49</v>
      </c>
      <c r="C34" s="131">
        <f>'CF -s účtami'!D62</f>
        <v>0</v>
      </c>
      <c r="D34" s="131">
        <f>'CF -s účtami'!E62</f>
        <v>4500</v>
      </c>
      <c r="E34" s="131">
        <f>'CF -s účtami'!F62</f>
        <v>1640404</v>
      </c>
      <c r="F34" s="6" t="s">
        <v>28</v>
      </c>
      <c r="G34" s="2" t="s">
        <v>177</v>
      </c>
    </row>
    <row r="35" spans="1:7" s="1" customFormat="1" ht="52.5" customHeight="1" x14ac:dyDescent="0.2">
      <c r="A35" s="122" t="s">
        <v>29</v>
      </c>
      <c r="B35" s="126" t="s">
        <v>258</v>
      </c>
      <c r="C35" s="131">
        <f>'CF -s účtami'!D64</f>
        <v>0</v>
      </c>
      <c r="D35" s="131">
        <f>'CF -s účtami'!E64</f>
        <v>0</v>
      </c>
      <c r="E35" s="131">
        <f>'CF -s účtami'!F64</f>
        <v>4007553</v>
      </c>
      <c r="F35" s="6" t="s">
        <v>29</v>
      </c>
      <c r="G35" s="36" t="s">
        <v>59</v>
      </c>
    </row>
    <row r="36" spans="1:7" s="1" customFormat="1" ht="42.75" customHeight="1" x14ac:dyDescent="0.2">
      <c r="A36" s="122" t="s">
        <v>30</v>
      </c>
      <c r="B36" s="125" t="s">
        <v>13</v>
      </c>
      <c r="C36" s="131">
        <f>'CF -s účtami'!D66</f>
        <v>-64701</v>
      </c>
      <c r="D36" s="131">
        <f>'CF -s účtami'!E66</f>
        <v>-4195295</v>
      </c>
      <c r="E36" s="131">
        <f>'CF -s účtami'!F66</f>
        <v>-198442</v>
      </c>
      <c r="F36" s="6" t="s">
        <v>30</v>
      </c>
      <c r="G36" s="2" t="s">
        <v>60</v>
      </c>
    </row>
    <row r="37" spans="1:7" s="1" customFormat="1" ht="39" customHeight="1" x14ac:dyDescent="0.2">
      <c r="A37" s="122" t="s">
        <v>61</v>
      </c>
      <c r="B37" s="126" t="s">
        <v>261</v>
      </c>
      <c r="C37" s="131">
        <f>'CF -s účtami'!D68</f>
        <v>0</v>
      </c>
      <c r="D37" s="131">
        <f>'CF -s účtami'!E68</f>
        <v>327938</v>
      </c>
      <c r="E37" s="131">
        <f>'CF -s účtami'!F68</f>
        <v>0</v>
      </c>
      <c r="F37" s="6" t="s">
        <v>61</v>
      </c>
      <c r="G37" s="37" t="s">
        <v>62</v>
      </c>
    </row>
    <row r="38" spans="1:7" s="1" customFormat="1" ht="54.75" customHeight="1" x14ac:dyDescent="0.2">
      <c r="A38" s="122" t="s">
        <v>63</v>
      </c>
      <c r="B38" s="126" t="s">
        <v>256</v>
      </c>
      <c r="C38" s="131">
        <f>'CF -s účtami'!D70</f>
        <v>0</v>
      </c>
      <c r="D38" s="131">
        <f>'CF -s účtami'!E70</f>
        <v>-152895</v>
      </c>
      <c r="E38" s="131">
        <f>'CF -s účtami'!F70</f>
        <v>-70000</v>
      </c>
      <c r="F38" s="6" t="s">
        <v>63</v>
      </c>
      <c r="G38" s="37" t="s">
        <v>64</v>
      </c>
    </row>
    <row r="39" spans="1:7" s="1" customFormat="1" ht="40.5" customHeight="1" x14ac:dyDescent="0.2">
      <c r="A39" s="122" t="s">
        <v>65</v>
      </c>
      <c r="B39" s="126" t="s">
        <v>50</v>
      </c>
      <c r="C39" s="131">
        <f>'CF -s účtami'!D72</f>
        <v>0</v>
      </c>
      <c r="D39" s="131">
        <f>'CF -s účtami'!E72</f>
        <v>127208</v>
      </c>
      <c r="E39" s="131">
        <f>'CF -s účtami'!F72</f>
        <v>0</v>
      </c>
      <c r="F39" s="6" t="s">
        <v>65</v>
      </c>
      <c r="G39" s="42" t="s">
        <v>66</v>
      </c>
    </row>
    <row r="40" spans="1:7" s="1" customFormat="1" ht="42.75" customHeight="1" x14ac:dyDescent="0.2">
      <c r="A40" s="122" t="s">
        <v>67</v>
      </c>
      <c r="B40" s="126" t="s">
        <v>14</v>
      </c>
      <c r="C40" s="131">
        <f>'CF -s účtami'!D74</f>
        <v>0</v>
      </c>
      <c r="D40" s="131">
        <f>'CF -s účtami'!E74</f>
        <v>0</v>
      </c>
      <c r="E40" s="131">
        <f>'CF -s účtami'!F74</f>
        <v>0</v>
      </c>
      <c r="F40" s="6" t="s">
        <v>67</v>
      </c>
      <c r="G40" s="37" t="s">
        <v>68</v>
      </c>
    </row>
    <row r="41" spans="1:7" s="1" customFormat="1" ht="25.5" x14ac:dyDescent="0.2">
      <c r="A41" s="122" t="s">
        <v>69</v>
      </c>
      <c r="B41" s="125" t="s">
        <v>51</v>
      </c>
      <c r="C41" s="131">
        <f>'CF -s účtami'!D76</f>
        <v>0</v>
      </c>
      <c r="D41" s="131">
        <f>'CF -s účtami'!E76</f>
        <v>0</v>
      </c>
      <c r="E41" s="131">
        <f>'CF -s účtami'!F76</f>
        <v>0</v>
      </c>
      <c r="F41" s="6" t="s">
        <v>69</v>
      </c>
      <c r="G41" s="4" t="s">
        <v>70</v>
      </c>
    </row>
    <row r="42" spans="1:7" s="1" customFormat="1" ht="28.5" customHeight="1" x14ac:dyDescent="0.2">
      <c r="A42" s="122" t="s">
        <v>71</v>
      </c>
      <c r="B42" s="125" t="s">
        <v>52</v>
      </c>
      <c r="C42" s="131">
        <f>'CF -s účtami'!D78</f>
        <v>0</v>
      </c>
      <c r="D42" s="131">
        <f>'CF -s účtami'!E78</f>
        <v>0</v>
      </c>
      <c r="E42" s="131">
        <f>'CF -s účtami'!F78</f>
        <v>0</v>
      </c>
      <c r="F42" s="6" t="s">
        <v>71</v>
      </c>
      <c r="G42" s="36" t="s">
        <v>72</v>
      </c>
    </row>
    <row r="43" spans="1:7" s="1" customFormat="1" ht="51" x14ac:dyDescent="0.2">
      <c r="A43" s="122" t="s">
        <v>73</v>
      </c>
      <c r="B43" s="125" t="s">
        <v>262</v>
      </c>
      <c r="C43" s="131">
        <f>'CF -s účtami'!D80</f>
        <v>0</v>
      </c>
      <c r="D43" s="131">
        <f>'CF -s účtami'!E80</f>
        <v>0</v>
      </c>
      <c r="E43" s="131">
        <f>'CF -s účtami'!F80</f>
        <v>0</v>
      </c>
      <c r="F43" s="6" t="s">
        <v>73</v>
      </c>
      <c r="G43" s="2" t="s">
        <v>74</v>
      </c>
    </row>
    <row r="44" spans="1:7" s="1" customFormat="1" ht="51" x14ac:dyDescent="0.2">
      <c r="A44" s="122" t="s">
        <v>75</v>
      </c>
      <c r="B44" s="125" t="s">
        <v>259</v>
      </c>
      <c r="C44" s="131">
        <f>'CF -s účtami'!D82</f>
        <v>0</v>
      </c>
      <c r="D44" s="131">
        <f>'CF -s účtami'!E82</f>
        <v>0</v>
      </c>
      <c r="E44" s="131">
        <f>'CF -s účtami'!F82</f>
        <v>0</v>
      </c>
      <c r="F44" s="6" t="s">
        <v>75</v>
      </c>
      <c r="G44" s="2" t="s">
        <v>76</v>
      </c>
    </row>
    <row r="45" spans="1:7" s="1" customFormat="1" ht="25.5" customHeight="1" x14ac:dyDescent="0.2">
      <c r="A45" s="122" t="s">
        <v>77</v>
      </c>
      <c r="B45" s="125" t="s">
        <v>260</v>
      </c>
      <c r="C45" s="131">
        <f>'CF -s účtami'!D84</f>
        <v>0</v>
      </c>
      <c r="D45" s="131">
        <f>'CF -s účtami'!E84</f>
        <v>0</v>
      </c>
      <c r="E45" s="131">
        <f>'CF -s účtami'!F84</f>
        <v>0</v>
      </c>
      <c r="F45" s="6" t="s">
        <v>77</v>
      </c>
      <c r="G45" s="2" t="s">
        <v>78</v>
      </c>
    </row>
    <row r="46" spans="1:7" s="1" customFormat="1" ht="31.5" customHeight="1" x14ac:dyDescent="0.2">
      <c r="A46" s="122" t="s">
        <v>79</v>
      </c>
      <c r="B46" s="127" t="s">
        <v>15</v>
      </c>
      <c r="C46" s="131">
        <f>'CF -s účtami'!D86</f>
        <v>0</v>
      </c>
      <c r="D46" s="131">
        <f>'CF -s účtami'!E86</f>
        <v>0</v>
      </c>
      <c r="E46" s="131">
        <f>'CF -s účtami'!F86</f>
        <v>0</v>
      </c>
      <c r="F46" s="6" t="s">
        <v>79</v>
      </c>
      <c r="G46" s="43" t="s">
        <v>80</v>
      </c>
    </row>
    <row r="47" spans="1:7" s="1" customFormat="1" ht="29.25" customHeight="1" x14ac:dyDescent="0.2">
      <c r="A47" s="122" t="s">
        <v>81</v>
      </c>
      <c r="B47" s="125" t="s">
        <v>16</v>
      </c>
      <c r="C47" s="131">
        <f>'CF -s účtami'!D88</f>
        <v>0</v>
      </c>
      <c r="D47" s="131">
        <f>'CF -s účtami'!E88</f>
        <v>0</v>
      </c>
      <c r="E47" s="131">
        <f>'CF -s účtami'!F88</f>
        <v>0</v>
      </c>
      <c r="F47" s="6" t="s">
        <v>81</v>
      </c>
      <c r="G47" s="2" t="s">
        <v>82</v>
      </c>
    </row>
    <row r="48" spans="1:7" s="1" customFormat="1" ht="16.5" customHeight="1" x14ac:dyDescent="0.2">
      <c r="A48" s="122" t="s">
        <v>83</v>
      </c>
      <c r="B48" s="125" t="s">
        <v>17</v>
      </c>
      <c r="C48" s="131">
        <f>'CF -s účtami'!D90</f>
        <v>0</v>
      </c>
      <c r="D48" s="131">
        <f>'CF -s účtami'!E90</f>
        <v>0</v>
      </c>
      <c r="E48" s="131">
        <f>'CF -s účtami'!F90</f>
        <v>0</v>
      </c>
      <c r="F48" s="6" t="s">
        <v>83</v>
      </c>
      <c r="G48" s="2" t="s">
        <v>186</v>
      </c>
    </row>
    <row r="49" spans="1:7" ht="15" customHeight="1" x14ac:dyDescent="0.2">
      <c r="A49" s="122" t="s">
        <v>85</v>
      </c>
      <c r="B49" s="125" t="s">
        <v>18</v>
      </c>
      <c r="C49" s="131" t="e">
        <f>'CF -s účtami'!#REF!</f>
        <v>#REF!</v>
      </c>
      <c r="D49" s="131" t="e">
        <f>'CF -s účtami'!#REF!</f>
        <v>#REF!</v>
      </c>
      <c r="E49" s="131" t="e">
        <f>'CF -s účtami'!#REF!</f>
        <v>#REF!</v>
      </c>
      <c r="F49" s="6" t="s">
        <v>85</v>
      </c>
      <c r="G49" s="4" t="s">
        <v>84</v>
      </c>
    </row>
    <row r="50" spans="1:7" x14ac:dyDescent="0.2">
      <c r="A50" s="124"/>
      <c r="B50" s="125"/>
      <c r="C50" s="131"/>
      <c r="D50" s="131"/>
      <c r="E50" s="131"/>
      <c r="F50" s="5"/>
      <c r="G50" s="4"/>
    </row>
    <row r="51" spans="1:7" ht="25.5" x14ac:dyDescent="0.2">
      <c r="A51" s="124"/>
      <c r="B51" s="123" t="s">
        <v>38</v>
      </c>
      <c r="C51" s="130" t="e">
        <f t="shared" ref="C51" si="6">SUM(C30:C49)</f>
        <v>#REF!</v>
      </c>
      <c r="D51" s="130" t="e">
        <f t="shared" ref="D51:E51" si="7">SUM(D30:D49)</f>
        <v>#REF!</v>
      </c>
      <c r="E51" s="130" t="e">
        <f t="shared" si="7"/>
        <v>#REF!</v>
      </c>
      <c r="F51" s="5"/>
      <c r="G51" s="9" t="s">
        <v>95</v>
      </c>
    </row>
    <row r="52" spans="1:7" x14ac:dyDescent="0.2">
      <c r="A52" s="124"/>
      <c r="B52" s="125"/>
      <c r="C52" s="131"/>
      <c r="D52" s="131"/>
      <c r="E52" s="131"/>
      <c r="F52" s="5"/>
      <c r="G52" s="4"/>
    </row>
    <row r="53" spans="1:7" x14ac:dyDescent="0.2">
      <c r="A53" s="122" t="s">
        <v>218</v>
      </c>
      <c r="B53" s="123" t="s">
        <v>37</v>
      </c>
      <c r="C53" s="131"/>
      <c r="D53" s="131"/>
      <c r="E53" s="131"/>
      <c r="F53" s="6" t="s">
        <v>218</v>
      </c>
      <c r="G53" s="9" t="s">
        <v>187</v>
      </c>
    </row>
    <row r="54" spans="1:7" x14ac:dyDescent="0.2">
      <c r="A54" s="124"/>
      <c r="B54" s="125"/>
      <c r="C54" s="131"/>
      <c r="D54" s="131"/>
      <c r="E54" s="131"/>
      <c r="F54" s="5"/>
      <c r="G54" s="4"/>
    </row>
    <row r="55" spans="1:7" x14ac:dyDescent="0.2">
      <c r="A55" s="122" t="s">
        <v>86</v>
      </c>
      <c r="B55" s="125" t="s">
        <v>45</v>
      </c>
      <c r="C55" s="131">
        <f>'CF -s účtami'!D97</f>
        <v>0</v>
      </c>
      <c r="D55" s="131">
        <f>'CF -s účtami'!E97</f>
        <v>0</v>
      </c>
      <c r="E55" s="131">
        <f>'CF -s účtami'!F97</f>
        <v>0</v>
      </c>
      <c r="F55" s="6" t="s">
        <v>86</v>
      </c>
      <c r="G55" s="2" t="s">
        <v>141</v>
      </c>
    </row>
    <row r="56" spans="1:7" ht="38.25" x14ac:dyDescent="0.2">
      <c r="A56" s="122" t="s">
        <v>101</v>
      </c>
      <c r="B56" s="125" t="s">
        <v>43</v>
      </c>
      <c r="C56" s="131">
        <f>'CF -s účtami'!D115</f>
        <v>1866092</v>
      </c>
      <c r="D56" s="131">
        <f>'CF -s účtami'!E115</f>
        <v>0</v>
      </c>
      <c r="E56" s="131">
        <f>'CF -s účtami'!F115</f>
        <v>0</v>
      </c>
      <c r="F56" s="6" t="s">
        <v>101</v>
      </c>
      <c r="G56" s="4" t="s">
        <v>140</v>
      </c>
    </row>
    <row r="57" spans="1:7" ht="25.5" x14ac:dyDescent="0.2">
      <c r="A57" s="122" t="s">
        <v>119</v>
      </c>
      <c r="B57" s="125" t="s">
        <v>44</v>
      </c>
      <c r="C57" s="131">
        <f>'CF -s účtami'!D136</f>
        <v>0</v>
      </c>
      <c r="D57" s="131">
        <f>'CF -s účtami'!E136</f>
        <v>0</v>
      </c>
      <c r="E57" s="131">
        <f>'CF -s účtami'!F136</f>
        <v>0</v>
      </c>
      <c r="F57" s="6" t="s">
        <v>119</v>
      </c>
      <c r="G57" s="4" t="s">
        <v>126</v>
      </c>
    </row>
    <row r="58" spans="1:7" ht="25.5" x14ac:dyDescent="0.2">
      <c r="A58" s="122" t="s">
        <v>120</v>
      </c>
      <c r="B58" s="125" t="s">
        <v>19</v>
      </c>
      <c r="C58" s="131">
        <f>'CF -s účtami'!D138</f>
        <v>0</v>
      </c>
      <c r="D58" s="131">
        <f>'CF -s účtami'!E138</f>
        <v>0</v>
      </c>
      <c r="E58" s="131">
        <f>'CF -s účtami'!F138</f>
        <v>0</v>
      </c>
      <c r="F58" s="6" t="s">
        <v>120</v>
      </c>
      <c r="G58" s="2" t="s">
        <v>127</v>
      </c>
    </row>
    <row r="59" spans="1:7" ht="51" x14ac:dyDescent="0.2">
      <c r="A59" s="122" t="s">
        <v>121</v>
      </c>
      <c r="B59" s="125" t="s">
        <v>20</v>
      </c>
      <c r="C59" s="131">
        <f>'CF -s účtami'!D140</f>
        <v>0</v>
      </c>
      <c r="D59" s="131">
        <f>'CF -s účtami'!E140</f>
        <v>0</v>
      </c>
      <c r="E59" s="131">
        <f>'CF -s účtami'!F140</f>
        <v>0</v>
      </c>
      <c r="F59" s="6" t="s">
        <v>121</v>
      </c>
      <c r="G59" s="2" t="s">
        <v>128</v>
      </c>
    </row>
    <row r="60" spans="1:7" ht="51" x14ac:dyDescent="0.2">
      <c r="A60" s="122" t="s">
        <v>122</v>
      </c>
      <c r="B60" s="125" t="s">
        <v>21</v>
      </c>
      <c r="C60" s="131">
        <f>'CF -s účtami'!D142</f>
        <v>0</v>
      </c>
      <c r="D60" s="131">
        <f>'CF -s účtami'!E142</f>
        <v>0</v>
      </c>
      <c r="E60" s="131">
        <f>'CF -s účtami'!F142</f>
        <v>0</v>
      </c>
      <c r="F60" s="6" t="s">
        <v>122</v>
      </c>
      <c r="G60" s="2" t="s">
        <v>129</v>
      </c>
    </row>
    <row r="61" spans="1:7" ht="25.5" x14ac:dyDescent="0.2">
      <c r="A61" s="122" t="s">
        <v>123</v>
      </c>
      <c r="B61" s="125" t="s">
        <v>46</v>
      </c>
      <c r="C61" s="131">
        <f>'CF -s účtami'!D144</f>
        <v>0</v>
      </c>
      <c r="D61" s="131">
        <f>'CF -s účtami'!E144</f>
        <v>0</v>
      </c>
      <c r="E61" s="131">
        <f>'CF -s účtami'!F144</f>
        <v>0</v>
      </c>
      <c r="F61" s="6" t="s">
        <v>123</v>
      </c>
      <c r="G61" s="2" t="s">
        <v>130</v>
      </c>
    </row>
    <row r="62" spans="1:7" ht="25.5" x14ac:dyDescent="0.2">
      <c r="A62" s="122" t="s">
        <v>124</v>
      </c>
      <c r="B62" s="125" t="s">
        <v>22</v>
      </c>
      <c r="C62" s="131">
        <f>'CF -s účtami'!D146</f>
        <v>0</v>
      </c>
      <c r="D62" s="131">
        <f>'CF -s účtami'!E146</f>
        <v>0</v>
      </c>
      <c r="E62" s="131">
        <f>'CF -s účtami'!F146</f>
        <v>0</v>
      </c>
      <c r="F62" s="6" t="s">
        <v>124</v>
      </c>
      <c r="G62" s="4" t="s">
        <v>189</v>
      </c>
    </row>
    <row r="63" spans="1:7" ht="25.5" x14ac:dyDescent="0.2">
      <c r="A63" s="122" t="s">
        <v>125</v>
      </c>
      <c r="B63" s="125" t="s">
        <v>23</v>
      </c>
      <c r="C63" s="131">
        <f>'CF -s účtami'!D148</f>
        <v>0</v>
      </c>
      <c r="D63" s="131">
        <f>'CF -s účtami'!E148</f>
        <v>0</v>
      </c>
      <c r="E63" s="131">
        <f>'CF -s účtami'!F148</f>
        <v>0</v>
      </c>
      <c r="F63" s="6" t="s">
        <v>125</v>
      </c>
      <c r="G63" s="4" t="s">
        <v>190</v>
      </c>
    </row>
    <row r="64" spans="1:7" x14ac:dyDescent="0.2">
      <c r="A64" s="124"/>
      <c r="B64" s="125"/>
      <c r="C64" s="131"/>
      <c r="D64" s="131"/>
      <c r="E64" s="131"/>
      <c r="F64" s="5"/>
      <c r="G64" s="4"/>
    </row>
    <row r="65" spans="1:7" ht="25.5" x14ac:dyDescent="0.2">
      <c r="A65" s="124"/>
      <c r="B65" s="123" t="s">
        <v>34</v>
      </c>
      <c r="C65" s="130">
        <f t="shared" ref="C65" si="8">SUM(C55:C63)</f>
        <v>1866092</v>
      </c>
      <c r="D65" s="130">
        <f t="shared" ref="D65:E65" si="9">SUM(D55:D63)</f>
        <v>0</v>
      </c>
      <c r="E65" s="130">
        <f t="shared" si="9"/>
        <v>0</v>
      </c>
      <c r="F65" s="5"/>
      <c r="G65" s="9" t="s">
        <v>131</v>
      </c>
    </row>
    <row r="66" spans="1:7" x14ac:dyDescent="0.2">
      <c r="A66" s="124"/>
      <c r="B66" s="125"/>
      <c r="C66" s="131"/>
      <c r="D66" s="131"/>
      <c r="E66" s="131"/>
      <c r="F66" s="5"/>
      <c r="G66" s="4"/>
    </row>
    <row r="67" spans="1:7" ht="28.5" customHeight="1" x14ac:dyDescent="0.2">
      <c r="A67" s="122" t="s">
        <v>219</v>
      </c>
      <c r="B67" s="123" t="s">
        <v>254</v>
      </c>
      <c r="C67" s="130" t="e">
        <f t="shared" ref="C67" si="10">C26+C51+C65</f>
        <v>#REF!</v>
      </c>
      <c r="D67" s="130" t="e">
        <f t="shared" ref="D67:E67" si="11">D26+D51+D65</f>
        <v>#REF!</v>
      </c>
      <c r="E67" s="130" t="e">
        <f t="shared" si="11"/>
        <v>#REF!</v>
      </c>
      <c r="F67" s="6" t="s">
        <v>219</v>
      </c>
      <c r="G67" s="9" t="s">
        <v>132</v>
      </c>
    </row>
    <row r="68" spans="1:7" x14ac:dyDescent="0.2">
      <c r="A68" s="122"/>
      <c r="B68" s="123"/>
      <c r="C68" s="131"/>
      <c r="D68" s="131"/>
      <c r="E68" s="131"/>
      <c r="F68" s="6"/>
      <c r="G68" s="9"/>
    </row>
    <row r="69" spans="1:7" ht="38.25" x14ac:dyDescent="0.2">
      <c r="A69" s="122" t="s">
        <v>196</v>
      </c>
      <c r="B69" s="123" t="s">
        <v>40</v>
      </c>
      <c r="C69" s="130">
        <f>'CF -s účtami'!D154</f>
        <v>2012060</v>
      </c>
      <c r="D69" s="130">
        <f>'CF -s účtami'!E154</f>
        <v>4120634</v>
      </c>
      <c r="E69" s="130">
        <f>'CF -s účtami'!F154</f>
        <v>6060268</v>
      </c>
      <c r="F69" s="6" t="s">
        <v>196</v>
      </c>
      <c r="G69" s="9" t="s">
        <v>133</v>
      </c>
    </row>
    <row r="70" spans="1:7" x14ac:dyDescent="0.2">
      <c r="A70" s="122"/>
      <c r="B70" s="123"/>
      <c r="C70" s="131"/>
      <c r="D70" s="131"/>
      <c r="E70" s="131"/>
      <c r="F70" s="6"/>
      <c r="G70" s="9"/>
    </row>
    <row r="71" spans="1:7" ht="51" x14ac:dyDescent="0.2">
      <c r="A71" s="122" t="s">
        <v>197</v>
      </c>
      <c r="B71" s="123" t="s">
        <v>24</v>
      </c>
      <c r="C71" s="130">
        <f>'CF -s účtami'!D156</f>
        <v>1534583</v>
      </c>
      <c r="D71" s="130">
        <f>'CF -s účtami'!E156</f>
        <v>1940698</v>
      </c>
      <c r="E71" s="130">
        <f>'CF -s účtami'!F156</f>
        <v>4093097</v>
      </c>
      <c r="F71" s="6" t="s">
        <v>197</v>
      </c>
      <c r="G71" s="9" t="s">
        <v>134</v>
      </c>
    </row>
    <row r="72" spans="1:7" x14ac:dyDescent="0.2">
      <c r="A72" s="122"/>
      <c r="B72" s="123"/>
      <c r="C72" s="130"/>
      <c r="D72" s="130"/>
      <c r="E72" s="130"/>
      <c r="F72" s="6"/>
      <c r="G72" s="9"/>
    </row>
    <row r="73" spans="1:7" ht="38.25" x14ac:dyDescent="0.2">
      <c r="A73" s="122" t="s">
        <v>198</v>
      </c>
      <c r="B73" s="123" t="s">
        <v>255</v>
      </c>
      <c r="C73" s="130">
        <f>'CF -s účtami'!D158</f>
        <v>29630</v>
      </c>
      <c r="D73" s="130">
        <f>'CF -s účtami'!E158</f>
        <v>71362</v>
      </c>
      <c r="E73" s="130">
        <f>'CF -s účtami'!F158</f>
        <v>27537</v>
      </c>
      <c r="F73" s="6" t="s">
        <v>198</v>
      </c>
      <c r="G73" s="9" t="s">
        <v>182</v>
      </c>
    </row>
    <row r="74" spans="1:7" x14ac:dyDescent="0.2">
      <c r="A74" s="122"/>
      <c r="B74" s="123"/>
      <c r="C74" s="130"/>
      <c r="D74" s="130"/>
      <c r="E74" s="130"/>
      <c r="F74" s="6"/>
      <c r="G74" s="9"/>
    </row>
    <row r="75" spans="1:7" ht="53.25" customHeight="1" x14ac:dyDescent="0.2">
      <c r="A75" s="122" t="s">
        <v>199</v>
      </c>
      <c r="B75" s="123" t="s">
        <v>25</v>
      </c>
      <c r="C75" s="130">
        <f>'CF -s účtami'!D160</f>
        <v>1564213</v>
      </c>
      <c r="D75" s="130">
        <f>'CF -s účtami'!E160</f>
        <v>2012060</v>
      </c>
      <c r="E75" s="130">
        <f>'CF -s účtami'!F160</f>
        <v>4120634</v>
      </c>
      <c r="F75" s="6" t="s">
        <v>199</v>
      </c>
      <c r="G75" s="9" t="s">
        <v>135</v>
      </c>
    </row>
    <row r="76" spans="1:7" x14ac:dyDescent="0.2">
      <c r="B76" s="4"/>
      <c r="C76" s="10"/>
      <c r="D76" s="10"/>
      <c r="E76" s="10"/>
    </row>
    <row r="77" spans="1:7" x14ac:dyDescent="0.2">
      <c r="B77" s="4"/>
    </row>
    <row r="78" spans="1:7" x14ac:dyDescent="0.2">
      <c r="B78" s="4"/>
    </row>
    <row r="79" spans="1:7" x14ac:dyDescent="0.2">
      <c r="B79" s="4"/>
    </row>
    <row r="80" spans="1:7" x14ac:dyDescent="0.2">
      <c r="B80" s="4"/>
    </row>
    <row r="81" spans="2:2" x14ac:dyDescent="0.2">
      <c r="B81" s="4"/>
    </row>
    <row r="82" spans="2:2" x14ac:dyDescent="0.2">
      <c r="B82" s="4"/>
    </row>
    <row r="83" spans="2:2" x14ac:dyDescent="0.2">
      <c r="B83" s="4"/>
    </row>
    <row r="84" spans="2:2" x14ac:dyDescent="0.2">
      <c r="B84" s="4"/>
    </row>
    <row r="85" spans="2:2" x14ac:dyDescent="0.2">
      <c r="B85" s="4"/>
    </row>
    <row r="86" spans="2:2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  <row r="146" spans="2:2" x14ac:dyDescent="0.2">
      <c r="B146" s="4"/>
    </row>
    <row r="147" spans="2:2" x14ac:dyDescent="0.2">
      <c r="B147" s="4"/>
    </row>
    <row r="148" spans="2:2" x14ac:dyDescent="0.2">
      <c r="B148" s="4"/>
    </row>
    <row r="149" spans="2:2" x14ac:dyDescent="0.2">
      <c r="B149" s="4"/>
    </row>
    <row r="150" spans="2:2" x14ac:dyDescent="0.2">
      <c r="B150" s="4"/>
    </row>
    <row r="151" spans="2:2" x14ac:dyDescent="0.2">
      <c r="B151" s="4"/>
    </row>
    <row r="152" spans="2:2" x14ac:dyDescent="0.2">
      <c r="B152" s="4"/>
    </row>
    <row r="153" spans="2:2" x14ac:dyDescent="0.2">
      <c r="B153" s="4"/>
    </row>
    <row r="154" spans="2:2" x14ac:dyDescent="0.2">
      <c r="B154" s="4"/>
    </row>
    <row r="155" spans="2:2" x14ac:dyDescent="0.2">
      <c r="B155" s="4"/>
    </row>
    <row r="156" spans="2:2" x14ac:dyDescent="0.2">
      <c r="B156" s="4"/>
    </row>
    <row r="157" spans="2:2" x14ac:dyDescent="0.2">
      <c r="B157" s="4"/>
    </row>
    <row r="158" spans="2:2" x14ac:dyDescent="0.2">
      <c r="B158" s="4"/>
    </row>
    <row r="159" spans="2:2" x14ac:dyDescent="0.2">
      <c r="B159" s="4"/>
    </row>
    <row r="160" spans="2:2" x14ac:dyDescent="0.2">
      <c r="B160" s="4"/>
    </row>
    <row r="161" spans="2:2" x14ac:dyDescent="0.2">
      <c r="B161" s="4"/>
    </row>
    <row r="162" spans="2:2" x14ac:dyDescent="0.2">
      <c r="B162" s="4"/>
    </row>
    <row r="163" spans="2:2" x14ac:dyDescent="0.2">
      <c r="B163" s="4"/>
    </row>
    <row r="164" spans="2:2" x14ac:dyDescent="0.2">
      <c r="B164" s="4"/>
    </row>
    <row r="165" spans="2:2" x14ac:dyDescent="0.2">
      <c r="B165" s="4"/>
    </row>
    <row r="166" spans="2:2" x14ac:dyDescent="0.2">
      <c r="B166" s="4"/>
    </row>
    <row r="167" spans="2:2" x14ac:dyDescent="0.2">
      <c r="B167" s="4"/>
    </row>
    <row r="168" spans="2:2" x14ac:dyDescent="0.2">
      <c r="B168" s="4"/>
    </row>
    <row r="169" spans="2:2" x14ac:dyDescent="0.2">
      <c r="B169" s="4"/>
    </row>
    <row r="170" spans="2:2" x14ac:dyDescent="0.2">
      <c r="B170" s="4"/>
    </row>
    <row r="171" spans="2:2" x14ac:dyDescent="0.2">
      <c r="B171" s="4"/>
    </row>
    <row r="172" spans="2:2" x14ac:dyDescent="0.2">
      <c r="B172" s="4"/>
    </row>
    <row r="173" spans="2:2" x14ac:dyDescent="0.2">
      <c r="B173" s="4"/>
    </row>
    <row r="174" spans="2:2" x14ac:dyDescent="0.2">
      <c r="B174" s="4"/>
    </row>
    <row r="175" spans="2:2" x14ac:dyDescent="0.2">
      <c r="B175" s="4"/>
    </row>
    <row r="176" spans="2:2" x14ac:dyDescent="0.2">
      <c r="B176" s="4"/>
    </row>
    <row r="177" spans="2:2" x14ac:dyDescent="0.2">
      <c r="B177" s="4"/>
    </row>
    <row r="178" spans="2:2" x14ac:dyDescent="0.2">
      <c r="B178" s="4"/>
    </row>
    <row r="179" spans="2:2" x14ac:dyDescent="0.2">
      <c r="B179" s="4"/>
    </row>
    <row r="180" spans="2:2" x14ac:dyDescent="0.2">
      <c r="B180" s="4"/>
    </row>
    <row r="181" spans="2:2" x14ac:dyDescent="0.2">
      <c r="B181" s="4"/>
    </row>
    <row r="182" spans="2:2" x14ac:dyDescent="0.2">
      <c r="B182" s="4"/>
    </row>
    <row r="183" spans="2:2" x14ac:dyDescent="0.2">
      <c r="B183" s="4"/>
    </row>
    <row r="184" spans="2:2" x14ac:dyDescent="0.2">
      <c r="B184" s="4"/>
    </row>
    <row r="185" spans="2:2" x14ac:dyDescent="0.2">
      <c r="B185" s="4"/>
    </row>
    <row r="186" spans="2:2" x14ac:dyDescent="0.2">
      <c r="B186" s="4"/>
    </row>
    <row r="187" spans="2:2" x14ac:dyDescent="0.2">
      <c r="B187" s="4"/>
    </row>
    <row r="188" spans="2:2" x14ac:dyDescent="0.2">
      <c r="B188" s="4"/>
    </row>
    <row r="189" spans="2:2" x14ac:dyDescent="0.2">
      <c r="B189" s="4"/>
    </row>
    <row r="190" spans="2:2" x14ac:dyDescent="0.2">
      <c r="B190" s="4"/>
    </row>
    <row r="191" spans="2:2" x14ac:dyDescent="0.2">
      <c r="B191" s="4"/>
    </row>
    <row r="192" spans="2:2" x14ac:dyDescent="0.2">
      <c r="B192" s="4"/>
    </row>
    <row r="193" spans="2:2" x14ac:dyDescent="0.2">
      <c r="B193" s="4"/>
    </row>
    <row r="194" spans="2:2" x14ac:dyDescent="0.2">
      <c r="B194" s="4"/>
    </row>
    <row r="195" spans="2:2" x14ac:dyDescent="0.2">
      <c r="B195" s="4"/>
    </row>
    <row r="196" spans="2:2" x14ac:dyDescent="0.2">
      <c r="B196" s="4"/>
    </row>
    <row r="197" spans="2:2" x14ac:dyDescent="0.2">
      <c r="B197" s="4"/>
    </row>
    <row r="198" spans="2:2" x14ac:dyDescent="0.2">
      <c r="B198" s="4"/>
    </row>
    <row r="199" spans="2:2" x14ac:dyDescent="0.2">
      <c r="B199" s="4"/>
    </row>
    <row r="200" spans="2:2" x14ac:dyDescent="0.2">
      <c r="B200" s="4"/>
    </row>
    <row r="201" spans="2:2" x14ac:dyDescent="0.2">
      <c r="B201" s="4"/>
    </row>
    <row r="202" spans="2:2" x14ac:dyDescent="0.2">
      <c r="B202" s="4"/>
    </row>
    <row r="203" spans="2:2" x14ac:dyDescent="0.2">
      <c r="B203" s="4"/>
    </row>
    <row r="204" spans="2:2" x14ac:dyDescent="0.2">
      <c r="B204" s="4"/>
    </row>
    <row r="205" spans="2:2" x14ac:dyDescent="0.2">
      <c r="B205" s="4"/>
    </row>
    <row r="206" spans="2:2" x14ac:dyDescent="0.2">
      <c r="B206" s="4"/>
    </row>
    <row r="207" spans="2:2" x14ac:dyDescent="0.2">
      <c r="B207" s="4"/>
    </row>
    <row r="208" spans="2:2" x14ac:dyDescent="0.2">
      <c r="B208" s="4"/>
    </row>
    <row r="209" spans="2:2" x14ac:dyDescent="0.2">
      <c r="B209" s="4"/>
    </row>
    <row r="210" spans="2:2" x14ac:dyDescent="0.2">
      <c r="B210" s="4"/>
    </row>
    <row r="211" spans="2:2" x14ac:dyDescent="0.2">
      <c r="B211" s="4"/>
    </row>
    <row r="212" spans="2:2" x14ac:dyDescent="0.2">
      <c r="B212" s="4"/>
    </row>
    <row r="213" spans="2:2" x14ac:dyDescent="0.2">
      <c r="B213" s="4"/>
    </row>
    <row r="214" spans="2:2" x14ac:dyDescent="0.2">
      <c r="B214" s="4"/>
    </row>
    <row r="215" spans="2:2" x14ac:dyDescent="0.2">
      <c r="B215" s="4"/>
    </row>
    <row r="216" spans="2:2" x14ac:dyDescent="0.2">
      <c r="B216" s="4"/>
    </row>
    <row r="217" spans="2:2" x14ac:dyDescent="0.2">
      <c r="B217" s="4"/>
    </row>
    <row r="218" spans="2:2" x14ac:dyDescent="0.2">
      <c r="B218" s="4"/>
    </row>
    <row r="219" spans="2:2" x14ac:dyDescent="0.2">
      <c r="B219" s="4"/>
    </row>
    <row r="220" spans="2:2" x14ac:dyDescent="0.2">
      <c r="B220" s="4"/>
    </row>
    <row r="221" spans="2:2" x14ac:dyDescent="0.2">
      <c r="B221" s="4"/>
    </row>
    <row r="222" spans="2:2" x14ac:dyDescent="0.2">
      <c r="B222" s="4"/>
    </row>
    <row r="223" spans="2:2" x14ac:dyDescent="0.2">
      <c r="B223" s="4"/>
    </row>
    <row r="224" spans="2:2" x14ac:dyDescent="0.2">
      <c r="B224" s="4"/>
    </row>
    <row r="225" spans="2:2" x14ac:dyDescent="0.2">
      <c r="B225" s="4"/>
    </row>
    <row r="226" spans="2:2" x14ac:dyDescent="0.2">
      <c r="B226" s="4"/>
    </row>
    <row r="227" spans="2:2" x14ac:dyDescent="0.2">
      <c r="B227" s="4"/>
    </row>
    <row r="228" spans="2:2" x14ac:dyDescent="0.2">
      <c r="B228" s="4"/>
    </row>
    <row r="229" spans="2:2" x14ac:dyDescent="0.2">
      <c r="B229" s="4"/>
    </row>
    <row r="230" spans="2:2" x14ac:dyDescent="0.2">
      <c r="B230" s="4"/>
    </row>
    <row r="231" spans="2:2" x14ac:dyDescent="0.2">
      <c r="B231" s="4"/>
    </row>
    <row r="232" spans="2:2" x14ac:dyDescent="0.2">
      <c r="B232" s="4"/>
    </row>
    <row r="233" spans="2:2" x14ac:dyDescent="0.2">
      <c r="B233" s="4"/>
    </row>
    <row r="234" spans="2:2" x14ac:dyDescent="0.2">
      <c r="B234" s="4"/>
    </row>
    <row r="235" spans="2:2" x14ac:dyDescent="0.2">
      <c r="B235" s="4"/>
    </row>
    <row r="236" spans="2:2" x14ac:dyDescent="0.2">
      <c r="B236" s="4"/>
    </row>
    <row r="237" spans="2:2" x14ac:dyDescent="0.2">
      <c r="B237" s="4"/>
    </row>
    <row r="238" spans="2:2" x14ac:dyDescent="0.2">
      <c r="B238" s="4"/>
    </row>
    <row r="239" spans="2:2" x14ac:dyDescent="0.2">
      <c r="B239" s="4"/>
    </row>
    <row r="240" spans="2:2" x14ac:dyDescent="0.2">
      <c r="B240" s="4"/>
    </row>
    <row r="241" spans="2:2" x14ac:dyDescent="0.2">
      <c r="B241" s="4"/>
    </row>
    <row r="242" spans="2:2" x14ac:dyDescent="0.2">
      <c r="B242" s="4"/>
    </row>
    <row r="243" spans="2:2" x14ac:dyDescent="0.2">
      <c r="B243" s="4"/>
    </row>
    <row r="244" spans="2:2" x14ac:dyDescent="0.2">
      <c r="B244" s="4"/>
    </row>
    <row r="245" spans="2:2" x14ac:dyDescent="0.2">
      <c r="B245" s="4"/>
    </row>
    <row r="246" spans="2:2" x14ac:dyDescent="0.2">
      <c r="B246" s="4"/>
    </row>
    <row r="247" spans="2:2" x14ac:dyDescent="0.2">
      <c r="B247" s="4"/>
    </row>
    <row r="248" spans="2:2" x14ac:dyDescent="0.2">
      <c r="B248" s="4"/>
    </row>
    <row r="249" spans="2:2" x14ac:dyDescent="0.2">
      <c r="B249" s="4"/>
    </row>
    <row r="250" spans="2:2" x14ac:dyDescent="0.2">
      <c r="B250" s="4"/>
    </row>
    <row r="251" spans="2:2" x14ac:dyDescent="0.2">
      <c r="B251" s="4"/>
    </row>
    <row r="252" spans="2:2" x14ac:dyDescent="0.2">
      <c r="B252" s="4"/>
    </row>
    <row r="253" spans="2:2" x14ac:dyDescent="0.2">
      <c r="B253" s="4"/>
    </row>
    <row r="254" spans="2:2" x14ac:dyDescent="0.2">
      <c r="B254" s="4"/>
    </row>
    <row r="255" spans="2:2" x14ac:dyDescent="0.2">
      <c r="B255" s="4"/>
    </row>
    <row r="256" spans="2:2" x14ac:dyDescent="0.2">
      <c r="B256" s="4"/>
    </row>
    <row r="257" spans="2:2" x14ac:dyDescent="0.2">
      <c r="B257" s="4"/>
    </row>
    <row r="258" spans="2:2" x14ac:dyDescent="0.2">
      <c r="B258" s="4"/>
    </row>
    <row r="259" spans="2:2" x14ac:dyDescent="0.2">
      <c r="B259" s="4"/>
    </row>
    <row r="260" spans="2:2" x14ac:dyDescent="0.2">
      <c r="B260" s="4"/>
    </row>
    <row r="261" spans="2:2" x14ac:dyDescent="0.2">
      <c r="B261" s="4"/>
    </row>
    <row r="262" spans="2:2" x14ac:dyDescent="0.2">
      <c r="B262" s="4"/>
    </row>
    <row r="263" spans="2:2" x14ac:dyDescent="0.2">
      <c r="B263" s="4"/>
    </row>
    <row r="264" spans="2:2" x14ac:dyDescent="0.2">
      <c r="B264" s="4"/>
    </row>
    <row r="265" spans="2:2" x14ac:dyDescent="0.2">
      <c r="B265" s="4"/>
    </row>
    <row r="266" spans="2:2" x14ac:dyDescent="0.2">
      <c r="B266" s="4"/>
    </row>
    <row r="267" spans="2:2" x14ac:dyDescent="0.2">
      <c r="B267" s="4"/>
    </row>
    <row r="268" spans="2:2" x14ac:dyDescent="0.2">
      <c r="B268" s="4"/>
    </row>
    <row r="269" spans="2:2" x14ac:dyDescent="0.2">
      <c r="B269" s="4"/>
    </row>
    <row r="270" spans="2:2" x14ac:dyDescent="0.2">
      <c r="B270" s="4"/>
    </row>
    <row r="271" spans="2:2" x14ac:dyDescent="0.2">
      <c r="B271" s="4"/>
    </row>
    <row r="272" spans="2:2" x14ac:dyDescent="0.2">
      <c r="B272" s="4"/>
    </row>
    <row r="273" spans="2:2" x14ac:dyDescent="0.2">
      <c r="B273" s="4"/>
    </row>
    <row r="274" spans="2:2" x14ac:dyDescent="0.2">
      <c r="B274" s="4"/>
    </row>
    <row r="275" spans="2:2" x14ac:dyDescent="0.2">
      <c r="B275" s="4"/>
    </row>
    <row r="276" spans="2:2" x14ac:dyDescent="0.2">
      <c r="B276" s="4"/>
    </row>
    <row r="277" spans="2:2" x14ac:dyDescent="0.2">
      <c r="B277" s="4"/>
    </row>
    <row r="278" spans="2:2" x14ac:dyDescent="0.2">
      <c r="B278" s="4"/>
    </row>
    <row r="279" spans="2:2" x14ac:dyDescent="0.2">
      <c r="B279" s="4"/>
    </row>
    <row r="280" spans="2:2" x14ac:dyDescent="0.2">
      <c r="B280" s="4"/>
    </row>
    <row r="281" spans="2:2" x14ac:dyDescent="0.2">
      <c r="B281" s="4"/>
    </row>
    <row r="282" spans="2:2" x14ac:dyDescent="0.2">
      <c r="B282" s="4"/>
    </row>
    <row r="283" spans="2:2" x14ac:dyDescent="0.2">
      <c r="B283" s="4"/>
    </row>
    <row r="284" spans="2:2" x14ac:dyDescent="0.2">
      <c r="B284" s="4"/>
    </row>
    <row r="285" spans="2:2" x14ac:dyDescent="0.2">
      <c r="B285" s="4"/>
    </row>
    <row r="286" spans="2:2" x14ac:dyDescent="0.2">
      <c r="B286" s="4"/>
    </row>
    <row r="287" spans="2:2" x14ac:dyDescent="0.2">
      <c r="B287" s="4"/>
    </row>
    <row r="288" spans="2:2" x14ac:dyDescent="0.2">
      <c r="B288" s="4"/>
    </row>
    <row r="289" spans="2:2" x14ac:dyDescent="0.2">
      <c r="B289" s="4"/>
    </row>
    <row r="290" spans="2:2" x14ac:dyDescent="0.2">
      <c r="B290" s="4"/>
    </row>
    <row r="291" spans="2:2" x14ac:dyDescent="0.2">
      <c r="B291" s="4"/>
    </row>
    <row r="292" spans="2:2" x14ac:dyDescent="0.2">
      <c r="B292" s="4"/>
    </row>
    <row r="293" spans="2:2" x14ac:dyDescent="0.2">
      <c r="B293" s="4"/>
    </row>
    <row r="294" spans="2:2" x14ac:dyDescent="0.2">
      <c r="B294" s="4"/>
    </row>
    <row r="295" spans="2:2" x14ac:dyDescent="0.2">
      <c r="B295" s="4"/>
    </row>
    <row r="296" spans="2:2" x14ac:dyDescent="0.2">
      <c r="B296" s="4"/>
    </row>
    <row r="297" spans="2:2" x14ac:dyDescent="0.2">
      <c r="B297" s="4"/>
    </row>
    <row r="298" spans="2:2" x14ac:dyDescent="0.2">
      <c r="B298" s="4"/>
    </row>
    <row r="299" spans="2:2" x14ac:dyDescent="0.2">
      <c r="B299" s="4"/>
    </row>
    <row r="300" spans="2:2" x14ac:dyDescent="0.2">
      <c r="B300" s="4"/>
    </row>
    <row r="301" spans="2:2" x14ac:dyDescent="0.2">
      <c r="B301" s="4"/>
    </row>
    <row r="302" spans="2:2" x14ac:dyDescent="0.2">
      <c r="B302" s="4"/>
    </row>
    <row r="303" spans="2:2" x14ac:dyDescent="0.2">
      <c r="B303" s="4"/>
    </row>
    <row r="304" spans="2:2" x14ac:dyDescent="0.2">
      <c r="B304" s="4"/>
    </row>
    <row r="305" spans="2:2" x14ac:dyDescent="0.2">
      <c r="B305" s="4"/>
    </row>
    <row r="306" spans="2:2" x14ac:dyDescent="0.2">
      <c r="B306" s="4"/>
    </row>
    <row r="307" spans="2:2" x14ac:dyDescent="0.2">
      <c r="B307" s="4"/>
    </row>
    <row r="308" spans="2:2" x14ac:dyDescent="0.2">
      <c r="B308" s="4"/>
    </row>
    <row r="309" spans="2:2" x14ac:dyDescent="0.2">
      <c r="B309" s="4"/>
    </row>
    <row r="310" spans="2:2" x14ac:dyDescent="0.2">
      <c r="B310" s="4"/>
    </row>
    <row r="311" spans="2:2" x14ac:dyDescent="0.2">
      <c r="B311" s="4"/>
    </row>
    <row r="312" spans="2:2" x14ac:dyDescent="0.2">
      <c r="B312" s="4"/>
    </row>
    <row r="313" spans="2:2" x14ac:dyDescent="0.2">
      <c r="B313" s="4"/>
    </row>
    <row r="314" spans="2:2" x14ac:dyDescent="0.2">
      <c r="B314" s="4"/>
    </row>
    <row r="315" spans="2:2" x14ac:dyDescent="0.2">
      <c r="B315" s="4"/>
    </row>
    <row r="316" spans="2:2" x14ac:dyDescent="0.2">
      <c r="B316" s="4"/>
    </row>
    <row r="317" spans="2:2" x14ac:dyDescent="0.2">
      <c r="B317" s="4"/>
    </row>
    <row r="318" spans="2:2" x14ac:dyDescent="0.2">
      <c r="B318" s="4"/>
    </row>
    <row r="319" spans="2:2" x14ac:dyDescent="0.2">
      <c r="B319" s="4"/>
    </row>
    <row r="320" spans="2:2" x14ac:dyDescent="0.2">
      <c r="B320" s="4"/>
    </row>
    <row r="321" spans="2:2" x14ac:dyDescent="0.2">
      <c r="B321" s="4"/>
    </row>
    <row r="322" spans="2:2" x14ac:dyDescent="0.2">
      <c r="B322" s="4"/>
    </row>
    <row r="323" spans="2:2" x14ac:dyDescent="0.2">
      <c r="B323" s="4"/>
    </row>
    <row r="324" spans="2:2" x14ac:dyDescent="0.2">
      <c r="B324" s="4"/>
    </row>
    <row r="325" spans="2:2" x14ac:dyDescent="0.2">
      <c r="B325" s="4"/>
    </row>
    <row r="326" spans="2:2" x14ac:dyDescent="0.2">
      <c r="B326" s="4"/>
    </row>
    <row r="327" spans="2:2" x14ac:dyDescent="0.2">
      <c r="B327" s="4"/>
    </row>
    <row r="328" spans="2:2" x14ac:dyDescent="0.2">
      <c r="B328" s="4"/>
    </row>
    <row r="329" spans="2:2" x14ac:dyDescent="0.2">
      <c r="B329" s="4"/>
    </row>
    <row r="330" spans="2:2" x14ac:dyDescent="0.2">
      <c r="B330" s="4"/>
    </row>
    <row r="331" spans="2:2" x14ac:dyDescent="0.2">
      <c r="B331" s="4"/>
    </row>
    <row r="332" spans="2:2" x14ac:dyDescent="0.2">
      <c r="B332" s="4"/>
    </row>
    <row r="333" spans="2:2" x14ac:dyDescent="0.2">
      <c r="B333" s="4"/>
    </row>
    <row r="334" spans="2:2" x14ac:dyDescent="0.2">
      <c r="B334" s="4"/>
    </row>
    <row r="335" spans="2:2" x14ac:dyDescent="0.2">
      <c r="B335" s="4"/>
    </row>
    <row r="336" spans="2:2" x14ac:dyDescent="0.2">
      <c r="B336" s="4"/>
    </row>
    <row r="337" spans="2:2" x14ac:dyDescent="0.2">
      <c r="B337" s="4"/>
    </row>
    <row r="338" spans="2:2" x14ac:dyDescent="0.2">
      <c r="B338" s="4"/>
    </row>
    <row r="339" spans="2:2" x14ac:dyDescent="0.2">
      <c r="B339" s="4"/>
    </row>
    <row r="340" spans="2:2" x14ac:dyDescent="0.2">
      <c r="B340" s="4"/>
    </row>
    <row r="341" spans="2:2" x14ac:dyDescent="0.2">
      <c r="B341" s="4"/>
    </row>
    <row r="342" spans="2:2" x14ac:dyDescent="0.2">
      <c r="B342" s="4"/>
    </row>
    <row r="343" spans="2:2" x14ac:dyDescent="0.2">
      <c r="B343" s="4"/>
    </row>
    <row r="344" spans="2:2" x14ac:dyDescent="0.2">
      <c r="B344" s="4"/>
    </row>
    <row r="345" spans="2:2" x14ac:dyDescent="0.2">
      <c r="B345" s="4"/>
    </row>
    <row r="346" spans="2:2" x14ac:dyDescent="0.2">
      <c r="B346" s="4"/>
    </row>
    <row r="347" spans="2:2" x14ac:dyDescent="0.2">
      <c r="B347" s="4"/>
    </row>
    <row r="348" spans="2:2" x14ac:dyDescent="0.2">
      <c r="B348" s="4"/>
    </row>
    <row r="349" spans="2:2" x14ac:dyDescent="0.2">
      <c r="B349" s="4"/>
    </row>
    <row r="350" spans="2:2" x14ac:dyDescent="0.2">
      <c r="B350" s="4"/>
    </row>
    <row r="351" spans="2:2" x14ac:dyDescent="0.2">
      <c r="B351" s="4"/>
    </row>
    <row r="352" spans="2:2" x14ac:dyDescent="0.2">
      <c r="B352" s="4"/>
    </row>
    <row r="353" spans="2:2" x14ac:dyDescent="0.2">
      <c r="B353" s="4"/>
    </row>
    <row r="354" spans="2:2" x14ac:dyDescent="0.2">
      <c r="B354" s="4"/>
    </row>
    <row r="355" spans="2:2" x14ac:dyDescent="0.2">
      <c r="B355" s="4"/>
    </row>
    <row r="356" spans="2:2" x14ac:dyDescent="0.2">
      <c r="B356" s="4"/>
    </row>
    <row r="357" spans="2:2" x14ac:dyDescent="0.2">
      <c r="B357" s="4"/>
    </row>
    <row r="358" spans="2:2" x14ac:dyDescent="0.2">
      <c r="B358" s="4"/>
    </row>
    <row r="359" spans="2:2" x14ac:dyDescent="0.2">
      <c r="B359" s="4"/>
    </row>
    <row r="360" spans="2:2" x14ac:dyDescent="0.2">
      <c r="B360" s="4"/>
    </row>
    <row r="361" spans="2:2" x14ac:dyDescent="0.2">
      <c r="B361" s="4"/>
    </row>
    <row r="362" spans="2:2" x14ac:dyDescent="0.2">
      <c r="B362" s="4"/>
    </row>
    <row r="363" spans="2:2" x14ac:dyDescent="0.2">
      <c r="B363" s="4"/>
    </row>
    <row r="364" spans="2:2" x14ac:dyDescent="0.2">
      <c r="B364" s="4"/>
    </row>
    <row r="365" spans="2:2" x14ac:dyDescent="0.2">
      <c r="B365" s="4"/>
    </row>
    <row r="366" spans="2:2" x14ac:dyDescent="0.2">
      <c r="B366" s="4"/>
    </row>
    <row r="367" spans="2:2" x14ac:dyDescent="0.2">
      <c r="B367" s="4"/>
    </row>
    <row r="368" spans="2:2" x14ac:dyDescent="0.2">
      <c r="B368" s="4"/>
    </row>
    <row r="369" spans="2:2" x14ac:dyDescent="0.2">
      <c r="B369" s="4"/>
    </row>
    <row r="370" spans="2:2" x14ac:dyDescent="0.2">
      <c r="B370" s="4"/>
    </row>
    <row r="371" spans="2:2" x14ac:dyDescent="0.2">
      <c r="B371" s="4"/>
    </row>
    <row r="372" spans="2:2" x14ac:dyDescent="0.2">
      <c r="B372" s="4"/>
    </row>
    <row r="373" spans="2:2" x14ac:dyDescent="0.2">
      <c r="B373" s="4"/>
    </row>
    <row r="374" spans="2:2" x14ac:dyDescent="0.2">
      <c r="B374" s="4"/>
    </row>
    <row r="375" spans="2:2" x14ac:dyDescent="0.2">
      <c r="B375" s="4"/>
    </row>
    <row r="376" spans="2:2" x14ac:dyDescent="0.2">
      <c r="B376" s="4"/>
    </row>
    <row r="377" spans="2:2" x14ac:dyDescent="0.2">
      <c r="B377" s="4"/>
    </row>
    <row r="378" spans="2:2" x14ac:dyDescent="0.2">
      <c r="B378" s="4"/>
    </row>
    <row r="379" spans="2:2" x14ac:dyDescent="0.2">
      <c r="B379" s="4"/>
    </row>
    <row r="380" spans="2:2" x14ac:dyDescent="0.2">
      <c r="B380" s="4"/>
    </row>
    <row r="381" spans="2:2" x14ac:dyDescent="0.2">
      <c r="B381" s="4"/>
    </row>
    <row r="382" spans="2:2" x14ac:dyDescent="0.2">
      <c r="B382" s="4"/>
    </row>
    <row r="383" spans="2:2" x14ac:dyDescent="0.2">
      <c r="B383" s="4"/>
    </row>
    <row r="384" spans="2:2" x14ac:dyDescent="0.2">
      <c r="B384" s="4"/>
    </row>
    <row r="385" spans="2:2" x14ac:dyDescent="0.2">
      <c r="B385" s="4"/>
    </row>
    <row r="386" spans="2:2" x14ac:dyDescent="0.2">
      <c r="B386" s="4"/>
    </row>
    <row r="387" spans="2:2" x14ac:dyDescent="0.2">
      <c r="B387" s="4"/>
    </row>
    <row r="388" spans="2:2" x14ac:dyDescent="0.2">
      <c r="B388" s="4"/>
    </row>
    <row r="389" spans="2:2" x14ac:dyDescent="0.2">
      <c r="B389" s="4"/>
    </row>
    <row r="390" spans="2:2" x14ac:dyDescent="0.2">
      <c r="B390" s="4"/>
    </row>
    <row r="391" spans="2:2" x14ac:dyDescent="0.2">
      <c r="B391" s="4"/>
    </row>
    <row r="392" spans="2:2" x14ac:dyDescent="0.2">
      <c r="B392" s="4"/>
    </row>
    <row r="393" spans="2:2" x14ac:dyDescent="0.2">
      <c r="B393" s="4"/>
    </row>
    <row r="394" spans="2:2" x14ac:dyDescent="0.2">
      <c r="B394" s="4"/>
    </row>
    <row r="395" spans="2:2" x14ac:dyDescent="0.2">
      <c r="B395" s="4"/>
    </row>
    <row r="396" spans="2:2" x14ac:dyDescent="0.2">
      <c r="B396" s="4"/>
    </row>
    <row r="397" spans="2:2" x14ac:dyDescent="0.2">
      <c r="B397" s="4"/>
    </row>
    <row r="398" spans="2:2" x14ac:dyDescent="0.2">
      <c r="B398" s="4"/>
    </row>
    <row r="399" spans="2:2" x14ac:dyDescent="0.2">
      <c r="B399" s="4"/>
    </row>
    <row r="400" spans="2:2" x14ac:dyDescent="0.2">
      <c r="B400" s="4"/>
    </row>
    <row r="401" spans="2:2" x14ac:dyDescent="0.2">
      <c r="B401" s="4"/>
    </row>
    <row r="402" spans="2:2" x14ac:dyDescent="0.2">
      <c r="B402" s="4"/>
    </row>
    <row r="403" spans="2:2" x14ac:dyDescent="0.2">
      <c r="B403" s="4"/>
    </row>
    <row r="404" spans="2:2" x14ac:dyDescent="0.2">
      <c r="B404" s="4"/>
    </row>
    <row r="405" spans="2:2" x14ac:dyDescent="0.2">
      <c r="B405" s="4"/>
    </row>
    <row r="406" spans="2:2" x14ac:dyDescent="0.2">
      <c r="B406" s="4"/>
    </row>
    <row r="407" spans="2:2" x14ac:dyDescent="0.2">
      <c r="B407" s="4"/>
    </row>
    <row r="408" spans="2:2" x14ac:dyDescent="0.2">
      <c r="B408" s="4"/>
    </row>
    <row r="409" spans="2:2" x14ac:dyDescent="0.2">
      <c r="B409" s="4"/>
    </row>
    <row r="410" spans="2:2" x14ac:dyDescent="0.2">
      <c r="B410" s="4"/>
    </row>
    <row r="411" spans="2:2" x14ac:dyDescent="0.2">
      <c r="B411" s="4"/>
    </row>
    <row r="412" spans="2:2" x14ac:dyDescent="0.2">
      <c r="B412" s="4"/>
    </row>
    <row r="413" spans="2:2" x14ac:dyDescent="0.2">
      <c r="B413" s="4"/>
    </row>
    <row r="414" spans="2:2" x14ac:dyDescent="0.2">
      <c r="B414" s="4"/>
    </row>
    <row r="415" spans="2:2" x14ac:dyDescent="0.2">
      <c r="B415" s="4"/>
    </row>
    <row r="416" spans="2:2" x14ac:dyDescent="0.2">
      <c r="B416" s="4"/>
    </row>
    <row r="417" spans="2:2" x14ac:dyDescent="0.2">
      <c r="B417" s="4"/>
    </row>
    <row r="418" spans="2:2" x14ac:dyDescent="0.2">
      <c r="B418" s="4"/>
    </row>
    <row r="419" spans="2:2" x14ac:dyDescent="0.2">
      <c r="B419" s="4"/>
    </row>
    <row r="420" spans="2:2" x14ac:dyDescent="0.2">
      <c r="B420" s="4"/>
    </row>
    <row r="421" spans="2:2" x14ac:dyDescent="0.2">
      <c r="B421" s="4"/>
    </row>
    <row r="422" spans="2:2" x14ac:dyDescent="0.2">
      <c r="B422" s="4"/>
    </row>
    <row r="423" spans="2:2" x14ac:dyDescent="0.2">
      <c r="B423" s="4"/>
    </row>
    <row r="424" spans="2:2" x14ac:dyDescent="0.2">
      <c r="B424" s="4"/>
    </row>
    <row r="425" spans="2:2" x14ac:dyDescent="0.2">
      <c r="B425" s="4"/>
    </row>
    <row r="426" spans="2:2" x14ac:dyDescent="0.2">
      <c r="B426" s="4"/>
    </row>
    <row r="427" spans="2:2" x14ac:dyDescent="0.2">
      <c r="B427" s="4"/>
    </row>
    <row r="428" spans="2:2" x14ac:dyDescent="0.2">
      <c r="B428" s="4"/>
    </row>
    <row r="429" spans="2:2" x14ac:dyDescent="0.2">
      <c r="B429" s="4"/>
    </row>
    <row r="430" spans="2:2" x14ac:dyDescent="0.2">
      <c r="B430" s="4"/>
    </row>
    <row r="431" spans="2:2" x14ac:dyDescent="0.2">
      <c r="B431" s="4"/>
    </row>
    <row r="432" spans="2:2" x14ac:dyDescent="0.2">
      <c r="B432" s="4"/>
    </row>
    <row r="433" spans="2:2" x14ac:dyDescent="0.2">
      <c r="B433" s="4"/>
    </row>
    <row r="434" spans="2:2" x14ac:dyDescent="0.2">
      <c r="B434" s="4"/>
    </row>
    <row r="435" spans="2:2" x14ac:dyDescent="0.2">
      <c r="B435" s="4"/>
    </row>
    <row r="436" spans="2:2" x14ac:dyDescent="0.2">
      <c r="B436" s="4"/>
    </row>
    <row r="437" spans="2:2" x14ac:dyDescent="0.2">
      <c r="B437" s="4"/>
    </row>
    <row r="438" spans="2:2" x14ac:dyDescent="0.2">
      <c r="B438" s="4"/>
    </row>
    <row r="439" spans="2:2" x14ac:dyDescent="0.2">
      <c r="B439" s="4"/>
    </row>
    <row r="440" spans="2:2" x14ac:dyDescent="0.2">
      <c r="B440" s="4"/>
    </row>
    <row r="441" spans="2:2" x14ac:dyDescent="0.2">
      <c r="B441" s="4"/>
    </row>
    <row r="442" spans="2:2" x14ac:dyDescent="0.2">
      <c r="B442" s="4"/>
    </row>
    <row r="443" spans="2:2" x14ac:dyDescent="0.2">
      <c r="B443" s="4"/>
    </row>
    <row r="444" spans="2:2" x14ac:dyDescent="0.2">
      <c r="B444" s="4"/>
    </row>
    <row r="445" spans="2:2" x14ac:dyDescent="0.2">
      <c r="B445" s="4"/>
    </row>
    <row r="446" spans="2:2" x14ac:dyDescent="0.2">
      <c r="B446" s="4"/>
    </row>
    <row r="447" spans="2:2" x14ac:dyDescent="0.2">
      <c r="B447" s="4"/>
    </row>
    <row r="448" spans="2:2" x14ac:dyDescent="0.2">
      <c r="B448" s="4"/>
    </row>
    <row r="449" spans="2:2" x14ac:dyDescent="0.2">
      <c r="B449" s="4"/>
    </row>
    <row r="450" spans="2:2" x14ac:dyDescent="0.2">
      <c r="B450" s="4"/>
    </row>
    <row r="451" spans="2:2" x14ac:dyDescent="0.2">
      <c r="B451" s="4"/>
    </row>
    <row r="452" spans="2:2" x14ac:dyDescent="0.2">
      <c r="B452" s="4"/>
    </row>
    <row r="453" spans="2:2" x14ac:dyDescent="0.2">
      <c r="B453" s="4"/>
    </row>
    <row r="454" spans="2:2" x14ac:dyDescent="0.2">
      <c r="B454" s="4"/>
    </row>
    <row r="455" spans="2:2" x14ac:dyDescent="0.2">
      <c r="B455" s="4"/>
    </row>
    <row r="456" spans="2:2" x14ac:dyDescent="0.2">
      <c r="B456" s="4"/>
    </row>
    <row r="457" spans="2:2" x14ac:dyDescent="0.2">
      <c r="B457" s="4"/>
    </row>
    <row r="458" spans="2:2" x14ac:dyDescent="0.2">
      <c r="B458" s="4"/>
    </row>
    <row r="459" spans="2:2" x14ac:dyDescent="0.2">
      <c r="B459" s="4"/>
    </row>
    <row r="460" spans="2:2" x14ac:dyDescent="0.2">
      <c r="B460" s="4"/>
    </row>
    <row r="461" spans="2:2" x14ac:dyDescent="0.2">
      <c r="B461" s="4"/>
    </row>
    <row r="462" spans="2:2" x14ac:dyDescent="0.2">
      <c r="B462" s="4"/>
    </row>
    <row r="463" spans="2:2" x14ac:dyDescent="0.2">
      <c r="B463" s="4"/>
    </row>
    <row r="464" spans="2:2" x14ac:dyDescent="0.2">
      <c r="B464" s="4"/>
    </row>
    <row r="465" spans="2:2" x14ac:dyDescent="0.2">
      <c r="B465" s="4"/>
    </row>
    <row r="466" spans="2:2" x14ac:dyDescent="0.2">
      <c r="B466" s="4"/>
    </row>
    <row r="467" spans="2:2" x14ac:dyDescent="0.2">
      <c r="B467" s="4"/>
    </row>
    <row r="468" spans="2:2" x14ac:dyDescent="0.2">
      <c r="B468" s="4"/>
    </row>
    <row r="469" spans="2:2" x14ac:dyDescent="0.2">
      <c r="B469" s="4"/>
    </row>
    <row r="470" spans="2:2" x14ac:dyDescent="0.2">
      <c r="B470" s="4"/>
    </row>
    <row r="471" spans="2:2" x14ac:dyDescent="0.2">
      <c r="B471" s="4"/>
    </row>
    <row r="472" spans="2:2" x14ac:dyDescent="0.2">
      <c r="B472" s="4"/>
    </row>
    <row r="473" spans="2:2" x14ac:dyDescent="0.2">
      <c r="B473" s="4"/>
    </row>
    <row r="474" spans="2:2" x14ac:dyDescent="0.2">
      <c r="B474" s="4"/>
    </row>
    <row r="475" spans="2:2" x14ac:dyDescent="0.2">
      <c r="B475" s="4"/>
    </row>
    <row r="476" spans="2:2" x14ac:dyDescent="0.2">
      <c r="B476" s="4"/>
    </row>
    <row r="477" spans="2:2" x14ac:dyDescent="0.2">
      <c r="B477" s="4"/>
    </row>
    <row r="478" spans="2:2" x14ac:dyDescent="0.2">
      <c r="B478" s="4"/>
    </row>
    <row r="479" spans="2:2" x14ac:dyDescent="0.2">
      <c r="B479" s="4"/>
    </row>
    <row r="480" spans="2:2" x14ac:dyDescent="0.2">
      <c r="B480" s="4"/>
    </row>
    <row r="481" spans="2:2" x14ac:dyDescent="0.2">
      <c r="B481" s="4"/>
    </row>
    <row r="482" spans="2:2" x14ac:dyDescent="0.2">
      <c r="B482" s="4"/>
    </row>
    <row r="483" spans="2:2" x14ac:dyDescent="0.2">
      <c r="B483" s="4"/>
    </row>
    <row r="484" spans="2:2" x14ac:dyDescent="0.2">
      <c r="B484" s="4"/>
    </row>
    <row r="485" spans="2:2" x14ac:dyDescent="0.2">
      <c r="B485" s="4"/>
    </row>
    <row r="486" spans="2:2" x14ac:dyDescent="0.2">
      <c r="B486" s="4"/>
    </row>
    <row r="487" spans="2:2" x14ac:dyDescent="0.2">
      <c r="B487" s="4"/>
    </row>
    <row r="488" spans="2:2" x14ac:dyDescent="0.2">
      <c r="B488" s="4"/>
    </row>
    <row r="489" spans="2:2" x14ac:dyDescent="0.2">
      <c r="B489" s="4"/>
    </row>
    <row r="490" spans="2:2" x14ac:dyDescent="0.2">
      <c r="B490" s="4"/>
    </row>
    <row r="491" spans="2:2" x14ac:dyDescent="0.2">
      <c r="B491" s="4"/>
    </row>
    <row r="492" spans="2:2" x14ac:dyDescent="0.2">
      <c r="B492" s="4"/>
    </row>
    <row r="493" spans="2:2" x14ac:dyDescent="0.2">
      <c r="B493" s="4"/>
    </row>
    <row r="494" spans="2:2" x14ac:dyDescent="0.2">
      <c r="B494" s="4"/>
    </row>
    <row r="495" spans="2:2" x14ac:dyDescent="0.2">
      <c r="B495" s="4"/>
    </row>
    <row r="496" spans="2:2" x14ac:dyDescent="0.2">
      <c r="B496" s="4"/>
    </row>
    <row r="497" spans="2:2" x14ac:dyDescent="0.2">
      <c r="B497" s="4"/>
    </row>
    <row r="498" spans="2:2" x14ac:dyDescent="0.2">
      <c r="B498" s="4"/>
    </row>
    <row r="499" spans="2:2" x14ac:dyDescent="0.2">
      <c r="B499" s="4"/>
    </row>
    <row r="500" spans="2:2" x14ac:dyDescent="0.2">
      <c r="B500" s="4"/>
    </row>
    <row r="501" spans="2:2" x14ac:dyDescent="0.2">
      <c r="B501" s="4"/>
    </row>
    <row r="502" spans="2:2" x14ac:dyDescent="0.2">
      <c r="B502" s="4"/>
    </row>
    <row r="503" spans="2:2" x14ac:dyDescent="0.2">
      <c r="B503" s="4"/>
    </row>
    <row r="504" spans="2:2" x14ac:dyDescent="0.2">
      <c r="B504" s="4"/>
    </row>
    <row r="505" spans="2:2" x14ac:dyDescent="0.2">
      <c r="B505" s="4"/>
    </row>
    <row r="506" spans="2:2" x14ac:dyDescent="0.2">
      <c r="B506" s="4"/>
    </row>
    <row r="507" spans="2:2" x14ac:dyDescent="0.2">
      <c r="B507" s="4"/>
    </row>
    <row r="508" spans="2:2" x14ac:dyDescent="0.2">
      <c r="B508" s="4"/>
    </row>
    <row r="509" spans="2:2" x14ac:dyDescent="0.2">
      <c r="B509" s="4"/>
    </row>
    <row r="510" spans="2:2" x14ac:dyDescent="0.2">
      <c r="B510" s="4"/>
    </row>
    <row r="511" spans="2:2" x14ac:dyDescent="0.2">
      <c r="B511" s="4"/>
    </row>
    <row r="512" spans="2:2" x14ac:dyDescent="0.2">
      <c r="B512" s="4"/>
    </row>
    <row r="513" spans="2:2" x14ac:dyDescent="0.2">
      <c r="B513" s="4"/>
    </row>
    <row r="514" spans="2:2" x14ac:dyDescent="0.2">
      <c r="B514" s="4"/>
    </row>
    <row r="515" spans="2:2" x14ac:dyDescent="0.2">
      <c r="B515" s="4"/>
    </row>
    <row r="516" spans="2:2" x14ac:dyDescent="0.2">
      <c r="B516" s="4"/>
    </row>
    <row r="517" spans="2:2" x14ac:dyDescent="0.2">
      <c r="B517" s="4"/>
    </row>
    <row r="518" spans="2:2" x14ac:dyDescent="0.2">
      <c r="B518" s="4"/>
    </row>
    <row r="519" spans="2:2" x14ac:dyDescent="0.2">
      <c r="B519" s="4"/>
    </row>
    <row r="520" spans="2:2" x14ac:dyDescent="0.2">
      <c r="B520" s="4"/>
    </row>
    <row r="521" spans="2:2" x14ac:dyDescent="0.2">
      <c r="B521" s="4"/>
    </row>
    <row r="522" spans="2:2" x14ac:dyDescent="0.2">
      <c r="B522" s="4"/>
    </row>
    <row r="523" spans="2:2" x14ac:dyDescent="0.2">
      <c r="B523" s="4"/>
    </row>
    <row r="524" spans="2:2" x14ac:dyDescent="0.2">
      <c r="B524" s="4"/>
    </row>
    <row r="525" spans="2:2" x14ac:dyDescent="0.2">
      <c r="B525" s="4"/>
    </row>
    <row r="526" spans="2:2" x14ac:dyDescent="0.2">
      <c r="B526" s="4"/>
    </row>
    <row r="527" spans="2:2" x14ac:dyDescent="0.2">
      <c r="B527" s="4"/>
    </row>
    <row r="528" spans="2:2" x14ac:dyDescent="0.2">
      <c r="B528" s="4"/>
    </row>
    <row r="529" spans="2:2" x14ac:dyDescent="0.2">
      <c r="B529" s="4"/>
    </row>
    <row r="530" spans="2:2" x14ac:dyDescent="0.2">
      <c r="B530" s="4"/>
    </row>
    <row r="531" spans="2:2" x14ac:dyDescent="0.2">
      <c r="B531" s="4"/>
    </row>
    <row r="532" spans="2:2" x14ac:dyDescent="0.2">
      <c r="B532" s="4"/>
    </row>
    <row r="533" spans="2:2" x14ac:dyDescent="0.2">
      <c r="B533" s="4"/>
    </row>
    <row r="534" spans="2:2" x14ac:dyDescent="0.2">
      <c r="B534" s="4"/>
    </row>
    <row r="535" spans="2:2" x14ac:dyDescent="0.2">
      <c r="B535" s="4"/>
    </row>
    <row r="536" spans="2:2" x14ac:dyDescent="0.2">
      <c r="B536" s="4"/>
    </row>
    <row r="537" spans="2:2" x14ac:dyDescent="0.2">
      <c r="B537" s="4"/>
    </row>
    <row r="538" spans="2:2" x14ac:dyDescent="0.2">
      <c r="B538" s="4"/>
    </row>
    <row r="539" spans="2:2" x14ac:dyDescent="0.2">
      <c r="B539" s="4"/>
    </row>
    <row r="540" spans="2:2" x14ac:dyDescent="0.2">
      <c r="B540" s="4"/>
    </row>
    <row r="541" spans="2:2" x14ac:dyDescent="0.2">
      <c r="B541" s="4"/>
    </row>
    <row r="542" spans="2:2" x14ac:dyDescent="0.2">
      <c r="B542" s="4"/>
    </row>
    <row r="543" spans="2:2" x14ac:dyDescent="0.2">
      <c r="B543" s="4"/>
    </row>
    <row r="544" spans="2:2" x14ac:dyDescent="0.2">
      <c r="B544" s="4"/>
    </row>
    <row r="545" spans="2:2" x14ac:dyDescent="0.2">
      <c r="B545" s="4"/>
    </row>
    <row r="546" spans="2:2" x14ac:dyDescent="0.2">
      <c r="B546" s="4"/>
    </row>
    <row r="547" spans="2:2" x14ac:dyDescent="0.2">
      <c r="B547" s="4"/>
    </row>
    <row r="548" spans="2:2" x14ac:dyDescent="0.2">
      <c r="B548" s="4"/>
    </row>
    <row r="549" spans="2:2" x14ac:dyDescent="0.2">
      <c r="B549" s="4"/>
    </row>
    <row r="550" spans="2:2" x14ac:dyDescent="0.2">
      <c r="B550" s="4"/>
    </row>
    <row r="551" spans="2:2" x14ac:dyDescent="0.2">
      <c r="B551" s="4"/>
    </row>
    <row r="552" spans="2:2" x14ac:dyDescent="0.2">
      <c r="B552" s="4"/>
    </row>
    <row r="553" spans="2:2" x14ac:dyDescent="0.2">
      <c r="B553" s="4"/>
    </row>
    <row r="554" spans="2:2" x14ac:dyDescent="0.2">
      <c r="B554" s="4"/>
    </row>
    <row r="555" spans="2:2" x14ac:dyDescent="0.2">
      <c r="B555" s="4"/>
    </row>
    <row r="556" spans="2:2" x14ac:dyDescent="0.2">
      <c r="B556" s="4"/>
    </row>
    <row r="557" spans="2:2" x14ac:dyDescent="0.2">
      <c r="B557" s="4"/>
    </row>
    <row r="558" spans="2:2" x14ac:dyDescent="0.2">
      <c r="B558" s="4"/>
    </row>
    <row r="559" spans="2:2" x14ac:dyDescent="0.2">
      <c r="B559" s="4"/>
    </row>
    <row r="560" spans="2:2" x14ac:dyDescent="0.2">
      <c r="B560" s="4"/>
    </row>
    <row r="561" spans="2:2" x14ac:dyDescent="0.2">
      <c r="B561" s="4"/>
    </row>
    <row r="562" spans="2:2" x14ac:dyDescent="0.2">
      <c r="B562" s="4"/>
    </row>
    <row r="563" spans="2:2" x14ac:dyDescent="0.2">
      <c r="B563" s="4"/>
    </row>
    <row r="564" spans="2:2" x14ac:dyDescent="0.2">
      <c r="B564" s="4"/>
    </row>
    <row r="565" spans="2:2" x14ac:dyDescent="0.2">
      <c r="B565" s="4"/>
    </row>
    <row r="566" spans="2:2" x14ac:dyDescent="0.2">
      <c r="B566" s="4"/>
    </row>
    <row r="567" spans="2:2" x14ac:dyDescent="0.2">
      <c r="B567" s="4"/>
    </row>
    <row r="568" spans="2:2" x14ac:dyDescent="0.2">
      <c r="B568" s="4"/>
    </row>
    <row r="569" spans="2:2" x14ac:dyDescent="0.2">
      <c r="B569" s="4"/>
    </row>
    <row r="570" spans="2:2" x14ac:dyDescent="0.2">
      <c r="B570" s="4"/>
    </row>
    <row r="571" spans="2:2" x14ac:dyDescent="0.2">
      <c r="B571" s="4"/>
    </row>
    <row r="572" spans="2:2" x14ac:dyDescent="0.2">
      <c r="B572" s="4"/>
    </row>
    <row r="573" spans="2:2" x14ac:dyDescent="0.2">
      <c r="B573" s="4"/>
    </row>
    <row r="574" spans="2:2" x14ac:dyDescent="0.2">
      <c r="B574" s="4"/>
    </row>
    <row r="575" spans="2:2" x14ac:dyDescent="0.2">
      <c r="B575" s="4"/>
    </row>
    <row r="576" spans="2:2" x14ac:dyDescent="0.2">
      <c r="B576" s="4"/>
    </row>
    <row r="577" spans="2:2" x14ac:dyDescent="0.2">
      <c r="B577" s="4"/>
    </row>
    <row r="578" spans="2:2" x14ac:dyDescent="0.2">
      <c r="B578" s="4"/>
    </row>
    <row r="579" spans="2:2" x14ac:dyDescent="0.2">
      <c r="B579" s="4"/>
    </row>
    <row r="580" spans="2:2" x14ac:dyDescent="0.2">
      <c r="B580" s="4"/>
    </row>
    <row r="581" spans="2:2" x14ac:dyDescent="0.2">
      <c r="B581" s="4"/>
    </row>
    <row r="582" spans="2:2" x14ac:dyDescent="0.2">
      <c r="B582" s="4"/>
    </row>
    <row r="583" spans="2:2" x14ac:dyDescent="0.2">
      <c r="B583" s="4"/>
    </row>
    <row r="584" spans="2:2" x14ac:dyDescent="0.2">
      <c r="B584" s="4"/>
    </row>
    <row r="585" spans="2:2" x14ac:dyDescent="0.2">
      <c r="B585" s="4"/>
    </row>
    <row r="586" spans="2:2" x14ac:dyDescent="0.2">
      <c r="B586" s="4"/>
    </row>
    <row r="587" spans="2:2" x14ac:dyDescent="0.2">
      <c r="B587" s="4"/>
    </row>
    <row r="588" spans="2:2" x14ac:dyDescent="0.2">
      <c r="B588" s="4"/>
    </row>
    <row r="589" spans="2:2" x14ac:dyDescent="0.2">
      <c r="B589" s="4"/>
    </row>
    <row r="590" spans="2:2" x14ac:dyDescent="0.2">
      <c r="B590" s="4"/>
    </row>
    <row r="591" spans="2:2" x14ac:dyDescent="0.2">
      <c r="B591" s="4"/>
    </row>
    <row r="592" spans="2:2" x14ac:dyDescent="0.2">
      <c r="B592" s="4"/>
    </row>
    <row r="593" spans="2:2" x14ac:dyDescent="0.2">
      <c r="B593" s="4"/>
    </row>
    <row r="594" spans="2:2" x14ac:dyDescent="0.2">
      <c r="B594" s="4"/>
    </row>
    <row r="595" spans="2:2" x14ac:dyDescent="0.2">
      <c r="B595" s="4"/>
    </row>
    <row r="596" spans="2:2" x14ac:dyDescent="0.2">
      <c r="B596" s="4"/>
    </row>
    <row r="597" spans="2:2" x14ac:dyDescent="0.2">
      <c r="B597" s="4"/>
    </row>
    <row r="598" spans="2:2" x14ac:dyDescent="0.2">
      <c r="B598" s="4"/>
    </row>
    <row r="599" spans="2:2" x14ac:dyDescent="0.2">
      <c r="B599" s="4"/>
    </row>
    <row r="600" spans="2:2" x14ac:dyDescent="0.2">
      <c r="B600" s="4"/>
    </row>
    <row r="601" spans="2:2" x14ac:dyDescent="0.2">
      <c r="B601" s="4"/>
    </row>
    <row r="602" spans="2:2" x14ac:dyDescent="0.2">
      <c r="B602" s="4"/>
    </row>
    <row r="603" spans="2:2" x14ac:dyDescent="0.2">
      <c r="B603" s="4"/>
    </row>
    <row r="604" spans="2:2" x14ac:dyDescent="0.2">
      <c r="B604" s="4"/>
    </row>
    <row r="605" spans="2:2" x14ac:dyDescent="0.2">
      <c r="B605" s="4"/>
    </row>
    <row r="606" spans="2:2" x14ac:dyDescent="0.2">
      <c r="B606" s="4"/>
    </row>
    <row r="607" spans="2:2" x14ac:dyDescent="0.2">
      <c r="B607" s="4"/>
    </row>
    <row r="608" spans="2:2" x14ac:dyDescent="0.2">
      <c r="B608" s="4"/>
    </row>
    <row r="609" spans="2:2" x14ac:dyDescent="0.2">
      <c r="B609" s="4"/>
    </row>
    <row r="610" spans="2:2" x14ac:dyDescent="0.2">
      <c r="B610" s="4"/>
    </row>
    <row r="611" spans="2:2" x14ac:dyDescent="0.2">
      <c r="B611" s="4"/>
    </row>
    <row r="612" spans="2:2" x14ac:dyDescent="0.2">
      <c r="B612" s="4"/>
    </row>
    <row r="613" spans="2:2" x14ac:dyDescent="0.2">
      <c r="B613" s="4"/>
    </row>
    <row r="614" spans="2:2" x14ac:dyDescent="0.2">
      <c r="B614" s="4"/>
    </row>
    <row r="615" spans="2:2" x14ac:dyDescent="0.2">
      <c r="B615" s="4"/>
    </row>
    <row r="616" spans="2:2" x14ac:dyDescent="0.2">
      <c r="B616" s="4"/>
    </row>
    <row r="617" spans="2:2" x14ac:dyDescent="0.2">
      <c r="B617" s="4"/>
    </row>
    <row r="618" spans="2:2" x14ac:dyDescent="0.2">
      <c r="B618" s="4"/>
    </row>
    <row r="619" spans="2:2" x14ac:dyDescent="0.2">
      <c r="B619" s="4"/>
    </row>
    <row r="620" spans="2:2" x14ac:dyDescent="0.2">
      <c r="B620" s="4"/>
    </row>
    <row r="621" spans="2:2" x14ac:dyDescent="0.2">
      <c r="B621" s="4"/>
    </row>
    <row r="622" spans="2:2" x14ac:dyDescent="0.2">
      <c r="B622" s="4"/>
    </row>
    <row r="623" spans="2:2" x14ac:dyDescent="0.2">
      <c r="B623" s="4"/>
    </row>
    <row r="624" spans="2:2" x14ac:dyDescent="0.2">
      <c r="B624" s="4"/>
    </row>
    <row r="625" spans="2:2" x14ac:dyDescent="0.2">
      <c r="B625" s="4"/>
    </row>
    <row r="626" spans="2:2" x14ac:dyDescent="0.2">
      <c r="B626" s="4"/>
    </row>
    <row r="627" spans="2:2" x14ac:dyDescent="0.2">
      <c r="B627" s="4"/>
    </row>
    <row r="628" spans="2:2" x14ac:dyDescent="0.2">
      <c r="B628" s="4"/>
    </row>
    <row r="629" spans="2:2" x14ac:dyDescent="0.2">
      <c r="B629" s="4"/>
    </row>
    <row r="630" spans="2:2" x14ac:dyDescent="0.2">
      <c r="B630" s="4"/>
    </row>
    <row r="631" spans="2:2" x14ac:dyDescent="0.2">
      <c r="B631" s="4"/>
    </row>
    <row r="632" spans="2:2" x14ac:dyDescent="0.2">
      <c r="B632" s="4"/>
    </row>
    <row r="633" spans="2:2" x14ac:dyDescent="0.2">
      <c r="B633" s="4"/>
    </row>
    <row r="634" spans="2:2" x14ac:dyDescent="0.2">
      <c r="B634" s="4"/>
    </row>
    <row r="635" spans="2:2" x14ac:dyDescent="0.2">
      <c r="B635" s="4"/>
    </row>
    <row r="636" spans="2:2" x14ac:dyDescent="0.2">
      <c r="B636" s="4"/>
    </row>
    <row r="637" spans="2:2" x14ac:dyDescent="0.2">
      <c r="B637" s="4"/>
    </row>
    <row r="638" spans="2:2" x14ac:dyDescent="0.2">
      <c r="B638" s="4"/>
    </row>
    <row r="639" spans="2:2" x14ac:dyDescent="0.2">
      <c r="B639" s="4"/>
    </row>
    <row r="640" spans="2:2" x14ac:dyDescent="0.2">
      <c r="B640" s="4"/>
    </row>
    <row r="641" spans="2:2" x14ac:dyDescent="0.2">
      <c r="B641" s="4"/>
    </row>
    <row r="642" spans="2:2" x14ac:dyDescent="0.2">
      <c r="B642" s="4"/>
    </row>
    <row r="643" spans="2:2" x14ac:dyDescent="0.2">
      <c r="B643" s="4"/>
    </row>
    <row r="644" spans="2:2" x14ac:dyDescent="0.2">
      <c r="B644" s="4"/>
    </row>
    <row r="645" spans="2:2" x14ac:dyDescent="0.2">
      <c r="B645" s="4"/>
    </row>
    <row r="646" spans="2:2" x14ac:dyDescent="0.2">
      <c r="B646" s="4"/>
    </row>
    <row r="647" spans="2:2" x14ac:dyDescent="0.2">
      <c r="B647" s="4"/>
    </row>
    <row r="648" spans="2:2" x14ac:dyDescent="0.2">
      <c r="B648" s="4"/>
    </row>
    <row r="649" spans="2:2" x14ac:dyDescent="0.2">
      <c r="B649" s="4"/>
    </row>
    <row r="650" spans="2:2" x14ac:dyDescent="0.2">
      <c r="B650" s="4"/>
    </row>
    <row r="651" spans="2:2" x14ac:dyDescent="0.2">
      <c r="B651" s="4"/>
    </row>
    <row r="652" spans="2:2" x14ac:dyDescent="0.2">
      <c r="B652" s="4"/>
    </row>
    <row r="653" spans="2:2" x14ac:dyDescent="0.2">
      <c r="B653" s="4"/>
    </row>
    <row r="654" spans="2:2" x14ac:dyDescent="0.2">
      <c r="B654" s="4"/>
    </row>
    <row r="655" spans="2:2" x14ac:dyDescent="0.2">
      <c r="B655" s="4"/>
    </row>
    <row r="656" spans="2:2" x14ac:dyDescent="0.2">
      <c r="B656" s="4"/>
    </row>
    <row r="657" spans="2:2" x14ac:dyDescent="0.2">
      <c r="B657" s="4"/>
    </row>
    <row r="658" spans="2:2" x14ac:dyDescent="0.2">
      <c r="B658" s="4"/>
    </row>
    <row r="659" spans="2:2" x14ac:dyDescent="0.2">
      <c r="B659" s="4"/>
    </row>
    <row r="660" spans="2:2" x14ac:dyDescent="0.2">
      <c r="B660" s="4"/>
    </row>
    <row r="661" spans="2:2" x14ac:dyDescent="0.2">
      <c r="B661" s="4"/>
    </row>
    <row r="662" spans="2:2" x14ac:dyDescent="0.2">
      <c r="B662" s="4"/>
    </row>
    <row r="663" spans="2:2" x14ac:dyDescent="0.2">
      <c r="B663" s="4"/>
    </row>
    <row r="664" spans="2:2" x14ac:dyDescent="0.2">
      <c r="B664" s="4"/>
    </row>
    <row r="665" spans="2:2" x14ac:dyDescent="0.2">
      <c r="B665" s="4"/>
    </row>
    <row r="666" spans="2:2" x14ac:dyDescent="0.2">
      <c r="B666" s="4"/>
    </row>
    <row r="667" spans="2:2" x14ac:dyDescent="0.2">
      <c r="B667" s="4"/>
    </row>
    <row r="668" spans="2:2" x14ac:dyDescent="0.2">
      <c r="B668" s="4"/>
    </row>
    <row r="669" spans="2:2" x14ac:dyDescent="0.2">
      <c r="B669" s="4"/>
    </row>
    <row r="670" spans="2:2" x14ac:dyDescent="0.2">
      <c r="B670" s="4"/>
    </row>
    <row r="671" spans="2:2" x14ac:dyDescent="0.2">
      <c r="B671" s="4"/>
    </row>
    <row r="672" spans="2:2" x14ac:dyDescent="0.2">
      <c r="B672" s="4"/>
    </row>
    <row r="673" spans="2:2" x14ac:dyDescent="0.2">
      <c r="B673" s="4"/>
    </row>
    <row r="674" spans="2:2" x14ac:dyDescent="0.2">
      <c r="B674" s="4"/>
    </row>
    <row r="675" spans="2:2" x14ac:dyDescent="0.2">
      <c r="B675" s="4"/>
    </row>
    <row r="676" spans="2:2" x14ac:dyDescent="0.2">
      <c r="B676" s="4"/>
    </row>
    <row r="677" spans="2:2" x14ac:dyDescent="0.2">
      <c r="B677" s="4"/>
    </row>
    <row r="678" spans="2:2" x14ac:dyDescent="0.2">
      <c r="B678" s="4"/>
    </row>
    <row r="679" spans="2:2" x14ac:dyDescent="0.2">
      <c r="B679" s="4"/>
    </row>
    <row r="680" spans="2:2" x14ac:dyDescent="0.2">
      <c r="B680" s="4"/>
    </row>
    <row r="681" spans="2:2" x14ac:dyDescent="0.2">
      <c r="B681" s="4"/>
    </row>
    <row r="682" spans="2:2" x14ac:dyDescent="0.2">
      <c r="B682" s="4"/>
    </row>
    <row r="683" spans="2:2" x14ac:dyDescent="0.2">
      <c r="B683" s="4"/>
    </row>
    <row r="684" spans="2:2" x14ac:dyDescent="0.2">
      <c r="B684" s="4"/>
    </row>
    <row r="685" spans="2:2" x14ac:dyDescent="0.2">
      <c r="B685" s="4"/>
    </row>
    <row r="686" spans="2:2" x14ac:dyDescent="0.2">
      <c r="B686" s="4"/>
    </row>
    <row r="687" spans="2:2" x14ac:dyDescent="0.2">
      <c r="B687" s="4"/>
    </row>
    <row r="688" spans="2:2" x14ac:dyDescent="0.2">
      <c r="B688" s="4"/>
    </row>
    <row r="689" spans="2:2" x14ac:dyDescent="0.2">
      <c r="B689" s="4"/>
    </row>
    <row r="690" spans="2:2" x14ac:dyDescent="0.2">
      <c r="B690" s="4"/>
    </row>
    <row r="691" spans="2:2" x14ac:dyDescent="0.2">
      <c r="B691" s="4"/>
    </row>
    <row r="692" spans="2:2" x14ac:dyDescent="0.2">
      <c r="B692" s="4"/>
    </row>
    <row r="693" spans="2:2" x14ac:dyDescent="0.2">
      <c r="B693" s="4"/>
    </row>
    <row r="694" spans="2:2" x14ac:dyDescent="0.2">
      <c r="B694" s="4"/>
    </row>
    <row r="695" spans="2:2" x14ac:dyDescent="0.2">
      <c r="B695" s="4"/>
    </row>
    <row r="696" spans="2:2" x14ac:dyDescent="0.2">
      <c r="B696" s="4"/>
    </row>
    <row r="697" spans="2:2" x14ac:dyDescent="0.2">
      <c r="B697" s="4"/>
    </row>
    <row r="698" spans="2:2" x14ac:dyDescent="0.2">
      <c r="B698" s="4"/>
    </row>
    <row r="699" spans="2:2" x14ac:dyDescent="0.2">
      <c r="B699" s="4"/>
    </row>
    <row r="700" spans="2:2" x14ac:dyDescent="0.2">
      <c r="B700" s="4"/>
    </row>
    <row r="701" spans="2:2" x14ac:dyDescent="0.2">
      <c r="B701" s="4"/>
    </row>
    <row r="702" spans="2:2" x14ac:dyDescent="0.2">
      <c r="B702" s="4"/>
    </row>
    <row r="703" spans="2:2" x14ac:dyDescent="0.2">
      <c r="B703" s="4"/>
    </row>
    <row r="704" spans="2:2" x14ac:dyDescent="0.2">
      <c r="B704" s="4"/>
    </row>
    <row r="705" spans="2:2" x14ac:dyDescent="0.2">
      <c r="B705" s="4"/>
    </row>
    <row r="706" spans="2:2" x14ac:dyDescent="0.2">
      <c r="B706" s="4"/>
    </row>
    <row r="707" spans="2:2" x14ac:dyDescent="0.2">
      <c r="B707" s="4"/>
    </row>
    <row r="708" spans="2:2" x14ac:dyDescent="0.2">
      <c r="B708" s="4"/>
    </row>
    <row r="709" spans="2:2" x14ac:dyDescent="0.2">
      <c r="B709" s="4"/>
    </row>
    <row r="710" spans="2:2" x14ac:dyDescent="0.2">
      <c r="B710" s="4"/>
    </row>
    <row r="711" spans="2:2" x14ac:dyDescent="0.2">
      <c r="B711" s="4"/>
    </row>
    <row r="712" spans="2:2" x14ac:dyDescent="0.2">
      <c r="B712" s="4"/>
    </row>
    <row r="713" spans="2:2" x14ac:dyDescent="0.2">
      <c r="B713" s="4"/>
    </row>
    <row r="714" spans="2:2" x14ac:dyDescent="0.2">
      <c r="B714" s="4"/>
    </row>
    <row r="715" spans="2:2" x14ac:dyDescent="0.2">
      <c r="B715" s="4"/>
    </row>
    <row r="716" spans="2:2" x14ac:dyDescent="0.2">
      <c r="B716" s="4"/>
    </row>
    <row r="717" spans="2:2" x14ac:dyDescent="0.2">
      <c r="B717" s="4"/>
    </row>
    <row r="718" spans="2:2" x14ac:dyDescent="0.2">
      <c r="B718" s="4"/>
    </row>
    <row r="719" spans="2:2" x14ac:dyDescent="0.2">
      <c r="B719" s="4"/>
    </row>
    <row r="720" spans="2:2" x14ac:dyDescent="0.2">
      <c r="B720" s="4"/>
    </row>
    <row r="721" spans="2:2" x14ac:dyDescent="0.2">
      <c r="B721" s="4"/>
    </row>
    <row r="722" spans="2:2" x14ac:dyDescent="0.2">
      <c r="B722" s="4"/>
    </row>
    <row r="723" spans="2:2" x14ac:dyDescent="0.2">
      <c r="B723" s="4"/>
    </row>
    <row r="724" spans="2:2" x14ac:dyDescent="0.2">
      <c r="B724" s="4"/>
    </row>
    <row r="725" spans="2:2" x14ac:dyDescent="0.2">
      <c r="B725" s="4"/>
    </row>
    <row r="726" spans="2:2" x14ac:dyDescent="0.2">
      <c r="B726" s="4"/>
    </row>
    <row r="727" spans="2:2" x14ac:dyDescent="0.2">
      <c r="B727" s="4"/>
    </row>
    <row r="728" spans="2:2" x14ac:dyDescent="0.2">
      <c r="B728" s="4"/>
    </row>
    <row r="729" spans="2:2" x14ac:dyDescent="0.2">
      <c r="B729" s="4"/>
    </row>
    <row r="730" spans="2:2" x14ac:dyDescent="0.2">
      <c r="B730" s="4"/>
    </row>
    <row r="731" spans="2:2" x14ac:dyDescent="0.2">
      <c r="B731" s="4"/>
    </row>
    <row r="732" spans="2:2" x14ac:dyDescent="0.2">
      <c r="B732" s="4"/>
    </row>
    <row r="733" spans="2:2" x14ac:dyDescent="0.2">
      <c r="B733" s="4"/>
    </row>
    <row r="734" spans="2:2" x14ac:dyDescent="0.2">
      <c r="B734" s="4"/>
    </row>
    <row r="735" spans="2:2" x14ac:dyDescent="0.2">
      <c r="B735" s="4"/>
    </row>
    <row r="736" spans="2:2" x14ac:dyDescent="0.2">
      <c r="B736" s="4"/>
    </row>
    <row r="737" spans="2:2" x14ac:dyDescent="0.2">
      <c r="B737" s="4"/>
    </row>
    <row r="738" spans="2:2" x14ac:dyDescent="0.2">
      <c r="B738" s="4"/>
    </row>
    <row r="739" spans="2:2" x14ac:dyDescent="0.2">
      <c r="B739" s="4"/>
    </row>
    <row r="740" spans="2:2" x14ac:dyDescent="0.2">
      <c r="B740" s="4"/>
    </row>
    <row r="741" spans="2:2" x14ac:dyDescent="0.2">
      <c r="B741" s="4"/>
    </row>
    <row r="742" spans="2:2" x14ac:dyDescent="0.2">
      <c r="B742" s="4"/>
    </row>
    <row r="743" spans="2:2" x14ac:dyDescent="0.2">
      <c r="B743" s="4"/>
    </row>
    <row r="744" spans="2:2" x14ac:dyDescent="0.2">
      <c r="B744" s="4"/>
    </row>
    <row r="745" spans="2:2" x14ac:dyDescent="0.2">
      <c r="B745" s="4"/>
    </row>
    <row r="746" spans="2:2" x14ac:dyDescent="0.2">
      <c r="B746" s="4"/>
    </row>
    <row r="747" spans="2:2" x14ac:dyDescent="0.2">
      <c r="B747" s="4"/>
    </row>
    <row r="748" spans="2:2" x14ac:dyDescent="0.2">
      <c r="B748" s="4"/>
    </row>
    <row r="749" spans="2:2" x14ac:dyDescent="0.2">
      <c r="B749" s="4"/>
    </row>
    <row r="750" spans="2:2" x14ac:dyDescent="0.2">
      <c r="B750" s="4"/>
    </row>
    <row r="751" spans="2:2" x14ac:dyDescent="0.2">
      <c r="B751" s="4"/>
    </row>
    <row r="752" spans="2:2" x14ac:dyDescent="0.2">
      <c r="B752" s="4"/>
    </row>
    <row r="753" spans="2:2" x14ac:dyDescent="0.2">
      <c r="B753" s="4"/>
    </row>
    <row r="754" spans="2:2" x14ac:dyDescent="0.2">
      <c r="B754" s="4"/>
    </row>
    <row r="755" spans="2:2" x14ac:dyDescent="0.2">
      <c r="B755" s="4"/>
    </row>
    <row r="756" spans="2:2" x14ac:dyDescent="0.2">
      <c r="B756" s="4"/>
    </row>
    <row r="757" spans="2:2" x14ac:dyDescent="0.2">
      <c r="B757" s="4"/>
    </row>
    <row r="758" spans="2:2" x14ac:dyDescent="0.2">
      <c r="B758" s="4"/>
    </row>
    <row r="759" spans="2:2" x14ac:dyDescent="0.2">
      <c r="B759" s="4"/>
    </row>
    <row r="760" spans="2:2" x14ac:dyDescent="0.2">
      <c r="B760" s="4"/>
    </row>
    <row r="761" spans="2:2" x14ac:dyDescent="0.2">
      <c r="B761" s="4"/>
    </row>
    <row r="762" spans="2:2" x14ac:dyDescent="0.2">
      <c r="B762" s="4"/>
    </row>
    <row r="763" spans="2:2" x14ac:dyDescent="0.2">
      <c r="B763" s="4"/>
    </row>
    <row r="764" spans="2:2" x14ac:dyDescent="0.2">
      <c r="B764" s="4"/>
    </row>
    <row r="765" spans="2:2" x14ac:dyDescent="0.2">
      <c r="B765" s="4"/>
    </row>
    <row r="766" spans="2:2" x14ac:dyDescent="0.2">
      <c r="B766" s="4"/>
    </row>
    <row r="767" spans="2:2" x14ac:dyDescent="0.2">
      <c r="B767" s="4"/>
    </row>
    <row r="768" spans="2:2" x14ac:dyDescent="0.2">
      <c r="B768" s="4"/>
    </row>
    <row r="769" spans="2:2" x14ac:dyDescent="0.2">
      <c r="B769" s="4"/>
    </row>
    <row r="770" spans="2:2" x14ac:dyDescent="0.2">
      <c r="B770" s="4"/>
    </row>
    <row r="771" spans="2:2" x14ac:dyDescent="0.2">
      <c r="B771" s="4"/>
    </row>
    <row r="772" spans="2:2" x14ac:dyDescent="0.2">
      <c r="B772" s="4"/>
    </row>
    <row r="773" spans="2:2" x14ac:dyDescent="0.2">
      <c r="B773" s="4"/>
    </row>
    <row r="774" spans="2:2" x14ac:dyDescent="0.2">
      <c r="B774" s="4"/>
    </row>
    <row r="775" spans="2:2" x14ac:dyDescent="0.2">
      <c r="B775" s="4"/>
    </row>
    <row r="776" spans="2:2" x14ac:dyDescent="0.2">
      <c r="B776" s="4"/>
    </row>
    <row r="777" spans="2:2" x14ac:dyDescent="0.2">
      <c r="B777" s="4"/>
    </row>
    <row r="778" spans="2:2" x14ac:dyDescent="0.2">
      <c r="B778" s="4"/>
    </row>
    <row r="779" spans="2:2" x14ac:dyDescent="0.2">
      <c r="B779" s="4"/>
    </row>
    <row r="780" spans="2:2" x14ac:dyDescent="0.2">
      <c r="B780" s="4"/>
    </row>
    <row r="781" spans="2:2" x14ac:dyDescent="0.2">
      <c r="B781" s="4"/>
    </row>
    <row r="782" spans="2:2" x14ac:dyDescent="0.2">
      <c r="B782" s="4"/>
    </row>
    <row r="783" spans="2:2" x14ac:dyDescent="0.2">
      <c r="B783" s="4"/>
    </row>
    <row r="784" spans="2:2" x14ac:dyDescent="0.2">
      <c r="B784" s="4"/>
    </row>
    <row r="785" spans="2:2" x14ac:dyDescent="0.2">
      <c r="B785" s="4"/>
    </row>
    <row r="786" spans="2:2" x14ac:dyDescent="0.2">
      <c r="B786" s="4"/>
    </row>
    <row r="787" spans="2:2" x14ac:dyDescent="0.2">
      <c r="B787" s="4"/>
    </row>
    <row r="788" spans="2:2" x14ac:dyDescent="0.2">
      <c r="B788" s="4"/>
    </row>
    <row r="789" spans="2:2" x14ac:dyDescent="0.2">
      <c r="B789" s="4"/>
    </row>
    <row r="790" spans="2:2" x14ac:dyDescent="0.2">
      <c r="B790" s="4"/>
    </row>
    <row r="791" spans="2:2" x14ac:dyDescent="0.2">
      <c r="B791" s="4"/>
    </row>
    <row r="792" spans="2:2" x14ac:dyDescent="0.2">
      <c r="B792" s="4"/>
    </row>
    <row r="793" spans="2:2" x14ac:dyDescent="0.2">
      <c r="B793" s="4"/>
    </row>
    <row r="794" spans="2:2" x14ac:dyDescent="0.2">
      <c r="B794" s="4"/>
    </row>
    <row r="795" spans="2:2" x14ac:dyDescent="0.2">
      <c r="B795" s="4"/>
    </row>
    <row r="796" spans="2:2" x14ac:dyDescent="0.2">
      <c r="B796" s="4"/>
    </row>
    <row r="797" spans="2:2" x14ac:dyDescent="0.2">
      <c r="B797" s="4"/>
    </row>
    <row r="798" spans="2:2" x14ac:dyDescent="0.2">
      <c r="B798" s="4"/>
    </row>
    <row r="799" spans="2:2" x14ac:dyDescent="0.2">
      <c r="B799" s="4"/>
    </row>
    <row r="800" spans="2:2" x14ac:dyDescent="0.2">
      <c r="B800" s="4"/>
    </row>
    <row r="801" spans="2:2" x14ac:dyDescent="0.2">
      <c r="B801" s="4"/>
    </row>
    <row r="802" spans="2:2" x14ac:dyDescent="0.2">
      <c r="B802" s="4"/>
    </row>
    <row r="803" spans="2:2" x14ac:dyDescent="0.2">
      <c r="B803" s="4"/>
    </row>
    <row r="804" spans="2:2" x14ac:dyDescent="0.2">
      <c r="B804" s="4"/>
    </row>
    <row r="805" spans="2:2" x14ac:dyDescent="0.2">
      <c r="B805" s="4"/>
    </row>
    <row r="806" spans="2:2" x14ac:dyDescent="0.2">
      <c r="B806" s="4"/>
    </row>
    <row r="807" spans="2:2" x14ac:dyDescent="0.2">
      <c r="B807" s="4"/>
    </row>
    <row r="808" spans="2:2" x14ac:dyDescent="0.2">
      <c r="B808" s="4"/>
    </row>
    <row r="809" spans="2:2" x14ac:dyDescent="0.2">
      <c r="B809" s="4"/>
    </row>
    <row r="810" spans="2:2" x14ac:dyDescent="0.2">
      <c r="B810" s="4"/>
    </row>
    <row r="811" spans="2:2" x14ac:dyDescent="0.2">
      <c r="B811" s="4"/>
    </row>
    <row r="812" spans="2:2" x14ac:dyDescent="0.2">
      <c r="B812" s="4"/>
    </row>
    <row r="813" spans="2:2" x14ac:dyDescent="0.2">
      <c r="B813" s="4"/>
    </row>
    <row r="814" spans="2:2" x14ac:dyDescent="0.2">
      <c r="B814" s="4"/>
    </row>
    <row r="815" spans="2:2" x14ac:dyDescent="0.2">
      <c r="B815" s="4"/>
    </row>
    <row r="816" spans="2:2" x14ac:dyDescent="0.2">
      <c r="B816" s="4"/>
    </row>
    <row r="817" spans="2:2" x14ac:dyDescent="0.2">
      <c r="B817" s="4"/>
    </row>
    <row r="818" spans="2:2" x14ac:dyDescent="0.2">
      <c r="B818" s="4"/>
    </row>
    <row r="819" spans="2:2" x14ac:dyDescent="0.2">
      <c r="B819" s="4"/>
    </row>
    <row r="820" spans="2:2" x14ac:dyDescent="0.2">
      <c r="B820" s="4"/>
    </row>
    <row r="821" spans="2:2" x14ac:dyDescent="0.2">
      <c r="B821" s="4"/>
    </row>
    <row r="822" spans="2:2" x14ac:dyDescent="0.2">
      <c r="B822" s="4"/>
    </row>
    <row r="823" spans="2:2" x14ac:dyDescent="0.2">
      <c r="B823" s="4"/>
    </row>
    <row r="824" spans="2:2" x14ac:dyDescent="0.2">
      <c r="B824" s="4"/>
    </row>
    <row r="825" spans="2:2" x14ac:dyDescent="0.2">
      <c r="B825" s="4"/>
    </row>
    <row r="826" spans="2:2" x14ac:dyDescent="0.2">
      <c r="B826" s="4"/>
    </row>
    <row r="827" spans="2:2" x14ac:dyDescent="0.2">
      <c r="B827" s="4"/>
    </row>
    <row r="828" spans="2:2" x14ac:dyDescent="0.2">
      <c r="B828" s="4"/>
    </row>
    <row r="829" spans="2:2" x14ac:dyDescent="0.2">
      <c r="B829" s="4"/>
    </row>
    <row r="830" spans="2:2" x14ac:dyDescent="0.2">
      <c r="B830" s="4"/>
    </row>
    <row r="831" spans="2:2" x14ac:dyDescent="0.2">
      <c r="B831" s="4"/>
    </row>
    <row r="832" spans="2:2" x14ac:dyDescent="0.2">
      <c r="B832" s="4"/>
    </row>
    <row r="833" spans="2:2" x14ac:dyDescent="0.2">
      <c r="B833" s="4"/>
    </row>
    <row r="834" spans="2:2" x14ac:dyDescent="0.2">
      <c r="B834" s="4"/>
    </row>
    <row r="835" spans="2:2" x14ac:dyDescent="0.2">
      <c r="B835" s="4"/>
    </row>
    <row r="836" spans="2:2" x14ac:dyDescent="0.2">
      <c r="B836" s="4"/>
    </row>
    <row r="837" spans="2:2" x14ac:dyDescent="0.2">
      <c r="B837" s="4"/>
    </row>
    <row r="838" spans="2:2" x14ac:dyDescent="0.2">
      <c r="B838" s="4"/>
    </row>
    <row r="839" spans="2:2" x14ac:dyDescent="0.2">
      <c r="B839" s="4"/>
    </row>
    <row r="840" spans="2:2" x14ac:dyDescent="0.2">
      <c r="B840" s="4"/>
    </row>
    <row r="841" spans="2:2" x14ac:dyDescent="0.2">
      <c r="B841" s="4"/>
    </row>
    <row r="842" spans="2:2" x14ac:dyDescent="0.2">
      <c r="B842" s="4"/>
    </row>
    <row r="843" spans="2:2" x14ac:dyDescent="0.2">
      <c r="B843" s="4"/>
    </row>
    <row r="844" spans="2:2" x14ac:dyDescent="0.2">
      <c r="B844" s="4"/>
    </row>
    <row r="845" spans="2:2" x14ac:dyDescent="0.2">
      <c r="B845" s="4"/>
    </row>
    <row r="846" spans="2:2" x14ac:dyDescent="0.2">
      <c r="B846" s="4"/>
    </row>
    <row r="847" spans="2:2" x14ac:dyDescent="0.2">
      <c r="B847" s="4"/>
    </row>
    <row r="848" spans="2:2" x14ac:dyDescent="0.2">
      <c r="B848" s="4"/>
    </row>
    <row r="849" spans="2:2" x14ac:dyDescent="0.2">
      <c r="B849" s="4"/>
    </row>
    <row r="850" spans="2:2" x14ac:dyDescent="0.2">
      <c r="B850" s="4"/>
    </row>
    <row r="851" spans="2:2" x14ac:dyDescent="0.2">
      <c r="B851" s="4"/>
    </row>
    <row r="852" spans="2:2" x14ac:dyDescent="0.2">
      <c r="B852" s="4"/>
    </row>
    <row r="853" spans="2:2" x14ac:dyDescent="0.2">
      <c r="B853" s="4"/>
    </row>
    <row r="854" spans="2:2" x14ac:dyDescent="0.2">
      <c r="B854" s="4"/>
    </row>
    <row r="855" spans="2:2" x14ac:dyDescent="0.2">
      <c r="B855" s="4"/>
    </row>
    <row r="856" spans="2:2" x14ac:dyDescent="0.2">
      <c r="B856" s="4"/>
    </row>
    <row r="857" spans="2:2" x14ac:dyDescent="0.2">
      <c r="B857" s="4"/>
    </row>
    <row r="858" spans="2:2" x14ac:dyDescent="0.2">
      <c r="B858" s="4"/>
    </row>
    <row r="859" spans="2:2" x14ac:dyDescent="0.2">
      <c r="B859" s="4"/>
    </row>
    <row r="860" spans="2:2" x14ac:dyDescent="0.2">
      <c r="B860" s="4"/>
    </row>
    <row r="861" spans="2:2" x14ac:dyDescent="0.2">
      <c r="B861" s="4"/>
    </row>
    <row r="862" spans="2:2" x14ac:dyDescent="0.2">
      <c r="B862" s="4"/>
    </row>
    <row r="863" spans="2:2" x14ac:dyDescent="0.2">
      <c r="B863" s="4"/>
    </row>
    <row r="864" spans="2:2" x14ac:dyDescent="0.2">
      <c r="B864" s="4"/>
    </row>
    <row r="865" spans="2:2" x14ac:dyDescent="0.2">
      <c r="B865" s="4"/>
    </row>
    <row r="866" spans="2:2" x14ac:dyDescent="0.2">
      <c r="B866" s="4"/>
    </row>
    <row r="867" spans="2:2" x14ac:dyDescent="0.2">
      <c r="B867" s="4"/>
    </row>
    <row r="868" spans="2:2" x14ac:dyDescent="0.2">
      <c r="B868" s="4"/>
    </row>
    <row r="869" spans="2:2" x14ac:dyDescent="0.2">
      <c r="B869" s="4"/>
    </row>
    <row r="870" spans="2:2" x14ac:dyDescent="0.2">
      <c r="B870" s="4"/>
    </row>
    <row r="871" spans="2:2" x14ac:dyDescent="0.2">
      <c r="B871" s="4"/>
    </row>
    <row r="872" spans="2:2" x14ac:dyDescent="0.2">
      <c r="B872" s="4"/>
    </row>
    <row r="873" spans="2:2" x14ac:dyDescent="0.2">
      <c r="B873" s="4"/>
    </row>
    <row r="874" spans="2:2" x14ac:dyDescent="0.2">
      <c r="B874" s="4"/>
    </row>
    <row r="875" spans="2:2" x14ac:dyDescent="0.2">
      <c r="B875" s="4"/>
    </row>
    <row r="876" spans="2:2" x14ac:dyDescent="0.2">
      <c r="B876" s="4"/>
    </row>
    <row r="877" spans="2:2" x14ac:dyDescent="0.2">
      <c r="B877" s="4"/>
    </row>
    <row r="878" spans="2:2" x14ac:dyDescent="0.2">
      <c r="B878" s="4"/>
    </row>
    <row r="879" spans="2:2" x14ac:dyDescent="0.2">
      <c r="B879" s="4"/>
    </row>
    <row r="880" spans="2:2" x14ac:dyDescent="0.2">
      <c r="B880" s="4"/>
    </row>
    <row r="881" spans="2:2" x14ac:dyDescent="0.2">
      <c r="B881" s="4"/>
    </row>
    <row r="882" spans="2:2" x14ac:dyDescent="0.2">
      <c r="B882" s="4"/>
    </row>
    <row r="883" spans="2:2" x14ac:dyDescent="0.2">
      <c r="B883" s="4"/>
    </row>
    <row r="884" spans="2:2" x14ac:dyDescent="0.2">
      <c r="B884" s="4"/>
    </row>
    <row r="885" spans="2:2" x14ac:dyDescent="0.2">
      <c r="B885" s="4"/>
    </row>
    <row r="886" spans="2:2" x14ac:dyDescent="0.2">
      <c r="B886" s="4"/>
    </row>
    <row r="887" spans="2:2" x14ac:dyDescent="0.2">
      <c r="B887" s="4"/>
    </row>
    <row r="888" spans="2:2" x14ac:dyDescent="0.2">
      <c r="B888" s="4"/>
    </row>
    <row r="889" spans="2:2" x14ac:dyDescent="0.2">
      <c r="B889" s="4"/>
    </row>
    <row r="890" spans="2:2" x14ac:dyDescent="0.2">
      <c r="B890" s="4"/>
    </row>
    <row r="891" spans="2:2" x14ac:dyDescent="0.2">
      <c r="B891" s="4"/>
    </row>
    <row r="892" spans="2:2" x14ac:dyDescent="0.2">
      <c r="B892" s="4"/>
    </row>
    <row r="893" spans="2:2" x14ac:dyDescent="0.2">
      <c r="B893" s="4"/>
    </row>
    <row r="894" spans="2:2" x14ac:dyDescent="0.2">
      <c r="B894" s="4"/>
    </row>
    <row r="895" spans="2:2" x14ac:dyDescent="0.2">
      <c r="B895" s="4"/>
    </row>
    <row r="896" spans="2:2" x14ac:dyDescent="0.2">
      <c r="B896" s="4"/>
    </row>
    <row r="897" spans="2:2" x14ac:dyDescent="0.2">
      <c r="B897" s="4"/>
    </row>
    <row r="898" spans="2:2" x14ac:dyDescent="0.2">
      <c r="B898" s="4"/>
    </row>
    <row r="899" spans="2:2" x14ac:dyDescent="0.2">
      <c r="B899" s="4"/>
    </row>
    <row r="900" spans="2:2" x14ac:dyDescent="0.2">
      <c r="B900" s="4"/>
    </row>
    <row r="901" spans="2:2" x14ac:dyDescent="0.2">
      <c r="B901" s="4"/>
    </row>
    <row r="902" spans="2:2" x14ac:dyDescent="0.2">
      <c r="B902" s="4"/>
    </row>
    <row r="903" spans="2:2" x14ac:dyDescent="0.2">
      <c r="B903" s="4"/>
    </row>
    <row r="904" spans="2:2" x14ac:dyDescent="0.2">
      <c r="B904" s="4"/>
    </row>
    <row r="905" spans="2:2" x14ac:dyDescent="0.2">
      <c r="B905" s="4"/>
    </row>
    <row r="906" spans="2:2" x14ac:dyDescent="0.2">
      <c r="B906" s="4"/>
    </row>
    <row r="907" spans="2:2" x14ac:dyDescent="0.2">
      <c r="B907" s="4"/>
    </row>
    <row r="908" spans="2:2" x14ac:dyDescent="0.2">
      <c r="B908" s="4"/>
    </row>
    <row r="909" spans="2:2" x14ac:dyDescent="0.2">
      <c r="B909" s="4"/>
    </row>
    <row r="910" spans="2:2" x14ac:dyDescent="0.2">
      <c r="B910" s="4"/>
    </row>
    <row r="911" spans="2:2" x14ac:dyDescent="0.2">
      <c r="B911" s="4"/>
    </row>
    <row r="912" spans="2:2" x14ac:dyDescent="0.2">
      <c r="B912" s="4"/>
    </row>
    <row r="913" spans="2:2" x14ac:dyDescent="0.2">
      <c r="B913" s="4"/>
    </row>
    <row r="914" spans="2:2" x14ac:dyDescent="0.2">
      <c r="B914" s="4"/>
    </row>
    <row r="915" spans="2:2" x14ac:dyDescent="0.2">
      <c r="B915" s="4"/>
    </row>
    <row r="916" spans="2:2" x14ac:dyDescent="0.2">
      <c r="B916" s="4"/>
    </row>
    <row r="917" spans="2:2" x14ac:dyDescent="0.2">
      <c r="B917" s="4"/>
    </row>
    <row r="918" spans="2:2" x14ac:dyDescent="0.2">
      <c r="B918" s="4"/>
    </row>
    <row r="919" spans="2:2" x14ac:dyDescent="0.2">
      <c r="B919" s="4"/>
    </row>
    <row r="920" spans="2:2" x14ac:dyDescent="0.2">
      <c r="B920" s="4"/>
    </row>
    <row r="921" spans="2:2" x14ac:dyDescent="0.2">
      <c r="B921" s="4"/>
    </row>
    <row r="922" spans="2:2" x14ac:dyDescent="0.2">
      <c r="B922" s="4"/>
    </row>
    <row r="923" spans="2:2" x14ac:dyDescent="0.2">
      <c r="B923" s="4"/>
    </row>
    <row r="924" spans="2:2" x14ac:dyDescent="0.2">
      <c r="B924" s="4"/>
    </row>
    <row r="925" spans="2:2" x14ac:dyDescent="0.2">
      <c r="B925" s="4"/>
    </row>
    <row r="926" spans="2:2" x14ac:dyDescent="0.2">
      <c r="B926" s="4"/>
    </row>
    <row r="927" spans="2:2" x14ac:dyDescent="0.2">
      <c r="B927" s="4"/>
    </row>
    <row r="928" spans="2:2" x14ac:dyDescent="0.2">
      <c r="B928" s="4"/>
    </row>
    <row r="929" spans="2:2" x14ac:dyDescent="0.2">
      <c r="B929" s="4"/>
    </row>
    <row r="930" spans="2:2" x14ac:dyDescent="0.2">
      <c r="B930" s="4"/>
    </row>
    <row r="931" spans="2:2" x14ac:dyDescent="0.2">
      <c r="B931" s="4"/>
    </row>
    <row r="932" spans="2:2" x14ac:dyDescent="0.2">
      <c r="B932" s="4"/>
    </row>
    <row r="933" spans="2:2" x14ac:dyDescent="0.2">
      <c r="B933" s="4"/>
    </row>
    <row r="934" spans="2:2" x14ac:dyDescent="0.2">
      <c r="B934" s="4"/>
    </row>
    <row r="935" spans="2:2" x14ac:dyDescent="0.2">
      <c r="B935" s="4"/>
    </row>
    <row r="936" spans="2:2" x14ac:dyDescent="0.2">
      <c r="B936" s="4"/>
    </row>
    <row r="937" spans="2:2" x14ac:dyDescent="0.2">
      <c r="B937" s="4"/>
    </row>
    <row r="938" spans="2:2" x14ac:dyDescent="0.2">
      <c r="B938" s="4"/>
    </row>
    <row r="939" spans="2:2" x14ac:dyDescent="0.2">
      <c r="B939" s="4"/>
    </row>
    <row r="940" spans="2:2" x14ac:dyDescent="0.2">
      <c r="B940" s="4"/>
    </row>
    <row r="941" spans="2:2" x14ac:dyDescent="0.2">
      <c r="B941" s="4"/>
    </row>
    <row r="942" spans="2:2" x14ac:dyDescent="0.2">
      <c r="B942" s="4"/>
    </row>
    <row r="943" spans="2:2" x14ac:dyDescent="0.2">
      <c r="B943" s="4"/>
    </row>
    <row r="944" spans="2:2" x14ac:dyDescent="0.2">
      <c r="B944" s="4"/>
    </row>
    <row r="945" spans="2:2" x14ac:dyDescent="0.2">
      <c r="B945" s="4"/>
    </row>
    <row r="946" spans="2:2" x14ac:dyDescent="0.2">
      <c r="B946" s="4"/>
    </row>
    <row r="947" spans="2:2" x14ac:dyDescent="0.2">
      <c r="B947" s="4"/>
    </row>
    <row r="948" spans="2:2" x14ac:dyDescent="0.2">
      <c r="B948" s="4"/>
    </row>
    <row r="949" spans="2:2" x14ac:dyDescent="0.2">
      <c r="B949" s="4"/>
    </row>
    <row r="950" spans="2:2" x14ac:dyDescent="0.2">
      <c r="B950" s="4"/>
    </row>
    <row r="951" spans="2:2" x14ac:dyDescent="0.2">
      <c r="B951" s="4"/>
    </row>
    <row r="952" spans="2:2" x14ac:dyDescent="0.2">
      <c r="B952" s="4"/>
    </row>
    <row r="953" spans="2:2" x14ac:dyDescent="0.2">
      <c r="B953" s="4"/>
    </row>
    <row r="954" spans="2:2" x14ac:dyDescent="0.2">
      <c r="B954" s="4"/>
    </row>
    <row r="955" spans="2:2" x14ac:dyDescent="0.2">
      <c r="B955" s="4"/>
    </row>
    <row r="956" spans="2:2" x14ac:dyDescent="0.2">
      <c r="B956" s="4"/>
    </row>
    <row r="957" spans="2:2" x14ac:dyDescent="0.2">
      <c r="B957" s="4"/>
    </row>
    <row r="958" spans="2:2" x14ac:dyDescent="0.2">
      <c r="B958" s="4"/>
    </row>
    <row r="959" spans="2:2" x14ac:dyDescent="0.2">
      <c r="B959" s="4"/>
    </row>
    <row r="960" spans="2:2" x14ac:dyDescent="0.2">
      <c r="B960" s="4"/>
    </row>
    <row r="961" spans="2:2" x14ac:dyDescent="0.2">
      <c r="B961" s="4"/>
    </row>
    <row r="962" spans="2:2" x14ac:dyDescent="0.2">
      <c r="B962" s="4"/>
    </row>
    <row r="963" spans="2:2" x14ac:dyDescent="0.2">
      <c r="B963" s="4"/>
    </row>
    <row r="964" spans="2:2" x14ac:dyDescent="0.2">
      <c r="B964" s="4"/>
    </row>
    <row r="965" spans="2:2" x14ac:dyDescent="0.2">
      <c r="B965" s="4"/>
    </row>
    <row r="966" spans="2:2" x14ac:dyDescent="0.2">
      <c r="B966" s="4"/>
    </row>
    <row r="967" spans="2:2" x14ac:dyDescent="0.2">
      <c r="B967" s="4"/>
    </row>
    <row r="968" spans="2:2" x14ac:dyDescent="0.2">
      <c r="B968" s="4"/>
    </row>
    <row r="969" spans="2:2" x14ac:dyDescent="0.2">
      <c r="B969" s="4"/>
    </row>
    <row r="970" spans="2:2" x14ac:dyDescent="0.2">
      <c r="B970" s="4"/>
    </row>
    <row r="971" spans="2:2" x14ac:dyDescent="0.2">
      <c r="B971" s="4"/>
    </row>
    <row r="972" spans="2:2" x14ac:dyDescent="0.2">
      <c r="B972" s="4"/>
    </row>
    <row r="973" spans="2:2" x14ac:dyDescent="0.2">
      <c r="B973" s="4"/>
    </row>
    <row r="974" spans="2:2" x14ac:dyDescent="0.2">
      <c r="B974" s="4"/>
    </row>
    <row r="975" spans="2:2" x14ac:dyDescent="0.2">
      <c r="B975" s="4"/>
    </row>
    <row r="976" spans="2:2" x14ac:dyDescent="0.2">
      <c r="B976" s="4"/>
    </row>
    <row r="977" spans="2:2" x14ac:dyDescent="0.2">
      <c r="B977" s="4"/>
    </row>
    <row r="978" spans="2:2" x14ac:dyDescent="0.2">
      <c r="B978" s="4"/>
    </row>
    <row r="979" spans="2:2" x14ac:dyDescent="0.2">
      <c r="B979" s="4"/>
    </row>
    <row r="980" spans="2:2" x14ac:dyDescent="0.2">
      <c r="B980" s="4"/>
    </row>
    <row r="981" spans="2:2" x14ac:dyDescent="0.2">
      <c r="B981" s="4"/>
    </row>
    <row r="982" spans="2:2" x14ac:dyDescent="0.2">
      <c r="B982" s="4"/>
    </row>
    <row r="983" spans="2:2" x14ac:dyDescent="0.2">
      <c r="B983" s="4"/>
    </row>
    <row r="984" spans="2:2" x14ac:dyDescent="0.2">
      <c r="B984" s="4"/>
    </row>
    <row r="985" spans="2:2" x14ac:dyDescent="0.2">
      <c r="B985" s="4"/>
    </row>
    <row r="986" spans="2:2" x14ac:dyDescent="0.2">
      <c r="B986" s="4"/>
    </row>
    <row r="987" spans="2:2" x14ac:dyDescent="0.2">
      <c r="B987" s="4"/>
    </row>
    <row r="988" spans="2:2" x14ac:dyDescent="0.2">
      <c r="B988" s="4"/>
    </row>
    <row r="989" spans="2:2" x14ac:dyDescent="0.2">
      <c r="B989" s="4"/>
    </row>
    <row r="990" spans="2:2" x14ac:dyDescent="0.2">
      <c r="B990" s="4"/>
    </row>
    <row r="991" spans="2:2" x14ac:dyDescent="0.2">
      <c r="B991" s="4"/>
    </row>
    <row r="992" spans="2:2" x14ac:dyDescent="0.2">
      <c r="B992" s="4"/>
    </row>
    <row r="993" spans="2:2" x14ac:dyDescent="0.2">
      <c r="B993" s="4"/>
    </row>
    <row r="994" spans="2:2" x14ac:dyDescent="0.2">
      <c r="B994" s="4"/>
    </row>
    <row r="995" spans="2:2" x14ac:dyDescent="0.2">
      <c r="B995" s="4"/>
    </row>
    <row r="996" spans="2:2" x14ac:dyDescent="0.2">
      <c r="B996" s="4"/>
    </row>
    <row r="997" spans="2:2" x14ac:dyDescent="0.2">
      <c r="B997" s="4"/>
    </row>
    <row r="998" spans="2:2" x14ac:dyDescent="0.2">
      <c r="B998" s="4"/>
    </row>
    <row r="999" spans="2:2" x14ac:dyDescent="0.2">
      <c r="B999" s="4"/>
    </row>
    <row r="1000" spans="2:2" x14ac:dyDescent="0.2">
      <c r="B1000" s="4"/>
    </row>
    <row r="1001" spans="2:2" x14ac:dyDescent="0.2">
      <c r="B1001" s="4"/>
    </row>
    <row r="1002" spans="2:2" x14ac:dyDescent="0.2">
      <c r="B1002" s="4"/>
    </row>
    <row r="1003" spans="2:2" x14ac:dyDescent="0.2">
      <c r="B1003" s="4"/>
    </row>
    <row r="1004" spans="2:2" x14ac:dyDescent="0.2">
      <c r="B1004" s="4"/>
    </row>
    <row r="1005" spans="2:2" x14ac:dyDescent="0.2">
      <c r="B1005" s="4"/>
    </row>
    <row r="1006" spans="2:2" x14ac:dyDescent="0.2">
      <c r="B1006" s="4"/>
    </row>
    <row r="1007" spans="2:2" x14ac:dyDescent="0.2">
      <c r="B1007" s="4"/>
    </row>
    <row r="1008" spans="2:2" x14ac:dyDescent="0.2">
      <c r="B1008" s="4"/>
    </row>
    <row r="1009" spans="2:2" x14ac:dyDescent="0.2">
      <c r="B1009" s="4"/>
    </row>
    <row r="1010" spans="2:2" x14ac:dyDescent="0.2">
      <c r="B1010" s="4"/>
    </row>
    <row r="1011" spans="2:2" x14ac:dyDescent="0.2">
      <c r="B1011" s="4"/>
    </row>
    <row r="1012" spans="2:2" x14ac:dyDescent="0.2">
      <c r="B1012" s="4"/>
    </row>
    <row r="1013" spans="2:2" x14ac:dyDescent="0.2">
      <c r="B1013" s="4"/>
    </row>
    <row r="1014" spans="2:2" x14ac:dyDescent="0.2">
      <c r="B1014" s="4"/>
    </row>
    <row r="1015" spans="2:2" x14ac:dyDescent="0.2">
      <c r="B1015" s="4"/>
    </row>
    <row r="1016" spans="2:2" x14ac:dyDescent="0.2">
      <c r="B1016" s="4"/>
    </row>
    <row r="1017" spans="2:2" x14ac:dyDescent="0.2">
      <c r="B1017" s="4"/>
    </row>
    <row r="1018" spans="2:2" x14ac:dyDescent="0.2">
      <c r="B1018" s="4"/>
    </row>
    <row r="1019" spans="2:2" x14ac:dyDescent="0.2">
      <c r="B1019" s="4"/>
    </row>
    <row r="1020" spans="2:2" x14ac:dyDescent="0.2">
      <c r="B1020" s="4"/>
    </row>
    <row r="1021" spans="2:2" x14ac:dyDescent="0.2">
      <c r="B1021" s="4"/>
    </row>
    <row r="1022" spans="2:2" x14ac:dyDescent="0.2">
      <c r="B1022" s="4"/>
    </row>
    <row r="1023" spans="2:2" x14ac:dyDescent="0.2">
      <c r="B1023" s="4"/>
    </row>
    <row r="1024" spans="2:2" x14ac:dyDescent="0.2">
      <c r="B1024" s="4"/>
    </row>
    <row r="1025" spans="2:2" x14ac:dyDescent="0.2">
      <c r="B1025" s="4"/>
    </row>
    <row r="1026" spans="2:2" x14ac:dyDescent="0.2">
      <c r="B1026" s="4"/>
    </row>
    <row r="1027" spans="2:2" x14ac:dyDescent="0.2">
      <c r="B1027" s="4"/>
    </row>
    <row r="1028" spans="2:2" x14ac:dyDescent="0.2">
      <c r="B1028" s="4"/>
    </row>
    <row r="1029" spans="2:2" x14ac:dyDescent="0.2">
      <c r="B1029" s="4"/>
    </row>
    <row r="1030" spans="2:2" x14ac:dyDescent="0.2">
      <c r="B1030" s="4"/>
    </row>
    <row r="1031" spans="2:2" x14ac:dyDescent="0.2">
      <c r="B1031" s="4"/>
    </row>
    <row r="1032" spans="2:2" x14ac:dyDescent="0.2">
      <c r="B1032" s="4"/>
    </row>
    <row r="1033" spans="2:2" x14ac:dyDescent="0.2">
      <c r="B1033" s="4"/>
    </row>
    <row r="1034" spans="2:2" x14ac:dyDescent="0.2">
      <c r="B1034" s="4"/>
    </row>
    <row r="1035" spans="2:2" x14ac:dyDescent="0.2">
      <c r="B1035" s="4"/>
    </row>
    <row r="1036" spans="2:2" x14ac:dyDescent="0.2">
      <c r="B1036" s="4"/>
    </row>
    <row r="1037" spans="2:2" x14ac:dyDescent="0.2">
      <c r="B1037" s="4"/>
    </row>
    <row r="1038" spans="2:2" x14ac:dyDescent="0.2">
      <c r="B1038" s="4"/>
    </row>
    <row r="1039" spans="2:2" x14ac:dyDescent="0.2">
      <c r="B1039" s="4"/>
    </row>
    <row r="1040" spans="2:2" x14ac:dyDescent="0.2">
      <c r="B1040" s="4"/>
    </row>
    <row r="1041" spans="2:2" x14ac:dyDescent="0.2">
      <c r="B1041" s="4"/>
    </row>
    <row r="1042" spans="2:2" x14ac:dyDescent="0.2">
      <c r="B1042" s="4"/>
    </row>
    <row r="1043" spans="2:2" x14ac:dyDescent="0.2">
      <c r="B1043" s="4"/>
    </row>
    <row r="1044" spans="2:2" x14ac:dyDescent="0.2">
      <c r="B1044" s="4"/>
    </row>
    <row r="1045" spans="2:2" x14ac:dyDescent="0.2">
      <c r="B1045" s="4"/>
    </row>
    <row r="1046" spans="2:2" x14ac:dyDescent="0.2">
      <c r="B1046" s="4"/>
    </row>
    <row r="1047" spans="2:2" x14ac:dyDescent="0.2">
      <c r="B1047" s="4"/>
    </row>
    <row r="1048" spans="2:2" x14ac:dyDescent="0.2">
      <c r="B1048" s="4"/>
    </row>
    <row r="1049" spans="2:2" x14ac:dyDescent="0.2">
      <c r="B1049" s="4"/>
    </row>
    <row r="1050" spans="2:2" x14ac:dyDescent="0.2">
      <c r="B1050" s="4"/>
    </row>
    <row r="1051" spans="2:2" x14ac:dyDescent="0.2">
      <c r="B1051" s="4"/>
    </row>
    <row r="1052" spans="2:2" x14ac:dyDescent="0.2">
      <c r="B1052" s="4"/>
    </row>
    <row r="1053" spans="2:2" x14ac:dyDescent="0.2">
      <c r="B1053" s="4"/>
    </row>
    <row r="1054" spans="2:2" x14ac:dyDescent="0.2">
      <c r="B1054" s="4"/>
    </row>
    <row r="1055" spans="2:2" x14ac:dyDescent="0.2">
      <c r="B1055" s="4"/>
    </row>
    <row r="1056" spans="2:2" x14ac:dyDescent="0.2">
      <c r="B1056" s="4"/>
    </row>
    <row r="1057" spans="2:2" x14ac:dyDescent="0.2">
      <c r="B1057" s="4"/>
    </row>
    <row r="1058" spans="2:2" x14ac:dyDescent="0.2">
      <c r="B1058" s="4"/>
    </row>
    <row r="1059" spans="2:2" x14ac:dyDescent="0.2">
      <c r="B1059" s="4"/>
    </row>
    <row r="1060" spans="2:2" x14ac:dyDescent="0.2">
      <c r="B1060" s="4"/>
    </row>
    <row r="1061" spans="2:2" x14ac:dyDescent="0.2">
      <c r="B1061" s="4"/>
    </row>
    <row r="1062" spans="2:2" x14ac:dyDescent="0.2">
      <c r="B1062" s="4"/>
    </row>
    <row r="1063" spans="2:2" x14ac:dyDescent="0.2">
      <c r="B1063" s="4"/>
    </row>
    <row r="1064" spans="2:2" x14ac:dyDescent="0.2">
      <c r="B1064" s="4"/>
    </row>
    <row r="1065" spans="2:2" x14ac:dyDescent="0.2">
      <c r="B1065" s="4"/>
    </row>
    <row r="1066" spans="2:2" x14ac:dyDescent="0.2">
      <c r="B1066" s="4"/>
    </row>
    <row r="1067" spans="2:2" x14ac:dyDescent="0.2">
      <c r="B1067" s="4"/>
    </row>
    <row r="1068" spans="2:2" x14ac:dyDescent="0.2">
      <c r="B1068" s="4"/>
    </row>
    <row r="1069" spans="2:2" x14ac:dyDescent="0.2">
      <c r="B1069" s="4"/>
    </row>
    <row r="1070" spans="2:2" x14ac:dyDescent="0.2">
      <c r="B1070" s="4"/>
    </row>
    <row r="1071" spans="2:2" x14ac:dyDescent="0.2">
      <c r="B1071" s="4"/>
    </row>
    <row r="1072" spans="2:2" x14ac:dyDescent="0.2">
      <c r="B1072" s="4"/>
    </row>
    <row r="1073" spans="2:2" x14ac:dyDescent="0.2">
      <c r="B1073" s="4"/>
    </row>
    <row r="1074" spans="2:2" x14ac:dyDescent="0.2">
      <c r="B1074" s="4"/>
    </row>
    <row r="1075" spans="2:2" x14ac:dyDescent="0.2">
      <c r="B1075" s="4"/>
    </row>
    <row r="1076" spans="2:2" x14ac:dyDescent="0.2">
      <c r="B1076" s="4"/>
    </row>
    <row r="1077" spans="2:2" x14ac:dyDescent="0.2">
      <c r="B1077" s="4"/>
    </row>
    <row r="1078" spans="2:2" x14ac:dyDescent="0.2">
      <c r="B1078" s="4"/>
    </row>
    <row r="1079" spans="2:2" x14ac:dyDescent="0.2">
      <c r="B1079" s="4"/>
    </row>
    <row r="1080" spans="2:2" x14ac:dyDescent="0.2">
      <c r="B1080" s="4"/>
    </row>
    <row r="1081" spans="2:2" x14ac:dyDescent="0.2">
      <c r="B1081" s="4"/>
    </row>
    <row r="1082" spans="2:2" x14ac:dyDescent="0.2">
      <c r="B1082" s="4"/>
    </row>
    <row r="1083" spans="2:2" x14ac:dyDescent="0.2">
      <c r="B1083" s="4"/>
    </row>
    <row r="1084" spans="2:2" x14ac:dyDescent="0.2">
      <c r="B1084" s="4"/>
    </row>
    <row r="1085" spans="2:2" x14ac:dyDescent="0.2">
      <c r="B1085" s="4"/>
    </row>
    <row r="1086" spans="2:2" x14ac:dyDescent="0.2">
      <c r="B1086" s="4"/>
    </row>
    <row r="1087" spans="2:2" x14ac:dyDescent="0.2">
      <c r="B1087" s="4"/>
    </row>
    <row r="1088" spans="2:2" x14ac:dyDescent="0.2">
      <c r="B1088" s="4"/>
    </row>
    <row r="1089" spans="2:2" x14ac:dyDescent="0.2">
      <c r="B1089" s="4"/>
    </row>
    <row r="1090" spans="2:2" x14ac:dyDescent="0.2">
      <c r="B1090" s="4"/>
    </row>
    <row r="1091" spans="2:2" x14ac:dyDescent="0.2">
      <c r="B1091" s="4"/>
    </row>
    <row r="1092" spans="2:2" x14ac:dyDescent="0.2">
      <c r="B1092" s="4"/>
    </row>
    <row r="1093" spans="2:2" x14ac:dyDescent="0.2">
      <c r="B1093" s="4"/>
    </row>
    <row r="1094" spans="2:2" x14ac:dyDescent="0.2">
      <c r="B1094" s="4"/>
    </row>
    <row r="1095" spans="2:2" x14ac:dyDescent="0.2">
      <c r="B1095" s="4"/>
    </row>
    <row r="1096" spans="2:2" x14ac:dyDescent="0.2">
      <c r="B1096" s="4"/>
    </row>
    <row r="1097" spans="2:2" x14ac:dyDescent="0.2">
      <c r="B1097" s="4"/>
    </row>
    <row r="1098" spans="2:2" x14ac:dyDescent="0.2">
      <c r="B1098" s="4"/>
    </row>
    <row r="1099" spans="2:2" x14ac:dyDescent="0.2">
      <c r="B1099" s="4"/>
    </row>
    <row r="1100" spans="2:2" x14ac:dyDescent="0.2">
      <c r="B1100" s="4"/>
    </row>
    <row r="1101" spans="2:2" x14ac:dyDescent="0.2">
      <c r="B1101" s="4"/>
    </row>
    <row r="1102" spans="2:2" x14ac:dyDescent="0.2">
      <c r="B1102" s="4"/>
    </row>
    <row r="1103" spans="2:2" x14ac:dyDescent="0.2">
      <c r="B1103" s="4"/>
    </row>
    <row r="1104" spans="2:2" x14ac:dyDescent="0.2">
      <c r="B1104" s="4"/>
    </row>
    <row r="1105" spans="2:2" x14ac:dyDescent="0.2">
      <c r="B1105" s="4"/>
    </row>
    <row r="1106" spans="2:2" x14ac:dyDescent="0.2">
      <c r="B1106" s="4"/>
    </row>
    <row r="1107" spans="2:2" x14ac:dyDescent="0.2">
      <c r="B1107" s="4"/>
    </row>
    <row r="1108" spans="2:2" x14ac:dyDescent="0.2">
      <c r="B1108" s="4"/>
    </row>
    <row r="1109" spans="2:2" x14ac:dyDescent="0.2">
      <c r="B1109" s="4"/>
    </row>
    <row r="1110" spans="2:2" x14ac:dyDescent="0.2">
      <c r="B1110" s="4"/>
    </row>
    <row r="1111" spans="2:2" x14ac:dyDescent="0.2">
      <c r="B1111" s="4"/>
    </row>
    <row r="1112" spans="2:2" x14ac:dyDescent="0.2">
      <c r="B1112" s="4"/>
    </row>
    <row r="1113" spans="2:2" x14ac:dyDescent="0.2">
      <c r="B1113" s="4"/>
    </row>
    <row r="1114" spans="2:2" x14ac:dyDescent="0.2">
      <c r="B1114" s="4"/>
    </row>
    <row r="1115" spans="2:2" x14ac:dyDescent="0.2">
      <c r="B1115" s="4"/>
    </row>
    <row r="1116" spans="2:2" x14ac:dyDescent="0.2">
      <c r="B1116" s="4"/>
    </row>
    <row r="1117" spans="2:2" x14ac:dyDescent="0.2">
      <c r="B1117" s="4"/>
    </row>
    <row r="1118" spans="2:2" x14ac:dyDescent="0.2">
      <c r="B1118" s="4"/>
    </row>
    <row r="1119" spans="2:2" x14ac:dyDescent="0.2">
      <c r="B1119" s="4"/>
    </row>
    <row r="1120" spans="2:2" x14ac:dyDescent="0.2">
      <c r="B1120" s="4"/>
    </row>
    <row r="1121" spans="2:2" x14ac:dyDescent="0.2">
      <c r="B1121" s="4"/>
    </row>
    <row r="1122" spans="2:2" x14ac:dyDescent="0.2">
      <c r="B1122" s="4"/>
    </row>
    <row r="1123" spans="2:2" x14ac:dyDescent="0.2">
      <c r="B1123" s="4"/>
    </row>
    <row r="1124" spans="2:2" x14ac:dyDescent="0.2">
      <c r="B1124" s="4"/>
    </row>
    <row r="1125" spans="2:2" x14ac:dyDescent="0.2">
      <c r="B1125" s="4"/>
    </row>
    <row r="1126" spans="2:2" x14ac:dyDescent="0.2">
      <c r="B1126" s="4"/>
    </row>
    <row r="1127" spans="2:2" x14ac:dyDescent="0.2">
      <c r="B1127" s="4"/>
    </row>
    <row r="1128" spans="2:2" x14ac:dyDescent="0.2">
      <c r="B1128" s="4"/>
    </row>
    <row r="1129" spans="2:2" x14ac:dyDescent="0.2">
      <c r="B1129" s="4"/>
    </row>
    <row r="1130" spans="2:2" x14ac:dyDescent="0.2">
      <c r="B1130" s="4"/>
    </row>
    <row r="1131" spans="2:2" x14ac:dyDescent="0.2">
      <c r="B1131" s="4"/>
    </row>
    <row r="1132" spans="2:2" x14ac:dyDescent="0.2">
      <c r="B1132" s="4"/>
    </row>
    <row r="1133" spans="2:2" x14ac:dyDescent="0.2">
      <c r="B1133" s="4"/>
    </row>
    <row r="1134" spans="2:2" x14ac:dyDescent="0.2">
      <c r="B1134" s="4"/>
    </row>
    <row r="1135" spans="2:2" x14ac:dyDescent="0.2">
      <c r="B1135" s="4"/>
    </row>
    <row r="1136" spans="2:2" x14ac:dyDescent="0.2">
      <c r="B1136" s="4"/>
    </row>
    <row r="1137" spans="2:2" x14ac:dyDescent="0.2">
      <c r="B1137" s="4"/>
    </row>
    <row r="1138" spans="2:2" x14ac:dyDescent="0.2">
      <c r="B1138" s="4"/>
    </row>
    <row r="1139" spans="2:2" x14ac:dyDescent="0.2">
      <c r="B1139" s="4"/>
    </row>
    <row r="1140" spans="2:2" x14ac:dyDescent="0.2">
      <c r="B1140" s="4"/>
    </row>
    <row r="1141" spans="2:2" x14ac:dyDescent="0.2">
      <c r="B1141" s="4"/>
    </row>
    <row r="1142" spans="2:2" x14ac:dyDescent="0.2">
      <c r="B1142" s="4"/>
    </row>
    <row r="1143" spans="2:2" x14ac:dyDescent="0.2">
      <c r="B1143" s="4"/>
    </row>
    <row r="1144" spans="2:2" x14ac:dyDescent="0.2">
      <c r="B1144" s="4"/>
    </row>
    <row r="1145" spans="2:2" x14ac:dyDescent="0.2">
      <c r="B1145" s="4"/>
    </row>
    <row r="1146" spans="2:2" x14ac:dyDescent="0.2">
      <c r="B1146" s="4"/>
    </row>
    <row r="1147" spans="2:2" x14ac:dyDescent="0.2">
      <c r="B1147" s="4"/>
    </row>
    <row r="1148" spans="2:2" x14ac:dyDescent="0.2">
      <c r="B1148" s="4"/>
    </row>
    <row r="1149" spans="2:2" x14ac:dyDescent="0.2">
      <c r="B1149" s="4"/>
    </row>
    <row r="1150" spans="2:2" x14ac:dyDescent="0.2">
      <c r="B1150" s="4"/>
    </row>
    <row r="1151" spans="2:2" x14ac:dyDescent="0.2">
      <c r="B1151" s="4"/>
    </row>
    <row r="1152" spans="2:2" x14ac:dyDescent="0.2">
      <c r="B1152" s="4"/>
    </row>
    <row r="1153" spans="2:2" x14ac:dyDescent="0.2">
      <c r="B1153" s="4"/>
    </row>
    <row r="1154" spans="2:2" x14ac:dyDescent="0.2">
      <c r="B1154" s="4"/>
    </row>
    <row r="1155" spans="2:2" x14ac:dyDescent="0.2">
      <c r="B1155" s="4"/>
    </row>
    <row r="1156" spans="2:2" x14ac:dyDescent="0.2">
      <c r="B1156" s="4"/>
    </row>
    <row r="1157" spans="2:2" x14ac:dyDescent="0.2">
      <c r="B1157" s="4"/>
    </row>
    <row r="1158" spans="2:2" x14ac:dyDescent="0.2">
      <c r="B1158" s="4"/>
    </row>
    <row r="1159" spans="2:2" x14ac:dyDescent="0.2">
      <c r="B1159" s="4"/>
    </row>
    <row r="1160" spans="2:2" x14ac:dyDescent="0.2">
      <c r="B1160" s="4"/>
    </row>
    <row r="1161" spans="2:2" x14ac:dyDescent="0.2">
      <c r="B1161" s="4"/>
    </row>
    <row r="1162" spans="2:2" x14ac:dyDescent="0.2">
      <c r="B1162" s="4"/>
    </row>
    <row r="1163" spans="2:2" x14ac:dyDescent="0.2">
      <c r="B1163" s="4"/>
    </row>
    <row r="1164" spans="2:2" x14ac:dyDescent="0.2">
      <c r="B1164" s="4"/>
    </row>
    <row r="1165" spans="2:2" x14ac:dyDescent="0.2">
      <c r="B1165" s="4"/>
    </row>
    <row r="1166" spans="2:2" x14ac:dyDescent="0.2">
      <c r="B1166" s="4"/>
    </row>
    <row r="1167" spans="2:2" x14ac:dyDescent="0.2">
      <c r="B1167" s="4"/>
    </row>
    <row r="1168" spans="2:2" x14ac:dyDescent="0.2">
      <c r="B1168" s="4"/>
    </row>
    <row r="1169" spans="2:2" x14ac:dyDescent="0.2">
      <c r="B1169" s="4"/>
    </row>
    <row r="1170" spans="2:2" x14ac:dyDescent="0.2">
      <c r="B1170" s="4"/>
    </row>
    <row r="1171" spans="2:2" x14ac:dyDescent="0.2">
      <c r="B1171" s="4"/>
    </row>
    <row r="1172" spans="2:2" x14ac:dyDescent="0.2">
      <c r="B1172" s="4"/>
    </row>
    <row r="1173" spans="2:2" x14ac:dyDescent="0.2">
      <c r="B1173" s="4"/>
    </row>
    <row r="1174" spans="2:2" x14ac:dyDescent="0.2">
      <c r="B1174" s="4"/>
    </row>
    <row r="1175" spans="2:2" x14ac:dyDescent="0.2">
      <c r="B1175" s="4"/>
    </row>
    <row r="1176" spans="2:2" x14ac:dyDescent="0.2">
      <c r="B1176" s="4"/>
    </row>
    <row r="1177" spans="2:2" x14ac:dyDescent="0.2">
      <c r="B1177" s="4"/>
    </row>
    <row r="1178" spans="2:2" x14ac:dyDescent="0.2">
      <c r="B1178" s="4"/>
    </row>
    <row r="1179" spans="2:2" x14ac:dyDescent="0.2">
      <c r="B1179" s="4"/>
    </row>
    <row r="1180" spans="2:2" x14ac:dyDescent="0.2">
      <c r="B1180" s="4"/>
    </row>
    <row r="1181" spans="2:2" x14ac:dyDescent="0.2">
      <c r="B1181" s="4"/>
    </row>
    <row r="1182" spans="2:2" x14ac:dyDescent="0.2">
      <c r="B1182" s="4"/>
    </row>
    <row r="1183" spans="2:2" x14ac:dyDescent="0.2">
      <c r="B1183" s="4"/>
    </row>
    <row r="1184" spans="2:2" x14ac:dyDescent="0.2">
      <c r="B1184" s="4"/>
    </row>
    <row r="1185" spans="2:2" x14ac:dyDescent="0.2">
      <c r="B1185" s="4"/>
    </row>
    <row r="1186" spans="2:2" x14ac:dyDescent="0.2">
      <c r="B1186" s="4"/>
    </row>
    <row r="1187" spans="2:2" x14ac:dyDescent="0.2">
      <c r="B1187" s="4"/>
    </row>
    <row r="1188" spans="2:2" x14ac:dyDescent="0.2">
      <c r="B1188" s="4"/>
    </row>
    <row r="1189" spans="2:2" x14ac:dyDescent="0.2">
      <c r="B1189" s="4"/>
    </row>
    <row r="1190" spans="2:2" x14ac:dyDescent="0.2">
      <c r="B1190" s="4"/>
    </row>
    <row r="1191" spans="2:2" x14ac:dyDescent="0.2">
      <c r="B1191" s="4"/>
    </row>
    <row r="1192" spans="2:2" x14ac:dyDescent="0.2">
      <c r="B1192" s="4"/>
    </row>
    <row r="1193" spans="2:2" x14ac:dyDescent="0.2">
      <c r="B1193" s="4"/>
    </row>
    <row r="1194" spans="2:2" x14ac:dyDescent="0.2">
      <c r="B1194" s="4"/>
    </row>
    <row r="1195" spans="2:2" x14ac:dyDescent="0.2">
      <c r="B1195" s="4"/>
    </row>
    <row r="1196" spans="2:2" x14ac:dyDescent="0.2">
      <c r="B1196" s="4"/>
    </row>
    <row r="1197" spans="2:2" x14ac:dyDescent="0.2">
      <c r="B1197" s="4"/>
    </row>
    <row r="1198" spans="2:2" x14ac:dyDescent="0.2">
      <c r="B1198" s="4"/>
    </row>
    <row r="1199" spans="2:2" x14ac:dyDescent="0.2">
      <c r="B1199" s="4"/>
    </row>
    <row r="1200" spans="2:2" x14ac:dyDescent="0.2">
      <c r="B1200" s="4"/>
    </row>
    <row r="1201" spans="2:2" x14ac:dyDescent="0.2">
      <c r="B1201" s="4"/>
    </row>
    <row r="1202" spans="2:2" x14ac:dyDescent="0.2">
      <c r="B1202" s="4"/>
    </row>
    <row r="1203" spans="2:2" x14ac:dyDescent="0.2">
      <c r="B1203" s="4"/>
    </row>
    <row r="1204" spans="2:2" x14ac:dyDescent="0.2">
      <c r="B1204" s="4"/>
    </row>
    <row r="1205" spans="2:2" x14ac:dyDescent="0.2">
      <c r="B1205" s="4"/>
    </row>
    <row r="1206" spans="2:2" x14ac:dyDescent="0.2">
      <c r="B1206" s="4"/>
    </row>
    <row r="1207" spans="2:2" x14ac:dyDescent="0.2">
      <c r="B1207" s="4"/>
    </row>
    <row r="1208" spans="2:2" x14ac:dyDescent="0.2">
      <c r="B1208" s="4"/>
    </row>
    <row r="1209" spans="2:2" x14ac:dyDescent="0.2">
      <c r="B1209" s="4"/>
    </row>
    <row r="1210" spans="2:2" x14ac:dyDescent="0.2">
      <c r="B1210" s="4"/>
    </row>
    <row r="1211" spans="2:2" x14ac:dyDescent="0.2">
      <c r="B1211" s="4"/>
    </row>
    <row r="1212" spans="2:2" x14ac:dyDescent="0.2">
      <c r="B1212" s="4"/>
    </row>
    <row r="1213" spans="2:2" x14ac:dyDescent="0.2">
      <c r="B1213" s="4"/>
    </row>
    <row r="1214" spans="2:2" x14ac:dyDescent="0.2">
      <c r="B1214" s="4"/>
    </row>
    <row r="1215" spans="2:2" x14ac:dyDescent="0.2">
      <c r="B1215" s="4"/>
    </row>
    <row r="1216" spans="2:2" x14ac:dyDescent="0.2">
      <c r="B1216" s="4"/>
    </row>
    <row r="1217" spans="2:2" x14ac:dyDescent="0.2">
      <c r="B1217" s="4"/>
    </row>
    <row r="1218" spans="2:2" x14ac:dyDescent="0.2">
      <c r="B1218" s="4"/>
    </row>
    <row r="1219" spans="2:2" x14ac:dyDescent="0.2">
      <c r="B1219" s="4"/>
    </row>
    <row r="1220" spans="2:2" x14ac:dyDescent="0.2">
      <c r="B1220" s="4"/>
    </row>
    <row r="1221" spans="2:2" x14ac:dyDescent="0.2">
      <c r="B1221" s="4"/>
    </row>
    <row r="1222" spans="2:2" x14ac:dyDescent="0.2">
      <c r="B1222" s="4"/>
    </row>
    <row r="1223" spans="2:2" x14ac:dyDescent="0.2">
      <c r="B1223" s="4"/>
    </row>
    <row r="1224" spans="2:2" x14ac:dyDescent="0.2">
      <c r="B1224" s="4"/>
    </row>
    <row r="1225" spans="2:2" x14ac:dyDescent="0.2">
      <c r="B1225" s="4"/>
    </row>
    <row r="1226" spans="2:2" x14ac:dyDescent="0.2">
      <c r="B1226" s="4"/>
    </row>
    <row r="1227" spans="2:2" x14ac:dyDescent="0.2">
      <c r="B1227" s="4"/>
    </row>
    <row r="1228" spans="2:2" x14ac:dyDescent="0.2">
      <c r="B1228" s="4"/>
    </row>
    <row r="1229" spans="2:2" x14ac:dyDescent="0.2">
      <c r="B1229" s="4"/>
    </row>
    <row r="1230" spans="2:2" x14ac:dyDescent="0.2">
      <c r="B1230" s="4"/>
    </row>
    <row r="1231" spans="2:2" x14ac:dyDescent="0.2">
      <c r="B1231" s="4"/>
    </row>
    <row r="1232" spans="2:2" x14ac:dyDescent="0.2">
      <c r="B1232" s="4"/>
    </row>
    <row r="1233" spans="2:2" x14ac:dyDescent="0.2">
      <c r="B1233" s="4"/>
    </row>
    <row r="1234" spans="2:2" x14ac:dyDescent="0.2">
      <c r="B1234" s="4"/>
    </row>
    <row r="1235" spans="2:2" x14ac:dyDescent="0.2">
      <c r="B1235" s="4"/>
    </row>
    <row r="1236" spans="2:2" x14ac:dyDescent="0.2">
      <c r="B1236" s="4"/>
    </row>
    <row r="1237" spans="2:2" x14ac:dyDescent="0.2">
      <c r="B1237" s="4"/>
    </row>
    <row r="1238" spans="2:2" x14ac:dyDescent="0.2">
      <c r="B1238" s="4"/>
    </row>
    <row r="1239" spans="2:2" x14ac:dyDescent="0.2">
      <c r="B1239" s="4"/>
    </row>
    <row r="1240" spans="2:2" x14ac:dyDescent="0.2">
      <c r="B1240" s="4"/>
    </row>
    <row r="1241" spans="2:2" x14ac:dyDescent="0.2">
      <c r="B1241" s="4"/>
    </row>
    <row r="1242" spans="2:2" x14ac:dyDescent="0.2">
      <c r="B1242" s="4"/>
    </row>
    <row r="1243" spans="2:2" x14ac:dyDescent="0.2">
      <c r="B1243" s="4"/>
    </row>
    <row r="1244" spans="2:2" x14ac:dyDescent="0.2">
      <c r="B1244" s="4"/>
    </row>
    <row r="1245" spans="2:2" x14ac:dyDescent="0.2">
      <c r="B1245" s="4"/>
    </row>
    <row r="1246" spans="2:2" x14ac:dyDescent="0.2">
      <c r="B1246" s="4"/>
    </row>
    <row r="1247" spans="2:2" x14ac:dyDescent="0.2">
      <c r="B1247" s="4"/>
    </row>
    <row r="1248" spans="2:2" x14ac:dyDescent="0.2">
      <c r="B1248" s="4"/>
    </row>
    <row r="1249" spans="2:2" x14ac:dyDescent="0.2">
      <c r="B1249" s="4"/>
    </row>
    <row r="1250" spans="2:2" x14ac:dyDescent="0.2">
      <c r="B1250" s="4"/>
    </row>
    <row r="1251" spans="2:2" x14ac:dyDescent="0.2">
      <c r="B1251" s="4"/>
    </row>
    <row r="1252" spans="2:2" x14ac:dyDescent="0.2">
      <c r="B1252" s="4"/>
    </row>
    <row r="1253" spans="2:2" x14ac:dyDescent="0.2">
      <c r="B1253" s="4"/>
    </row>
    <row r="1254" spans="2:2" x14ac:dyDescent="0.2">
      <c r="B1254" s="4"/>
    </row>
    <row r="1255" spans="2:2" x14ac:dyDescent="0.2">
      <c r="B1255" s="4"/>
    </row>
    <row r="1256" spans="2:2" x14ac:dyDescent="0.2">
      <c r="B1256" s="4"/>
    </row>
    <row r="1257" spans="2:2" x14ac:dyDescent="0.2">
      <c r="B1257" s="4"/>
    </row>
    <row r="1258" spans="2:2" x14ac:dyDescent="0.2">
      <c r="B1258" s="4"/>
    </row>
    <row r="1259" spans="2:2" x14ac:dyDescent="0.2">
      <c r="B1259" s="4"/>
    </row>
    <row r="1260" spans="2:2" x14ac:dyDescent="0.2">
      <c r="B1260" s="4"/>
    </row>
    <row r="1261" spans="2:2" x14ac:dyDescent="0.2">
      <c r="B1261" s="4"/>
    </row>
    <row r="1262" spans="2:2" x14ac:dyDescent="0.2">
      <c r="B1262" s="4"/>
    </row>
    <row r="1263" spans="2:2" x14ac:dyDescent="0.2">
      <c r="B1263" s="4"/>
    </row>
    <row r="1264" spans="2:2" x14ac:dyDescent="0.2">
      <c r="B1264" s="4"/>
    </row>
    <row r="1265" spans="2:2" x14ac:dyDescent="0.2">
      <c r="B1265" s="4"/>
    </row>
    <row r="1266" spans="2:2" x14ac:dyDescent="0.2">
      <c r="B1266" s="4"/>
    </row>
    <row r="1267" spans="2:2" x14ac:dyDescent="0.2">
      <c r="B1267" s="4"/>
    </row>
    <row r="1268" spans="2:2" x14ac:dyDescent="0.2">
      <c r="B1268" s="4"/>
    </row>
    <row r="1269" spans="2:2" x14ac:dyDescent="0.2">
      <c r="B1269" s="4"/>
    </row>
    <row r="1270" spans="2:2" x14ac:dyDescent="0.2">
      <c r="B1270" s="4"/>
    </row>
    <row r="1271" spans="2:2" x14ac:dyDescent="0.2">
      <c r="B1271" s="4"/>
    </row>
    <row r="1272" spans="2:2" x14ac:dyDescent="0.2">
      <c r="B1272" s="4"/>
    </row>
    <row r="1273" spans="2:2" x14ac:dyDescent="0.2">
      <c r="B1273" s="4"/>
    </row>
    <row r="1274" spans="2:2" x14ac:dyDescent="0.2">
      <c r="B1274" s="4"/>
    </row>
    <row r="1275" spans="2:2" x14ac:dyDescent="0.2">
      <c r="B1275" s="4"/>
    </row>
    <row r="1276" spans="2:2" x14ac:dyDescent="0.2">
      <c r="B1276" s="4"/>
    </row>
    <row r="1277" spans="2:2" x14ac:dyDescent="0.2">
      <c r="B1277" s="4"/>
    </row>
    <row r="1278" spans="2:2" x14ac:dyDescent="0.2">
      <c r="B1278" s="4"/>
    </row>
    <row r="1279" spans="2:2" x14ac:dyDescent="0.2">
      <c r="B1279" s="4"/>
    </row>
    <row r="1280" spans="2:2" x14ac:dyDescent="0.2">
      <c r="B1280" s="4"/>
    </row>
    <row r="1281" spans="2:2" x14ac:dyDescent="0.2">
      <c r="B1281" s="4"/>
    </row>
    <row r="1282" spans="2:2" x14ac:dyDescent="0.2">
      <c r="B1282" s="4"/>
    </row>
    <row r="1283" spans="2:2" x14ac:dyDescent="0.2">
      <c r="B1283" s="4"/>
    </row>
    <row r="1284" spans="2:2" x14ac:dyDescent="0.2">
      <c r="B1284" s="4"/>
    </row>
    <row r="1285" spans="2:2" x14ac:dyDescent="0.2">
      <c r="B1285" s="4"/>
    </row>
    <row r="1286" spans="2:2" x14ac:dyDescent="0.2">
      <c r="B1286" s="4"/>
    </row>
    <row r="1287" spans="2:2" x14ac:dyDescent="0.2">
      <c r="B1287" s="4"/>
    </row>
    <row r="1288" spans="2:2" x14ac:dyDescent="0.2">
      <c r="B1288" s="4"/>
    </row>
    <row r="1289" spans="2:2" x14ac:dyDescent="0.2">
      <c r="B1289" s="4"/>
    </row>
    <row r="1290" spans="2:2" x14ac:dyDescent="0.2">
      <c r="B1290" s="4"/>
    </row>
    <row r="1291" spans="2:2" x14ac:dyDescent="0.2">
      <c r="B1291" s="4"/>
    </row>
    <row r="1292" spans="2:2" x14ac:dyDescent="0.2">
      <c r="B1292" s="4"/>
    </row>
    <row r="1293" spans="2:2" x14ac:dyDescent="0.2">
      <c r="B1293" s="4"/>
    </row>
    <row r="1294" spans="2:2" x14ac:dyDescent="0.2">
      <c r="B1294" s="4"/>
    </row>
    <row r="1295" spans="2:2" x14ac:dyDescent="0.2">
      <c r="B1295" s="4"/>
    </row>
    <row r="1296" spans="2:2" x14ac:dyDescent="0.2">
      <c r="B1296" s="4"/>
    </row>
    <row r="1297" spans="2:2" x14ac:dyDescent="0.2">
      <c r="B1297" s="4"/>
    </row>
    <row r="1298" spans="2:2" x14ac:dyDescent="0.2">
      <c r="B1298" s="4"/>
    </row>
    <row r="1299" spans="2:2" x14ac:dyDescent="0.2">
      <c r="B1299" s="4"/>
    </row>
    <row r="1300" spans="2:2" x14ac:dyDescent="0.2">
      <c r="B1300" s="4"/>
    </row>
    <row r="1301" spans="2:2" x14ac:dyDescent="0.2">
      <c r="B1301" s="4"/>
    </row>
    <row r="1302" spans="2:2" x14ac:dyDescent="0.2">
      <c r="B1302" s="4"/>
    </row>
    <row r="1303" spans="2:2" x14ac:dyDescent="0.2">
      <c r="B1303" s="4"/>
    </row>
    <row r="1304" spans="2:2" x14ac:dyDescent="0.2">
      <c r="B1304" s="4"/>
    </row>
    <row r="1305" spans="2:2" x14ac:dyDescent="0.2">
      <c r="B1305" s="4"/>
    </row>
    <row r="1306" spans="2:2" x14ac:dyDescent="0.2">
      <c r="B1306" s="4"/>
    </row>
    <row r="1307" spans="2:2" x14ac:dyDescent="0.2">
      <c r="B1307" s="4"/>
    </row>
    <row r="1308" spans="2:2" x14ac:dyDescent="0.2">
      <c r="B1308" s="4"/>
    </row>
    <row r="1309" spans="2:2" x14ac:dyDescent="0.2">
      <c r="B1309" s="4"/>
    </row>
    <row r="1310" spans="2:2" x14ac:dyDescent="0.2">
      <c r="B1310" s="4"/>
    </row>
    <row r="1311" spans="2:2" x14ac:dyDescent="0.2">
      <c r="B1311" s="4"/>
    </row>
    <row r="1312" spans="2:2" x14ac:dyDescent="0.2">
      <c r="B1312" s="4"/>
    </row>
    <row r="1313" spans="2:2" x14ac:dyDescent="0.2">
      <c r="B1313" s="4"/>
    </row>
    <row r="1314" spans="2:2" x14ac:dyDescent="0.2">
      <c r="B1314" s="4"/>
    </row>
    <row r="1315" spans="2:2" x14ac:dyDescent="0.2">
      <c r="B1315" s="4"/>
    </row>
    <row r="1316" spans="2:2" x14ac:dyDescent="0.2">
      <c r="B1316" s="4"/>
    </row>
    <row r="1317" spans="2:2" x14ac:dyDescent="0.2">
      <c r="B1317" s="4"/>
    </row>
    <row r="1318" spans="2:2" x14ac:dyDescent="0.2">
      <c r="B1318" s="4"/>
    </row>
    <row r="1319" spans="2:2" x14ac:dyDescent="0.2">
      <c r="B1319" s="4"/>
    </row>
    <row r="1320" spans="2:2" x14ac:dyDescent="0.2">
      <c r="B1320" s="4"/>
    </row>
    <row r="1321" spans="2:2" x14ac:dyDescent="0.2">
      <c r="B1321" s="4"/>
    </row>
    <row r="1322" spans="2:2" x14ac:dyDescent="0.2">
      <c r="B1322" s="4"/>
    </row>
    <row r="1323" spans="2:2" x14ac:dyDescent="0.2">
      <c r="B1323" s="4"/>
    </row>
    <row r="1324" spans="2:2" x14ac:dyDescent="0.2">
      <c r="B1324" s="4"/>
    </row>
    <row r="1325" spans="2:2" x14ac:dyDescent="0.2">
      <c r="B1325" s="4"/>
    </row>
    <row r="1326" spans="2:2" x14ac:dyDescent="0.2">
      <c r="B1326" s="4"/>
    </row>
    <row r="1327" spans="2:2" x14ac:dyDescent="0.2">
      <c r="B1327" s="4"/>
    </row>
    <row r="1328" spans="2:2" x14ac:dyDescent="0.2">
      <c r="B1328" s="4"/>
    </row>
    <row r="1329" spans="2:2" x14ac:dyDescent="0.2">
      <c r="B1329" s="4"/>
    </row>
    <row r="1330" spans="2:2" x14ac:dyDescent="0.2">
      <c r="B1330" s="4"/>
    </row>
    <row r="1331" spans="2:2" x14ac:dyDescent="0.2">
      <c r="B1331" s="4"/>
    </row>
    <row r="1332" spans="2:2" x14ac:dyDescent="0.2">
      <c r="B1332" s="4"/>
    </row>
    <row r="1333" spans="2:2" x14ac:dyDescent="0.2">
      <c r="B1333" s="4"/>
    </row>
    <row r="1334" spans="2:2" x14ac:dyDescent="0.2">
      <c r="B1334" s="4"/>
    </row>
    <row r="1335" spans="2:2" x14ac:dyDescent="0.2">
      <c r="B1335" s="4"/>
    </row>
    <row r="1336" spans="2:2" x14ac:dyDescent="0.2">
      <c r="B1336" s="4"/>
    </row>
    <row r="1337" spans="2:2" x14ac:dyDescent="0.2">
      <c r="B1337" s="4"/>
    </row>
    <row r="1338" spans="2:2" x14ac:dyDescent="0.2">
      <c r="B1338" s="4"/>
    </row>
    <row r="1339" spans="2:2" x14ac:dyDescent="0.2">
      <c r="B1339" s="4"/>
    </row>
    <row r="1340" spans="2:2" x14ac:dyDescent="0.2">
      <c r="B1340" s="4"/>
    </row>
    <row r="1341" spans="2:2" x14ac:dyDescent="0.2">
      <c r="B1341" s="4"/>
    </row>
    <row r="1342" spans="2:2" x14ac:dyDescent="0.2">
      <c r="B1342" s="4"/>
    </row>
    <row r="1343" spans="2:2" x14ac:dyDescent="0.2">
      <c r="B1343" s="4"/>
    </row>
    <row r="1344" spans="2:2" x14ac:dyDescent="0.2">
      <c r="B1344" s="4"/>
    </row>
    <row r="1345" spans="2:2" x14ac:dyDescent="0.2">
      <c r="B1345" s="4"/>
    </row>
    <row r="1346" spans="2:2" x14ac:dyDescent="0.2">
      <c r="B1346" s="4"/>
    </row>
    <row r="1347" spans="2:2" x14ac:dyDescent="0.2">
      <c r="B1347" s="4"/>
    </row>
    <row r="1348" spans="2:2" x14ac:dyDescent="0.2">
      <c r="B1348" s="4"/>
    </row>
    <row r="1349" spans="2:2" x14ac:dyDescent="0.2">
      <c r="B1349" s="4"/>
    </row>
    <row r="1350" spans="2:2" x14ac:dyDescent="0.2">
      <c r="B1350" s="4"/>
    </row>
    <row r="1351" spans="2:2" x14ac:dyDescent="0.2">
      <c r="B1351" s="4"/>
    </row>
    <row r="1352" spans="2:2" x14ac:dyDescent="0.2">
      <c r="B1352" s="4"/>
    </row>
    <row r="1353" spans="2:2" x14ac:dyDescent="0.2">
      <c r="B1353" s="4"/>
    </row>
    <row r="1354" spans="2:2" x14ac:dyDescent="0.2">
      <c r="B1354" s="4"/>
    </row>
    <row r="1355" spans="2:2" x14ac:dyDescent="0.2">
      <c r="B1355" s="4"/>
    </row>
    <row r="1356" spans="2:2" x14ac:dyDescent="0.2">
      <c r="B1356" s="4"/>
    </row>
    <row r="1357" spans="2:2" x14ac:dyDescent="0.2">
      <c r="B1357" s="4"/>
    </row>
    <row r="1358" spans="2:2" x14ac:dyDescent="0.2">
      <c r="B1358" s="4"/>
    </row>
    <row r="1359" spans="2:2" x14ac:dyDescent="0.2">
      <c r="B1359" s="4"/>
    </row>
    <row r="1360" spans="2:2" x14ac:dyDescent="0.2">
      <c r="B1360" s="4"/>
    </row>
    <row r="1361" spans="2:2" x14ac:dyDescent="0.2">
      <c r="B1361" s="4"/>
    </row>
    <row r="1362" spans="2:2" x14ac:dyDescent="0.2">
      <c r="B1362" s="4"/>
    </row>
    <row r="1363" spans="2:2" x14ac:dyDescent="0.2">
      <c r="B1363" s="4"/>
    </row>
    <row r="1364" spans="2:2" x14ac:dyDescent="0.2">
      <c r="B1364" s="4"/>
    </row>
    <row r="1365" spans="2:2" x14ac:dyDescent="0.2">
      <c r="B1365" s="4"/>
    </row>
    <row r="1366" spans="2:2" x14ac:dyDescent="0.2">
      <c r="B1366" s="4"/>
    </row>
    <row r="1367" spans="2:2" x14ac:dyDescent="0.2">
      <c r="B1367" s="4"/>
    </row>
    <row r="1368" spans="2:2" x14ac:dyDescent="0.2">
      <c r="B1368" s="4"/>
    </row>
    <row r="1369" spans="2:2" x14ac:dyDescent="0.2">
      <c r="B1369" s="4"/>
    </row>
    <row r="1370" spans="2:2" x14ac:dyDescent="0.2">
      <c r="B1370" s="4"/>
    </row>
    <row r="1371" spans="2:2" x14ac:dyDescent="0.2">
      <c r="B1371" s="4"/>
    </row>
    <row r="1372" spans="2:2" x14ac:dyDescent="0.2">
      <c r="B1372" s="4"/>
    </row>
    <row r="1373" spans="2:2" x14ac:dyDescent="0.2">
      <c r="B1373" s="4"/>
    </row>
    <row r="1374" spans="2:2" x14ac:dyDescent="0.2">
      <c r="B1374" s="4"/>
    </row>
    <row r="1375" spans="2:2" x14ac:dyDescent="0.2">
      <c r="B1375" s="4"/>
    </row>
    <row r="1376" spans="2:2" x14ac:dyDescent="0.2">
      <c r="B1376" s="4"/>
    </row>
    <row r="1377" spans="2:2" x14ac:dyDescent="0.2">
      <c r="B1377" s="4"/>
    </row>
    <row r="1378" spans="2:2" x14ac:dyDescent="0.2">
      <c r="B1378" s="4"/>
    </row>
    <row r="1379" spans="2:2" x14ac:dyDescent="0.2">
      <c r="B1379" s="4"/>
    </row>
    <row r="1380" spans="2:2" x14ac:dyDescent="0.2">
      <c r="B1380" s="4"/>
    </row>
    <row r="1381" spans="2:2" x14ac:dyDescent="0.2">
      <c r="B1381" s="4"/>
    </row>
    <row r="1382" spans="2:2" x14ac:dyDescent="0.2">
      <c r="B1382" s="4"/>
    </row>
    <row r="1383" spans="2:2" x14ac:dyDescent="0.2">
      <c r="B1383" s="4"/>
    </row>
    <row r="1384" spans="2:2" x14ac:dyDescent="0.2">
      <c r="B1384" s="4"/>
    </row>
    <row r="1385" spans="2:2" x14ac:dyDescent="0.2">
      <c r="B1385" s="4"/>
    </row>
    <row r="1386" spans="2:2" x14ac:dyDescent="0.2">
      <c r="B1386" s="4"/>
    </row>
    <row r="1387" spans="2:2" x14ac:dyDescent="0.2">
      <c r="B1387" s="4"/>
    </row>
    <row r="1388" spans="2:2" x14ac:dyDescent="0.2">
      <c r="B1388" s="4"/>
    </row>
    <row r="1389" spans="2:2" x14ac:dyDescent="0.2">
      <c r="B1389" s="4"/>
    </row>
    <row r="1390" spans="2:2" x14ac:dyDescent="0.2">
      <c r="B1390" s="4"/>
    </row>
  </sheetData>
  <phoneticPr fontId="0" type="noConversion"/>
  <pageMargins left="0.61" right="0.24" top="0.35" bottom="0.28999999999999998" header="0.25" footer="0.2"/>
  <pageSetup paperSize="9" scale="81" fitToWidth="2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55"/>
  <sheetViews>
    <sheetView zoomScaleNormal="100" workbookViewId="0">
      <selection activeCell="C8" sqref="C8"/>
    </sheetView>
  </sheetViews>
  <sheetFormatPr defaultColWidth="9.140625" defaultRowHeight="12.75" x14ac:dyDescent="0.2"/>
  <cols>
    <col min="1" max="1" width="6" style="89" customWidth="1"/>
    <col min="2" max="2" width="64.140625" style="100" customWidth="1"/>
    <col min="3" max="6" width="11.85546875" style="94" customWidth="1"/>
    <col min="7" max="7" width="9.140625" style="88"/>
    <col min="8" max="8" width="12.7109375" style="88" bestFit="1" customWidth="1"/>
    <col min="9" max="9" width="10.28515625" style="88" customWidth="1"/>
    <col min="10" max="16384" width="9.140625" style="88"/>
  </cols>
  <sheetData>
    <row r="1" spans="1:13" s="84" customFormat="1" ht="18" x14ac:dyDescent="0.2">
      <c r="A1" s="81" t="s">
        <v>284</v>
      </c>
      <c r="B1" s="82"/>
      <c r="C1" s="83"/>
      <c r="D1" s="83"/>
      <c r="E1" s="83"/>
      <c r="F1" s="83"/>
    </row>
    <row r="2" spans="1:13" ht="15.75" x14ac:dyDescent="0.2">
      <c r="A2" s="85" t="s">
        <v>142</v>
      </c>
      <c r="B2" s="146" t="s">
        <v>283</v>
      </c>
      <c r="C2" s="87"/>
      <c r="D2" s="87"/>
      <c r="E2" s="87"/>
      <c r="F2" s="87"/>
    </row>
    <row r="3" spans="1:13" ht="15" x14ac:dyDescent="0.2">
      <c r="A3" s="85"/>
      <c r="B3" s="86"/>
      <c r="C3" s="87"/>
      <c r="D3" s="87"/>
      <c r="E3" s="87"/>
      <c r="F3" s="87"/>
    </row>
    <row r="4" spans="1:13" ht="20.25" customHeight="1" x14ac:dyDescent="0.25">
      <c r="B4" s="90" t="s">
        <v>0</v>
      </c>
      <c r="C4" s="87"/>
      <c r="D4" s="87"/>
      <c r="E4" s="87"/>
      <c r="F4" s="87"/>
    </row>
    <row r="5" spans="1:13" ht="50.25" customHeight="1" x14ac:dyDescent="0.2">
      <c r="A5" s="91"/>
      <c r="B5" s="35"/>
      <c r="C5" s="141" t="s">
        <v>185</v>
      </c>
      <c r="D5" s="142" t="s">
        <v>194</v>
      </c>
      <c r="E5" s="142">
        <v>2015</v>
      </c>
      <c r="F5" s="142">
        <v>2014</v>
      </c>
    </row>
    <row r="6" spans="1:13" ht="70.5" x14ac:dyDescent="0.2">
      <c r="A6" s="101" t="s">
        <v>149</v>
      </c>
      <c r="B6" s="102" t="s">
        <v>239</v>
      </c>
      <c r="C6" s="103">
        <v>3771867</v>
      </c>
      <c r="D6" s="103">
        <v>4289109</v>
      </c>
      <c r="E6" s="103">
        <v>6373052</v>
      </c>
      <c r="F6" s="103">
        <v>5231938</v>
      </c>
    </row>
    <row r="7" spans="1:13" x14ac:dyDescent="0.2">
      <c r="A7" s="101"/>
      <c r="B7" s="104"/>
      <c r="C7" s="105"/>
      <c r="D7" s="105"/>
      <c r="E7" s="105"/>
      <c r="F7" s="105"/>
    </row>
    <row r="8" spans="1:13" x14ac:dyDescent="0.2">
      <c r="A8" s="101" t="s">
        <v>200</v>
      </c>
      <c r="B8" s="104" t="s">
        <v>136</v>
      </c>
      <c r="C8" s="105"/>
      <c r="D8" s="105"/>
      <c r="E8" s="105"/>
      <c r="F8" s="105"/>
    </row>
    <row r="9" spans="1:13" x14ac:dyDescent="0.2">
      <c r="A9" s="106"/>
      <c r="B9" s="107"/>
      <c r="C9" s="105"/>
      <c r="D9" s="105"/>
      <c r="E9" s="105"/>
      <c r="F9" s="105"/>
    </row>
    <row r="10" spans="1:13" s="95" customFormat="1" ht="25.5" x14ac:dyDescent="0.2">
      <c r="A10" s="108" t="s">
        <v>201</v>
      </c>
      <c r="B10" s="109" t="s">
        <v>183</v>
      </c>
      <c r="C10" s="103">
        <f>SUM(C11:C23)</f>
        <v>-955798</v>
      </c>
      <c r="D10" s="103">
        <f>SUM(D11:D23)</f>
        <v>776899</v>
      </c>
      <c r="E10" s="103">
        <f>SUM(E11:E23)</f>
        <v>43621</v>
      </c>
      <c r="F10" s="103">
        <f>SUM(F11:F23)</f>
        <v>599302</v>
      </c>
    </row>
    <row r="11" spans="1:13" ht="25.5" x14ac:dyDescent="0.2">
      <c r="A11" s="106" t="s">
        <v>202</v>
      </c>
      <c r="B11" s="107" t="s">
        <v>246</v>
      </c>
      <c r="C11" s="105">
        <v>105897</v>
      </c>
      <c r="D11" s="105">
        <v>136335</v>
      </c>
      <c r="E11" s="105">
        <v>171604</v>
      </c>
      <c r="F11" s="105">
        <v>227325</v>
      </c>
      <c r="G11" s="94"/>
    </row>
    <row r="12" spans="1:13" ht="94.5" x14ac:dyDescent="0.2">
      <c r="A12" s="106" t="s">
        <v>203</v>
      </c>
      <c r="B12" s="107" t="s">
        <v>240</v>
      </c>
      <c r="C12" s="105">
        <v>0</v>
      </c>
      <c r="D12" s="105">
        <v>0</v>
      </c>
      <c r="E12" s="105">
        <v>0</v>
      </c>
      <c r="F12" s="105">
        <v>0</v>
      </c>
      <c r="H12" s="94"/>
    </row>
    <row r="13" spans="1:13" x14ac:dyDescent="0.2">
      <c r="A13" s="106" t="s">
        <v>204</v>
      </c>
      <c r="B13" s="107" t="s">
        <v>226</v>
      </c>
      <c r="C13" s="105"/>
      <c r="D13" s="105"/>
      <c r="E13" s="105"/>
      <c r="F13" s="105"/>
    </row>
    <row r="14" spans="1:13" ht="102.75" x14ac:dyDescent="0.2">
      <c r="A14" s="106" t="s">
        <v>205</v>
      </c>
      <c r="B14" s="107" t="s">
        <v>227</v>
      </c>
      <c r="C14" s="105">
        <v>0</v>
      </c>
      <c r="D14" s="105">
        <v>0</v>
      </c>
      <c r="E14" s="105">
        <v>0</v>
      </c>
      <c r="F14" s="105">
        <v>0</v>
      </c>
      <c r="H14" s="94"/>
    </row>
    <row r="15" spans="1:13" ht="13.5" customHeight="1" x14ac:dyDescent="0.2">
      <c r="A15" s="106" t="s">
        <v>206</v>
      </c>
      <c r="B15" s="107" t="s">
        <v>241</v>
      </c>
      <c r="C15" s="105">
        <f>-63932-1052342</f>
        <v>-1116274</v>
      </c>
      <c r="D15" s="105">
        <v>565879</v>
      </c>
      <c r="E15" s="105">
        <f>-280151+40563+9823</f>
        <v>-229765</v>
      </c>
      <c r="F15" s="105">
        <v>33332</v>
      </c>
      <c r="H15" s="88">
        <f>61695-21132+9557+95995+963392+947432-1578070-1012834</f>
        <v>-533965</v>
      </c>
      <c r="I15" s="94">
        <f>E15-H15</f>
        <v>304200</v>
      </c>
      <c r="K15" s="94"/>
      <c r="M15" s="94"/>
    </row>
    <row r="16" spans="1:13" ht="69" x14ac:dyDescent="0.2">
      <c r="A16" s="106" t="s">
        <v>207</v>
      </c>
      <c r="B16" s="107" t="s">
        <v>228</v>
      </c>
      <c r="C16" s="105">
        <f>16787-23434+9244-7509</f>
        <v>-4912</v>
      </c>
      <c r="D16" s="105">
        <f>25928-16784+7509-22157</f>
        <v>-5504</v>
      </c>
      <c r="E16" s="105">
        <f>22838-25928+22157-1132</f>
        <v>17935</v>
      </c>
      <c r="F16" s="105">
        <v>9780</v>
      </c>
    </row>
    <row r="17" spans="1:6" ht="24" x14ac:dyDescent="0.2">
      <c r="A17" s="106" t="s">
        <v>208</v>
      </c>
      <c r="B17" s="107" t="s">
        <v>229</v>
      </c>
      <c r="C17" s="105">
        <v>0</v>
      </c>
      <c r="D17" s="105">
        <v>0</v>
      </c>
      <c r="E17" s="105">
        <v>0</v>
      </c>
      <c r="F17" s="105">
        <v>0</v>
      </c>
    </row>
    <row r="18" spans="1:6" x14ac:dyDescent="0.2">
      <c r="A18" s="106" t="s">
        <v>1</v>
      </c>
      <c r="B18" s="107" t="s">
        <v>242</v>
      </c>
      <c r="C18" s="105">
        <v>158979</v>
      </c>
      <c r="D18" s="105">
        <v>166074</v>
      </c>
      <c r="E18" s="105">
        <v>260180</v>
      </c>
      <c r="F18" s="105">
        <v>0</v>
      </c>
    </row>
    <row r="19" spans="1:6" x14ac:dyDescent="0.2">
      <c r="A19" s="106" t="s">
        <v>2</v>
      </c>
      <c r="B19" s="107" t="s">
        <v>243</v>
      </c>
      <c r="C19" s="105">
        <v>-31816</v>
      </c>
      <c r="D19" s="105">
        <v>-57639</v>
      </c>
      <c r="E19" s="105">
        <v>-100471</v>
      </c>
      <c r="F19" s="105">
        <v>-34104</v>
      </c>
    </row>
    <row r="20" spans="1:6" ht="48" x14ac:dyDescent="0.2">
      <c r="A20" s="106" t="s">
        <v>3</v>
      </c>
      <c r="B20" s="107" t="s">
        <v>230</v>
      </c>
      <c r="C20" s="105">
        <f>-57181</f>
        <v>-57181</v>
      </c>
      <c r="D20" s="105">
        <v>-29630</v>
      </c>
      <c r="E20" s="105">
        <f>-(839+70523)</f>
        <v>-71362</v>
      </c>
      <c r="F20" s="105">
        <v>-28423</v>
      </c>
    </row>
    <row r="21" spans="1:6" ht="48" x14ac:dyDescent="0.2">
      <c r="A21" s="106" t="s">
        <v>4</v>
      </c>
      <c r="B21" s="107" t="s">
        <v>231</v>
      </c>
      <c r="C21" s="105">
        <v>4847</v>
      </c>
      <c r="D21" s="105">
        <v>1384</v>
      </c>
      <c r="E21" s="105">
        <v>0</v>
      </c>
      <c r="F21" s="105">
        <v>886</v>
      </c>
    </row>
    <row r="22" spans="1:6" ht="36.75" x14ac:dyDescent="0.2">
      <c r="A22" s="106" t="s">
        <v>160</v>
      </c>
      <c r="B22" s="107" t="s">
        <v>244</v>
      </c>
      <c r="C22" s="105">
        <v>-3167</v>
      </c>
      <c r="D22" s="105">
        <v>0</v>
      </c>
      <c r="E22" s="105">
        <v>-4500</v>
      </c>
      <c r="F22" s="105">
        <v>318784</v>
      </c>
    </row>
    <row r="23" spans="1:6" ht="117" x14ac:dyDescent="0.2">
      <c r="A23" s="106" t="s">
        <v>161</v>
      </c>
      <c r="B23" s="107" t="s">
        <v>245</v>
      </c>
      <c r="C23" s="105">
        <v>-12171</v>
      </c>
      <c r="D23" s="105">
        <v>0</v>
      </c>
      <c r="E23" s="105">
        <v>0</v>
      </c>
      <c r="F23" s="105">
        <v>71722</v>
      </c>
    </row>
    <row r="24" spans="1:6" x14ac:dyDescent="0.2">
      <c r="A24" s="106"/>
      <c r="B24" s="107"/>
      <c r="C24" s="105"/>
      <c r="D24" s="105"/>
      <c r="E24" s="105"/>
      <c r="F24" s="105"/>
    </row>
    <row r="25" spans="1:6" x14ac:dyDescent="0.2">
      <c r="A25" s="108" t="s">
        <v>209</v>
      </c>
      <c r="B25" s="109" t="s">
        <v>274</v>
      </c>
      <c r="C25" s="103">
        <f>SUM(C26:C30)</f>
        <v>44558</v>
      </c>
      <c r="D25" s="103">
        <f>SUM(D26:D29)</f>
        <v>-6255416</v>
      </c>
      <c r="E25" s="103">
        <f>SUM(E26:E29)</f>
        <v>-3265689</v>
      </c>
      <c r="F25" s="103">
        <f>SUM(F26:F30)</f>
        <v>-1284087</v>
      </c>
    </row>
    <row r="26" spans="1:6" ht="21" customHeight="1" x14ac:dyDescent="0.2">
      <c r="A26" s="106" t="s">
        <v>210</v>
      </c>
      <c r="B26" s="107" t="s">
        <v>56</v>
      </c>
      <c r="C26" s="105">
        <f>18625604-110529-18835840+193713</f>
        <v>-127052</v>
      </c>
      <c r="D26" s="105">
        <f>16535449-258030-18625604+110529</f>
        <v>-2237656</v>
      </c>
      <c r="E26" s="105">
        <f>13669568-299-16535449+258030+E30-304200</f>
        <v>-2855746</v>
      </c>
      <c r="F26" s="105">
        <v>-406902</v>
      </c>
    </row>
    <row r="27" spans="1:6" ht="29.25" customHeight="1" x14ac:dyDescent="0.2">
      <c r="A27" s="106" t="s">
        <v>211</v>
      </c>
      <c r="B27" s="107" t="s">
        <v>57</v>
      </c>
      <c r="C27" s="135">
        <f>5397-7108+13217265-10003789-17170+70198-84750-11308416+8343790+117589+11619-12483-284+1125657-1280713-121119+121117-7417-1132</f>
        <v>168251</v>
      </c>
      <c r="D27" s="135">
        <f>7452-7550+11308416-117589-17949077+144541+84750-126548+284-378+12483-13463+190395-166074+1784578</f>
        <v>-4847780</v>
      </c>
      <c r="E27" s="135">
        <f>18104324-18627935+46955-144542+237194+13463-12746+378+297-260180+62738</f>
        <v>-580054</v>
      </c>
      <c r="F27" s="135">
        <v>648434</v>
      </c>
    </row>
    <row r="28" spans="1:6" ht="30" customHeight="1" x14ac:dyDescent="0.2">
      <c r="A28" s="106" t="s">
        <v>212</v>
      </c>
      <c r="B28" s="110" t="s">
        <v>55</v>
      </c>
      <c r="C28" s="105">
        <f>4290489-4187860</f>
        <v>102629</v>
      </c>
      <c r="D28" s="105">
        <f>5284819-256340-4290489+92030</f>
        <v>830020</v>
      </c>
      <c r="E28" s="105">
        <f>5454930-5284819</f>
        <v>170111</v>
      </c>
      <c r="F28" s="105">
        <v>-1525619</v>
      </c>
    </row>
    <row r="29" spans="1:6" ht="25.5" x14ac:dyDescent="0.2">
      <c r="A29" s="106" t="s">
        <v>213</v>
      </c>
      <c r="B29" s="107" t="s">
        <v>148</v>
      </c>
      <c r="C29" s="105">
        <v>0</v>
      </c>
      <c r="D29" s="105">
        <v>0</v>
      </c>
      <c r="E29" s="105">
        <v>0</v>
      </c>
      <c r="F29" s="105">
        <v>0</v>
      </c>
    </row>
    <row r="30" spans="1:6" x14ac:dyDescent="0.2">
      <c r="A30" s="106" t="s">
        <v>249</v>
      </c>
      <c r="B30" s="52" t="s">
        <v>250</v>
      </c>
      <c r="C30" s="105">
        <f>5551-104821</f>
        <v>-99270</v>
      </c>
      <c r="D30" s="105">
        <f>103800-129435</f>
        <v>-25635</v>
      </c>
      <c r="E30" s="105">
        <f>109664-53060</f>
        <v>56604</v>
      </c>
      <c r="F30" s="105">
        <v>0</v>
      </c>
    </row>
    <row r="31" spans="1:6" x14ac:dyDescent="0.2">
      <c r="A31" s="106"/>
      <c r="B31" s="107"/>
      <c r="C31" s="105"/>
      <c r="D31" s="105"/>
      <c r="E31" s="105"/>
      <c r="F31" s="105"/>
    </row>
    <row r="32" spans="1:6" s="75" customFormat="1" ht="38.25" x14ac:dyDescent="0.2">
      <c r="A32" s="101"/>
      <c r="B32" s="102" t="s">
        <v>171</v>
      </c>
      <c r="C32" s="103">
        <f t="shared" ref="C32:D32" si="0">C6+C10+C25</f>
        <v>2860627</v>
      </c>
      <c r="D32" s="103">
        <f t="shared" si="0"/>
        <v>-1189408</v>
      </c>
      <c r="E32" s="103">
        <f t="shared" ref="E32:F32" si="1">E6+E10+E25</f>
        <v>3150984</v>
      </c>
      <c r="F32" s="103">
        <f t="shared" si="1"/>
        <v>4547153</v>
      </c>
    </row>
    <row r="33" spans="1:6" s="75" customFormat="1" ht="18" customHeight="1" x14ac:dyDescent="0.2">
      <c r="A33" s="106"/>
      <c r="B33" s="107"/>
      <c r="C33" s="111"/>
      <c r="D33" s="111"/>
      <c r="E33" s="111"/>
      <c r="F33" s="111"/>
    </row>
    <row r="34" spans="1:6" s="75" customFormat="1" ht="25.5" x14ac:dyDescent="0.2">
      <c r="A34" s="101" t="s">
        <v>220</v>
      </c>
      <c r="B34" s="58" t="s">
        <v>164</v>
      </c>
      <c r="C34" s="111">
        <v>0</v>
      </c>
      <c r="D34" s="111">
        <f>-D19</f>
        <v>57639</v>
      </c>
      <c r="E34" s="111">
        <f>-E19</f>
        <v>100471</v>
      </c>
      <c r="F34" s="111">
        <v>10391</v>
      </c>
    </row>
    <row r="35" spans="1:6" s="75" customFormat="1" x14ac:dyDescent="0.2">
      <c r="A35" s="101"/>
      <c r="B35" s="58"/>
      <c r="C35" s="111"/>
      <c r="D35" s="111"/>
      <c r="E35" s="111"/>
      <c r="F35" s="111"/>
    </row>
    <row r="36" spans="1:6" s="75" customFormat="1" ht="25.5" x14ac:dyDescent="0.2">
      <c r="A36" s="101" t="s">
        <v>221</v>
      </c>
      <c r="B36" s="58" t="s">
        <v>163</v>
      </c>
      <c r="C36" s="111">
        <v>-37860</v>
      </c>
      <c r="D36" s="111">
        <v>0</v>
      </c>
      <c r="E36" s="111">
        <v>0</v>
      </c>
      <c r="F36" s="111">
        <f>-F18</f>
        <v>0</v>
      </c>
    </row>
    <row r="37" spans="1:6" s="75" customFormat="1" x14ac:dyDescent="0.2">
      <c r="A37" s="112"/>
      <c r="B37" s="58"/>
      <c r="C37" s="111"/>
      <c r="D37" s="111"/>
      <c r="E37" s="111"/>
      <c r="F37" s="111"/>
    </row>
    <row r="38" spans="1:6" s="75" customFormat="1" ht="25.5" x14ac:dyDescent="0.2">
      <c r="A38" s="101" t="s">
        <v>222</v>
      </c>
      <c r="B38" s="58" t="s">
        <v>169</v>
      </c>
      <c r="C38" s="111">
        <v>0</v>
      </c>
      <c r="D38" s="111">
        <v>0</v>
      </c>
      <c r="E38" s="111">
        <v>0</v>
      </c>
      <c r="F38" s="111">
        <v>0</v>
      </c>
    </row>
    <row r="39" spans="1:6" s="75" customFormat="1" x14ac:dyDescent="0.2">
      <c r="A39" s="112"/>
      <c r="B39" s="58"/>
      <c r="C39" s="111"/>
      <c r="D39" s="111"/>
      <c r="E39" s="111"/>
      <c r="F39" s="111"/>
    </row>
    <row r="40" spans="1:6" s="75" customFormat="1" ht="25.5" x14ac:dyDescent="0.2">
      <c r="A40" s="101" t="s">
        <v>223</v>
      </c>
      <c r="B40" s="58" t="s">
        <v>165</v>
      </c>
      <c r="C40" s="111">
        <v>0</v>
      </c>
      <c r="D40" s="111">
        <v>0</v>
      </c>
      <c r="E40" s="111">
        <v>0</v>
      </c>
      <c r="F40" s="111">
        <v>-9602379</v>
      </c>
    </row>
    <row r="41" spans="1:6" s="75" customFormat="1" x14ac:dyDescent="0.2">
      <c r="A41" s="101"/>
      <c r="B41" s="107"/>
      <c r="C41" s="111"/>
      <c r="D41" s="111"/>
      <c r="E41" s="111"/>
      <c r="F41" s="111"/>
    </row>
    <row r="42" spans="1:6" s="75" customFormat="1" x14ac:dyDescent="0.2">
      <c r="A42" s="101"/>
      <c r="B42" s="113" t="s">
        <v>253</v>
      </c>
      <c r="C42" s="103">
        <f>C10+C25+C34+C36+C38+C40+C6</f>
        <v>2822767</v>
      </c>
      <c r="D42" s="103">
        <f>D10+D25+D34+D36+D38+D40+D6</f>
        <v>-1131769</v>
      </c>
      <c r="E42" s="103">
        <f>E10+E25+E34+E36+E38+E40+E6</f>
        <v>3251455</v>
      </c>
      <c r="F42" s="103">
        <f>F10+F25+F34+F36+F38+F40+F6</f>
        <v>-5044835</v>
      </c>
    </row>
    <row r="43" spans="1:6" s="75" customFormat="1" x14ac:dyDescent="0.2">
      <c r="A43" s="106"/>
      <c r="B43" s="107"/>
      <c r="C43" s="111"/>
      <c r="D43" s="111"/>
      <c r="E43" s="111"/>
      <c r="F43" s="111"/>
    </row>
    <row r="44" spans="1:6" ht="25.5" x14ac:dyDescent="0.2">
      <c r="A44" s="101" t="s">
        <v>224</v>
      </c>
      <c r="B44" s="58" t="s">
        <v>166</v>
      </c>
      <c r="C44" s="105">
        <f>112223-993728-1435</f>
        <v>-882940</v>
      </c>
      <c r="D44" s="105">
        <v>-1125700</v>
      </c>
      <c r="E44" s="105">
        <f>-55328-1383731</f>
        <v>-1439059</v>
      </c>
      <c r="F44" s="105">
        <v>-1197832</v>
      </c>
    </row>
    <row r="45" spans="1:6" x14ac:dyDescent="0.2">
      <c r="A45" s="101"/>
      <c r="B45" s="58"/>
      <c r="C45" s="105"/>
      <c r="D45" s="105"/>
      <c r="E45" s="105"/>
      <c r="F45" s="105"/>
    </row>
    <row r="46" spans="1:6" ht="25.5" x14ac:dyDescent="0.2">
      <c r="A46" s="101" t="s">
        <v>225</v>
      </c>
      <c r="B46" s="58" t="s">
        <v>167</v>
      </c>
      <c r="C46" s="105">
        <v>0</v>
      </c>
      <c r="D46" s="105">
        <v>0</v>
      </c>
      <c r="E46" s="105">
        <v>0</v>
      </c>
      <c r="F46" s="105">
        <v>0</v>
      </c>
    </row>
    <row r="47" spans="1:6" x14ac:dyDescent="0.2">
      <c r="A47" s="101"/>
      <c r="B47" s="58"/>
      <c r="C47" s="105"/>
      <c r="D47" s="105"/>
      <c r="E47" s="105"/>
      <c r="F47" s="105"/>
    </row>
    <row r="48" spans="1:6" ht="25.5" x14ac:dyDescent="0.2">
      <c r="A48" s="101" t="s">
        <v>168</v>
      </c>
      <c r="B48" s="107" t="s">
        <v>173</v>
      </c>
      <c r="C48" s="105">
        <v>0</v>
      </c>
      <c r="D48" s="105">
        <v>0</v>
      </c>
      <c r="E48" s="105">
        <v>0</v>
      </c>
      <c r="F48" s="105">
        <v>0</v>
      </c>
    </row>
    <row r="49" spans="1:8" ht="19.5" customHeight="1" x14ac:dyDescent="0.2">
      <c r="A49" s="101"/>
      <c r="B49" s="107"/>
      <c r="C49" s="105"/>
      <c r="D49" s="105"/>
      <c r="E49" s="105"/>
      <c r="F49" s="105"/>
    </row>
    <row r="50" spans="1:8" ht="19.5" customHeight="1" x14ac:dyDescent="0.2">
      <c r="A50" s="101"/>
      <c r="B50" s="102" t="s">
        <v>252</v>
      </c>
      <c r="C50" s="103">
        <f>C10+C25+C34+C36+C38+C40+C44+C46+C48+C6</f>
        <v>1939827</v>
      </c>
      <c r="D50" s="103">
        <f>D10+D25+D34+D36+D38+D40+D44+D46+D48+D6</f>
        <v>-2257469</v>
      </c>
      <c r="E50" s="103">
        <f>E10+E25+E34+E36+E38+E40+E44+E46+E48+E6</f>
        <v>1812396</v>
      </c>
      <c r="F50" s="103">
        <f>F10+F25+F34+F36+F38+F40+F44+F46+F48+F6</f>
        <v>-6242667</v>
      </c>
      <c r="G50" s="94"/>
    </row>
    <row r="51" spans="1:8" ht="15" customHeight="1" x14ac:dyDescent="0.2">
      <c r="A51" s="106"/>
      <c r="B51" s="107"/>
      <c r="C51" s="105"/>
      <c r="D51" s="105"/>
      <c r="E51" s="105"/>
      <c r="F51" s="105"/>
    </row>
    <row r="52" spans="1:8" x14ac:dyDescent="0.2">
      <c r="A52" s="101" t="s">
        <v>214</v>
      </c>
      <c r="B52" s="102" t="s">
        <v>184</v>
      </c>
      <c r="C52" s="105"/>
      <c r="D52" s="105"/>
      <c r="E52" s="105"/>
      <c r="F52" s="105"/>
    </row>
    <row r="53" spans="1:8" x14ac:dyDescent="0.2">
      <c r="A53" s="106"/>
      <c r="B53" s="107"/>
      <c r="C53" s="103"/>
      <c r="D53" s="103"/>
      <c r="E53" s="103"/>
      <c r="F53" s="103"/>
    </row>
    <row r="54" spans="1:8" ht="80.25" x14ac:dyDescent="0.2">
      <c r="A54" s="101" t="s">
        <v>215</v>
      </c>
      <c r="B54" s="58" t="s">
        <v>232</v>
      </c>
      <c r="C54" s="105">
        <v>-3967</v>
      </c>
      <c r="D54" s="105">
        <v>-400</v>
      </c>
      <c r="E54" s="105">
        <v>-12200</v>
      </c>
      <c r="F54" s="105">
        <v>-14614</v>
      </c>
    </row>
    <row r="55" spans="1:8" x14ac:dyDescent="0.2">
      <c r="A55" s="106"/>
      <c r="B55" s="107"/>
      <c r="C55" s="103"/>
      <c r="D55" s="103"/>
      <c r="E55" s="103"/>
      <c r="F55" s="103"/>
    </row>
    <row r="56" spans="1:8" ht="80.25" x14ac:dyDescent="0.2">
      <c r="A56" s="101" t="s">
        <v>216</v>
      </c>
      <c r="B56" s="58" t="s">
        <v>233</v>
      </c>
      <c r="C56" s="105">
        <v>0</v>
      </c>
      <c r="D56" s="105">
        <v>-20999</v>
      </c>
      <c r="E56" s="105">
        <f>-91552-36</f>
        <v>-91588</v>
      </c>
      <c r="F56" s="105">
        <v>-76129</v>
      </c>
      <c r="G56" s="94">
        <f>C11+C54+C56+C62+C22+C12</f>
        <v>101930</v>
      </c>
      <c r="H56" s="79">
        <f>0-3767+890078-784381</f>
        <v>101930</v>
      </c>
    </row>
    <row r="57" spans="1:8" x14ac:dyDescent="0.2">
      <c r="A57" s="106"/>
      <c r="B57" s="107"/>
      <c r="C57" s="105"/>
      <c r="D57" s="105"/>
      <c r="E57" s="105"/>
      <c r="F57" s="105"/>
      <c r="G57" s="94">
        <f>G56-H56</f>
        <v>0</v>
      </c>
    </row>
    <row r="58" spans="1:8" ht="118.5" x14ac:dyDescent="0.2">
      <c r="A58" s="101" t="s">
        <v>217</v>
      </c>
      <c r="B58" s="58" t="s">
        <v>234</v>
      </c>
      <c r="C58" s="105">
        <v>0</v>
      </c>
      <c r="D58" s="105">
        <v>0</v>
      </c>
      <c r="E58" s="105">
        <v>0</v>
      </c>
      <c r="F58" s="105">
        <v>-1013276</v>
      </c>
      <c r="G58" s="94"/>
    </row>
    <row r="59" spans="1:8" x14ac:dyDescent="0.2">
      <c r="A59" s="106"/>
      <c r="B59" s="107"/>
      <c r="C59" s="105"/>
      <c r="D59" s="105"/>
      <c r="E59" s="105"/>
      <c r="F59" s="105"/>
    </row>
    <row r="60" spans="1:8" x14ac:dyDescent="0.2">
      <c r="A60" s="101" t="s">
        <v>27</v>
      </c>
      <c r="B60" s="59" t="s">
        <v>176</v>
      </c>
      <c r="C60" s="105">
        <v>0</v>
      </c>
      <c r="D60" s="105">
        <v>0</v>
      </c>
      <c r="E60" s="105">
        <v>0</v>
      </c>
      <c r="F60" s="105">
        <v>0</v>
      </c>
      <c r="G60" s="94"/>
    </row>
    <row r="61" spans="1:8" x14ac:dyDescent="0.2">
      <c r="A61" s="106"/>
      <c r="B61" s="107"/>
      <c r="C61" s="111"/>
      <c r="D61" s="111"/>
      <c r="E61" s="111"/>
      <c r="F61" s="111"/>
    </row>
    <row r="62" spans="1:8" x14ac:dyDescent="0.2">
      <c r="A62" s="101" t="s">
        <v>28</v>
      </c>
      <c r="B62" s="58" t="s">
        <v>177</v>
      </c>
      <c r="C62" s="105">
        <v>3167</v>
      </c>
      <c r="D62" s="105">
        <v>0</v>
      </c>
      <c r="E62" s="105">
        <v>4500</v>
      </c>
      <c r="F62" s="105">
        <v>1640404</v>
      </c>
    </row>
    <row r="63" spans="1:8" x14ac:dyDescent="0.2">
      <c r="A63" s="106"/>
      <c r="B63" s="107"/>
      <c r="C63" s="103"/>
      <c r="D63" s="103"/>
      <c r="E63" s="103"/>
      <c r="F63" s="103"/>
    </row>
    <row r="64" spans="1:8" ht="65.25" customHeight="1" x14ac:dyDescent="0.2">
      <c r="A64" s="101" t="s">
        <v>29</v>
      </c>
      <c r="B64" s="114" t="s">
        <v>59</v>
      </c>
      <c r="C64" s="105">
        <v>0</v>
      </c>
      <c r="D64" s="105">
        <v>0</v>
      </c>
      <c r="E64" s="105">
        <v>0</v>
      </c>
      <c r="F64" s="105">
        <v>4007553</v>
      </c>
    </row>
    <row r="65" spans="1:9" x14ac:dyDescent="0.2">
      <c r="A65" s="106"/>
      <c r="B65" s="107"/>
      <c r="C65" s="105"/>
      <c r="D65" s="105"/>
      <c r="E65" s="105"/>
      <c r="F65" s="105"/>
    </row>
    <row r="66" spans="1:9" ht="47.25" customHeight="1" x14ac:dyDescent="0.2">
      <c r="A66" s="101" t="s">
        <v>30</v>
      </c>
      <c r="B66" s="58" t="s">
        <v>60</v>
      </c>
      <c r="C66" s="144">
        <v>-21377</v>
      </c>
      <c r="D66" s="105">
        <v>-64701</v>
      </c>
      <c r="E66" s="105">
        <v>-4195295</v>
      </c>
      <c r="F66" s="105">
        <v>-198442</v>
      </c>
    </row>
    <row r="67" spans="1:9" x14ac:dyDescent="0.2">
      <c r="A67" s="101"/>
      <c r="B67" s="58"/>
      <c r="C67" s="105"/>
      <c r="D67" s="105"/>
      <c r="E67" s="105"/>
      <c r="F67" s="105"/>
    </row>
    <row r="68" spans="1:9" ht="51" x14ac:dyDescent="0.2">
      <c r="A68" s="101" t="s">
        <v>61</v>
      </c>
      <c r="B68" s="58" t="s">
        <v>62</v>
      </c>
      <c r="C68" s="144">
        <v>0</v>
      </c>
      <c r="D68" s="144">
        <v>0</v>
      </c>
      <c r="E68" s="144">
        <f>588118-260180</f>
        <v>327938</v>
      </c>
      <c r="F68" s="105">
        <v>0</v>
      </c>
    </row>
    <row r="69" spans="1:9" x14ac:dyDescent="0.2">
      <c r="A69" s="101"/>
      <c r="B69" s="58"/>
      <c r="C69" s="105"/>
      <c r="D69" s="105"/>
      <c r="E69" s="105"/>
      <c r="F69" s="105"/>
    </row>
    <row r="70" spans="1:9" ht="51" x14ac:dyDescent="0.2">
      <c r="A70" s="101" t="s">
        <v>63</v>
      </c>
      <c r="B70" s="58" t="s">
        <v>64</v>
      </c>
      <c r="C70" s="111">
        <v>0</v>
      </c>
      <c r="D70" s="111">
        <v>0</v>
      </c>
      <c r="E70" s="111">
        <f>-155882+2987</f>
        <v>-152895</v>
      </c>
      <c r="F70" s="111">
        <v>-70000</v>
      </c>
      <c r="H70" s="94">
        <f>C66+C19+C23</f>
        <v>-65364</v>
      </c>
      <c r="I70" s="88">
        <f>685008-750372</f>
        <v>-65364</v>
      </c>
    </row>
    <row r="71" spans="1:9" x14ac:dyDescent="0.2">
      <c r="A71" s="101"/>
      <c r="B71" s="58"/>
      <c r="C71" s="105"/>
      <c r="D71" s="105"/>
      <c r="E71" s="105"/>
      <c r="F71" s="105"/>
      <c r="I71" s="94">
        <f>H70-I70</f>
        <v>0</v>
      </c>
    </row>
    <row r="72" spans="1:9" ht="51" x14ac:dyDescent="0.2">
      <c r="A72" s="101" t="s">
        <v>65</v>
      </c>
      <c r="B72" s="59" t="s">
        <v>66</v>
      </c>
      <c r="C72" s="111">
        <v>0</v>
      </c>
      <c r="D72" s="111">
        <v>0</v>
      </c>
      <c r="E72" s="111">
        <v>127208</v>
      </c>
      <c r="F72" s="105">
        <v>0</v>
      </c>
    </row>
    <row r="73" spans="1:9" x14ac:dyDescent="0.2">
      <c r="A73" s="101"/>
      <c r="B73" s="59"/>
      <c r="C73" s="105"/>
      <c r="D73" s="105"/>
      <c r="E73" s="105"/>
      <c r="F73" s="105"/>
    </row>
    <row r="74" spans="1:9" ht="25.5" x14ac:dyDescent="0.2">
      <c r="A74" s="101" t="s">
        <v>67</v>
      </c>
      <c r="B74" s="107" t="s">
        <v>70</v>
      </c>
      <c r="C74" s="105">
        <v>0</v>
      </c>
      <c r="D74" s="105">
        <v>0</v>
      </c>
      <c r="E74" s="105">
        <v>0</v>
      </c>
      <c r="F74" s="105">
        <v>0</v>
      </c>
    </row>
    <row r="75" spans="1:9" x14ac:dyDescent="0.2">
      <c r="A75" s="101"/>
      <c r="B75" s="107"/>
      <c r="C75" s="105"/>
      <c r="D75" s="105"/>
      <c r="E75" s="105"/>
      <c r="F75" s="105"/>
    </row>
    <row r="76" spans="1:9" ht="38.25" x14ac:dyDescent="0.2">
      <c r="A76" s="101" t="s">
        <v>69</v>
      </c>
      <c r="B76" s="114" t="s">
        <v>72</v>
      </c>
      <c r="C76" s="105"/>
      <c r="D76" s="105"/>
      <c r="E76" s="105"/>
      <c r="F76" s="105"/>
    </row>
    <row r="77" spans="1:9" x14ac:dyDescent="0.2">
      <c r="A77" s="101"/>
      <c r="B77" s="58"/>
      <c r="C77" s="105"/>
      <c r="D77" s="105"/>
      <c r="E77" s="105"/>
      <c r="F77" s="105"/>
    </row>
    <row r="78" spans="1:9" ht="51" x14ac:dyDescent="0.2">
      <c r="A78" s="101" t="s">
        <v>71</v>
      </c>
      <c r="B78" s="58" t="s">
        <v>74</v>
      </c>
      <c r="C78" s="105">
        <v>0</v>
      </c>
      <c r="D78" s="105">
        <v>0</v>
      </c>
      <c r="E78" s="105">
        <v>0</v>
      </c>
      <c r="F78" s="105">
        <v>0</v>
      </c>
    </row>
    <row r="79" spans="1:9" x14ac:dyDescent="0.2">
      <c r="A79" s="101"/>
      <c r="B79" s="58"/>
      <c r="C79" s="105"/>
      <c r="D79" s="105"/>
      <c r="E79" s="105"/>
      <c r="F79" s="105"/>
    </row>
    <row r="80" spans="1:9" ht="51" x14ac:dyDescent="0.2">
      <c r="A80" s="101" t="s">
        <v>73</v>
      </c>
      <c r="B80" s="58" t="s">
        <v>76</v>
      </c>
      <c r="C80" s="105">
        <v>0</v>
      </c>
      <c r="D80" s="105">
        <v>0</v>
      </c>
      <c r="E80" s="105">
        <v>0</v>
      </c>
      <c r="F80" s="105">
        <v>0</v>
      </c>
    </row>
    <row r="81" spans="1:8" ht="15.75" customHeight="1" x14ac:dyDescent="0.2">
      <c r="A81" s="101"/>
      <c r="B81" s="58"/>
      <c r="C81" s="105"/>
      <c r="D81" s="105"/>
      <c r="E81" s="105"/>
      <c r="F81" s="105"/>
    </row>
    <row r="82" spans="1:8" ht="38.25" x14ac:dyDescent="0.2">
      <c r="A82" s="101" t="s">
        <v>75</v>
      </c>
      <c r="B82" s="58" t="s">
        <v>78</v>
      </c>
      <c r="C82" s="105">
        <v>0</v>
      </c>
      <c r="D82" s="105">
        <v>0</v>
      </c>
      <c r="E82" s="105">
        <v>0</v>
      </c>
      <c r="F82" s="105">
        <v>0</v>
      </c>
    </row>
    <row r="83" spans="1:8" x14ac:dyDescent="0.2">
      <c r="A83" s="101"/>
      <c r="B83" s="58"/>
      <c r="C83" s="105"/>
      <c r="D83" s="105"/>
      <c r="E83" s="105"/>
      <c r="F83" s="105"/>
    </row>
    <row r="84" spans="1:8" x14ac:dyDescent="0.2">
      <c r="A84" s="101" t="s">
        <v>77</v>
      </c>
      <c r="B84" s="115" t="s">
        <v>80</v>
      </c>
      <c r="C84" s="111"/>
      <c r="D84" s="111"/>
      <c r="E84" s="111"/>
      <c r="F84" s="111"/>
    </row>
    <row r="85" spans="1:8" x14ac:dyDescent="0.2">
      <c r="A85" s="101"/>
      <c r="B85" s="116"/>
      <c r="C85" s="105"/>
      <c r="D85" s="105"/>
      <c r="E85" s="105"/>
      <c r="F85" s="105"/>
    </row>
    <row r="86" spans="1:8" x14ac:dyDescent="0.2">
      <c r="A86" s="101" t="s">
        <v>79</v>
      </c>
      <c r="B86" s="58" t="s">
        <v>82</v>
      </c>
      <c r="C86" s="105">
        <v>0</v>
      </c>
      <c r="D86" s="105">
        <v>0</v>
      </c>
      <c r="E86" s="105">
        <v>0</v>
      </c>
      <c r="F86" s="105">
        <v>0</v>
      </c>
    </row>
    <row r="87" spans="1:8" x14ac:dyDescent="0.2">
      <c r="A87" s="101"/>
      <c r="B87" s="58"/>
      <c r="C87" s="105"/>
      <c r="D87" s="105"/>
      <c r="E87" s="105"/>
      <c r="F87" s="105"/>
    </row>
    <row r="88" spans="1:8" x14ac:dyDescent="0.2">
      <c r="A88" s="101" t="s">
        <v>81</v>
      </c>
      <c r="B88" s="58" t="s">
        <v>186</v>
      </c>
      <c r="C88" s="105">
        <v>0</v>
      </c>
      <c r="D88" s="105">
        <v>0</v>
      </c>
      <c r="E88" s="105">
        <v>0</v>
      </c>
      <c r="F88" s="105">
        <v>0</v>
      </c>
    </row>
    <row r="89" spans="1:8" x14ac:dyDescent="0.2">
      <c r="A89" s="101"/>
      <c r="B89" s="58"/>
      <c r="C89" s="105"/>
      <c r="D89" s="105"/>
      <c r="E89" s="105"/>
      <c r="F89" s="105"/>
    </row>
    <row r="90" spans="1:8" x14ac:dyDescent="0.2">
      <c r="A90" s="101" t="s">
        <v>83</v>
      </c>
      <c r="B90" s="58" t="s">
        <v>186</v>
      </c>
      <c r="C90" s="105">
        <v>0</v>
      </c>
      <c r="D90" s="105">
        <v>0</v>
      </c>
      <c r="E90" s="105">
        <v>0</v>
      </c>
      <c r="F90" s="105">
        <v>0</v>
      </c>
    </row>
    <row r="91" spans="1:8" x14ac:dyDescent="0.2">
      <c r="A91" s="101"/>
      <c r="B91" s="58"/>
      <c r="C91" s="105"/>
      <c r="D91" s="105"/>
      <c r="E91" s="105"/>
      <c r="F91" s="105"/>
    </row>
    <row r="92" spans="1:8" x14ac:dyDescent="0.2">
      <c r="A92" s="106"/>
      <c r="B92" s="107"/>
      <c r="C92" s="103"/>
      <c r="D92" s="103"/>
      <c r="E92" s="103"/>
      <c r="F92" s="103"/>
    </row>
    <row r="93" spans="1:8" x14ac:dyDescent="0.2">
      <c r="A93" s="106"/>
      <c r="B93" s="102" t="s">
        <v>95</v>
      </c>
      <c r="C93" s="103">
        <f>SUM(C54:C91)</f>
        <v>-22177</v>
      </c>
      <c r="D93" s="103">
        <f>SUM(D54:D91)</f>
        <v>-86100</v>
      </c>
      <c r="E93" s="103">
        <f>SUM(E54:E91)</f>
        <v>-3992332</v>
      </c>
      <c r="F93" s="103">
        <f>SUM(F54:F91)</f>
        <v>4275496</v>
      </c>
      <c r="H93" s="140"/>
    </row>
    <row r="94" spans="1:8" x14ac:dyDescent="0.2">
      <c r="A94" s="106"/>
      <c r="B94" s="107"/>
      <c r="C94" s="105"/>
      <c r="D94" s="105"/>
      <c r="E94" s="105"/>
      <c r="F94" s="105"/>
    </row>
    <row r="95" spans="1:8" x14ac:dyDescent="0.2">
      <c r="A95" s="101" t="s">
        <v>218</v>
      </c>
      <c r="B95" s="102" t="s">
        <v>187</v>
      </c>
      <c r="C95" s="105"/>
      <c r="D95" s="105"/>
      <c r="E95" s="105"/>
      <c r="F95" s="105"/>
    </row>
    <row r="96" spans="1:8" x14ac:dyDescent="0.2">
      <c r="A96" s="106"/>
      <c r="B96" s="107"/>
      <c r="C96" s="103"/>
      <c r="D96" s="103"/>
      <c r="E96" s="103"/>
      <c r="F96" s="103"/>
    </row>
    <row r="97" spans="1:6" x14ac:dyDescent="0.2">
      <c r="A97" s="108" t="s">
        <v>86</v>
      </c>
      <c r="B97" s="109" t="s">
        <v>96</v>
      </c>
      <c r="C97" s="105">
        <f>SUM(C99:C113)</f>
        <v>0</v>
      </c>
      <c r="D97" s="105">
        <f>SUM(D99:D113)</f>
        <v>0</v>
      </c>
      <c r="E97" s="105">
        <f>SUM(E99:E113)</f>
        <v>0</v>
      </c>
      <c r="F97" s="105">
        <f>SUM(F99:F113)</f>
        <v>0</v>
      </c>
    </row>
    <row r="98" spans="1:6" x14ac:dyDescent="0.2">
      <c r="A98" s="101"/>
      <c r="B98" s="107"/>
      <c r="C98" s="105"/>
      <c r="D98" s="105"/>
      <c r="E98" s="105"/>
      <c r="F98" s="105"/>
    </row>
    <row r="99" spans="1:6" x14ac:dyDescent="0.2">
      <c r="A99" s="106" t="s">
        <v>87</v>
      </c>
      <c r="B99" s="107" t="s">
        <v>180</v>
      </c>
      <c r="C99" s="105">
        <v>0</v>
      </c>
      <c r="D99" s="105">
        <v>0</v>
      </c>
      <c r="E99" s="105">
        <v>0</v>
      </c>
      <c r="F99" s="105">
        <v>0</v>
      </c>
    </row>
    <row r="100" spans="1:6" x14ac:dyDescent="0.2">
      <c r="A100" s="106"/>
      <c r="B100" s="107"/>
      <c r="C100" s="105"/>
      <c r="D100" s="105"/>
      <c r="E100" s="105"/>
      <c r="F100" s="105"/>
    </row>
    <row r="101" spans="1:6" ht="25.5" x14ac:dyDescent="0.2">
      <c r="A101" s="106" t="s">
        <v>88</v>
      </c>
      <c r="B101" s="107" t="s">
        <v>97</v>
      </c>
      <c r="C101" s="111">
        <v>0</v>
      </c>
      <c r="D101" s="111">
        <v>0</v>
      </c>
      <c r="E101" s="111">
        <v>0</v>
      </c>
      <c r="F101" s="111">
        <v>0</v>
      </c>
    </row>
    <row r="102" spans="1:6" x14ac:dyDescent="0.2">
      <c r="A102" s="106"/>
      <c r="B102" s="107"/>
      <c r="C102" s="105"/>
      <c r="D102" s="105"/>
      <c r="E102" s="105"/>
      <c r="F102" s="105"/>
    </row>
    <row r="103" spans="1:6" x14ac:dyDescent="0.2">
      <c r="A103" s="106" t="s">
        <v>89</v>
      </c>
      <c r="B103" s="107" t="s">
        <v>98</v>
      </c>
      <c r="C103" s="105">
        <v>0</v>
      </c>
      <c r="D103" s="105">
        <v>0</v>
      </c>
      <c r="E103" s="105">
        <v>0</v>
      </c>
      <c r="F103" s="105">
        <v>0</v>
      </c>
    </row>
    <row r="104" spans="1:6" ht="7.5" customHeight="1" x14ac:dyDescent="0.2">
      <c r="A104" s="106"/>
      <c r="B104" s="107"/>
      <c r="C104" s="105"/>
      <c r="D104" s="105"/>
      <c r="E104" s="105"/>
      <c r="F104" s="105"/>
    </row>
    <row r="105" spans="1:6" x14ac:dyDescent="0.2">
      <c r="A105" s="106" t="s">
        <v>90</v>
      </c>
      <c r="B105" s="107" t="s">
        <v>53</v>
      </c>
      <c r="C105" s="111">
        <v>0</v>
      </c>
      <c r="D105" s="111">
        <v>0</v>
      </c>
      <c r="E105" s="111">
        <v>0</v>
      </c>
      <c r="F105" s="111">
        <v>0</v>
      </c>
    </row>
    <row r="106" spans="1:6" x14ac:dyDescent="0.2">
      <c r="A106" s="106"/>
      <c r="B106" s="107"/>
      <c r="C106" s="105"/>
      <c r="D106" s="105"/>
      <c r="E106" s="105"/>
      <c r="F106" s="105"/>
    </row>
    <row r="107" spans="1:6" ht="25.5" x14ac:dyDescent="0.2">
      <c r="A107" s="106" t="s">
        <v>91</v>
      </c>
      <c r="B107" s="58" t="s">
        <v>181</v>
      </c>
      <c r="C107" s="105">
        <v>0</v>
      </c>
      <c r="D107" s="105">
        <v>0</v>
      </c>
      <c r="E107" s="105">
        <v>0</v>
      </c>
      <c r="F107" s="105">
        <v>0</v>
      </c>
    </row>
    <row r="108" spans="1:6" x14ac:dyDescent="0.2">
      <c r="A108" s="106"/>
      <c r="B108" s="117"/>
      <c r="C108" s="105"/>
      <c r="D108" s="105"/>
      <c r="E108" s="105"/>
      <c r="F108" s="105"/>
    </row>
    <row r="109" spans="1:6" x14ac:dyDescent="0.2">
      <c r="A109" s="106" t="s">
        <v>92</v>
      </c>
      <c r="B109" s="107" t="s">
        <v>99</v>
      </c>
      <c r="C109" s="105">
        <v>0</v>
      </c>
      <c r="D109" s="105">
        <v>0</v>
      </c>
      <c r="E109" s="105">
        <v>0</v>
      </c>
      <c r="F109" s="105">
        <v>0</v>
      </c>
    </row>
    <row r="110" spans="1:6" x14ac:dyDescent="0.2">
      <c r="A110" s="106"/>
      <c r="B110" s="107"/>
      <c r="C110" s="105"/>
      <c r="D110" s="105"/>
      <c r="E110" s="105"/>
      <c r="F110" s="105"/>
    </row>
    <row r="111" spans="1:6" ht="25.5" x14ac:dyDescent="0.2">
      <c r="A111" s="106" t="s">
        <v>93</v>
      </c>
      <c r="B111" s="107" t="s">
        <v>100</v>
      </c>
      <c r="C111" s="105">
        <v>0</v>
      </c>
      <c r="D111" s="105">
        <v>0</v>
      </c>
      <c r="E111" s="105">
        <v>0</v>
      </c>
      <c r="F111" s="105">
        <v>0</v>
      </c>
    </row>
    <row r="112" spans="1:6" ht="9" customHeight="1" x14ac:dyDescent="0.2">
      <c r="A112" s="106"/>
      <c r="B112" s="107"/>
      <c r="C112" s="105"/>
      <c r="D112" s="105"/>
      <c r="E112" s="105"/>
      <c r="F112" s="105"/>
    </row>
    <row r="113" spans="1:10" x14ac:dyDescent="0.2">
      <c r="A113" s="106" t="s">
        <v>94</v>
      </c>
      <c r="B113" s="107" t="s">
        <v>188</v>
      </c>
      <c r="C113" s="105">
        <v>0</v>
      </c>
      <c r="D113" s="105">
        <v>0</v>
      </c>
      <c r="E113" s="105">
        <v>0</v>
      </c>
      <c r="F113" s="105">
        <v>0</v>
      </c>
    </row>
    <row r="114" spans="1:10" x14ac:dyDescent="0.2">
      <c r="A114" s="106"/>
      <c r="B114" s="107"/>
      <c r="C114" s="105"/>
      <c r="D114" s="105"/>
      <c r="E114" s="105"/>
      <c r="F114" s="105"/>
    </row>
    <row r="115" spans="1:10" ht="25.5" x14ac:dyDescent="0.2">
      <c r="A115" s="108" t="s">
        <v>101</v>
      </c>
      <c r="B115" s="107" t="s">
        <v>111</v>
      </c>
      <c r="C115" s="105">
        <f>SUM(C117:C134)</f>
        <v>-2588452</v>
      </c>
      <c r="D115" s="105">
        <f>SUM(D117:D134)</f>
        <v>1866092</v>
      </c>
      <c r="E115" s="105">
        <f>SUM(E117:E134)</f>
        <v>0</v>
      </c>
      <c r="F115" s="105">
        <f>SUM(F117:F134)</f>
        <v>0</v>
      </c>
    </row>
    <row r="116" spans="1:10" x14ac:dyDescent="0.2">
      <c r="A116" s="101"/>
      <c r="B116" s="107"/>
      <c r="C116" s="105"/>
      <c r="D116" s="105"/>
      <c r="E116" s="105"/>
      <c r="F116" s="105"/>
    </row>
    <row r="117" spans="1:10" x14ac:dyDescent="0.2">
      <c r="A117" s="106" t="s">
        <v>102</v>
      </c>
      <c r="B117" s="107" t="s">
        <v>179</v>
      </c>
      <c r="C117" s="111">
        <v>0</v>
      </c>
      <c r="D117" s="111">
        <v>0</v>
      </c>
      <c r="E117" s="111">
        <v>0</v>
      </c>
      <c r="F117" s="111">
        <v>0</v>
      </c>
    </row>
    <row r="118" spans="1:10" x14ac:dyDescent="0.2">
      <c r="A118" s="106"/>
      <c r="B118" s="107"/>
      <c r="C118" s="111"/>
      <c r="D118" s="111"/>
      <c r="E118" s="111"/>
      <c r="F118" s="111"/>
    </row>
    <row r="119" spans="1:10" x14ac:dyDescent="0.2">
      <c r="A119" s="106" t="s">
        <v>103</v>
      </c>
      <c r="B119" s="107" t="s">
        <v>112</v>
      </c>
      <c r="C119" s="111">
        <v>0</v>
      </c>
      <c r="D119" s="111">
        <v>0</v>
      </c>
      <c r="E119" s="111">
        <v>0</v>
      </c>
      <c r="F119" s="111">
        <v>0</v>
      </c>
    </row>
    <row r="120" spans="1:10" x14ac:dyDescent="0.2">
      <c r="A120" s="106"/>
      <c r="B120" s="117"/>
      <c r="C120" s="105"/>
      <c r="D120" s="105"/>
      <c r="E120" s="105"/>
      <c r="F120" s="105"/>
    </row>
    <row r="121" spans="1:10" ht="38.25" x14ac:dyDescent="0.2">
      <c r="A121" s="106" t="s">
        <v>104</v>
      </c>
      <c r="B121" s="107" t="s">
        <v>113</v>
      </c>
      <c r="C121" s="105">
        <v>0</v>
      </c>
      <c r="D121" s="105">
        <v>8746272</v>
      </c>
      <c r="E121" s="105">
        <v>0</v>
      </c>
      <c r="F121" s="105">
        <v>0</v>
      </c>
    </row>
    <row r="122" spans="1:10" x14ac:dyDescent="0.2">
      <c r="A122" s="106"/>
      <c r="B122" s="107"/>
      <c r="C122" s="105"/>
      <c r="D122" s="105"/>
      <c r="E122" s="105"/>
      <c r="F122" s="105"/>
      <c r="H122" s="137">
        <v>8749999</v>
      </c>
    </row>
    <row r="123" spans="1:10" ht="38.25" x14ac:dyDescent="0.2">
      <c r="A123" s="106" t="s">
        <v>105</v>
      </c>
      <c r="B123" s="107" t="s">
        <v>114</v>
      </c>
      <c r="C123" s="111">
        <v>-1021547</v>
      </c>
      <c r="D123" s="111">
        <v>0</v>
      </c>
      <c r="E123" s="111">
        <v>0</v>
      </c>
      <c r="F123" s="111">
        <v>0</v>
      </c>
      <c r="G123" s="94">
        <f>SUM(E121:E123)</f>
        <v>0</v>
      </c>
      <c r="H123" s="137">
        <f>416667+416667</f>
        <v>833334</v>
      </c>
    </row>
    <row r="124" spans="1:10" x14ac:dyDescent="0.2">
      <c r="A124" s="106"/>
      <c r="B124" s="117"/>
      <c r="C124" s="105"/>
      <c r="D124" s="105"/>
      <c r="E124" s="105"/>
      <c r="F124" s="105"/>
      <c r="H124" s="137">
        <f>H122-H123</f>
        <v>7916665</v>
      </c>
    </row>
    <row r="125" spans="1:10" x14ac:dyDescent="0.2">
      <c r="A125" s="106" t="s">
        <v>106</v>
      </c>
      <c r="B125" s="58" t="s">
        <v>191</v>
      </c>
      <c r="C125" s="144">
        <v>76240</v>
      </c>
      <c r="D125" s="144"/>
      <c r="E125" s="144"/>
      <c r="F125" s="144">
        <v>0</v>
      </c>
      <c r="I125" s="144"/>
    </row>
    <row r="126" spans="1:10" x14ac:dyDescent="0.2">
      <c r="A126" s="106"/>
      <c r="B126" s="58"/>
      <c r="C126" s="105"/>
      <c r="D126" s="105"/>
      <c r="E126" s="105"/>
      <c r="F126" s="105"/>
    </row>
    <row r="127" spans="1:10" x14ac:dyDescent="0.2">
      <c r="A127" s="106" t="s">
        <v>107</v>
      </c>
      <c r="B127" s="58" t="s">
        <v>192</v>
      </c>
      <c r="C127" s="105">
        <f>-1643145</f>
        <v>-1643145</v>
      </c>
      <c r="D127" s="105">
        <f>-3184219-3695961</f>
        <v>-6880180</v>
      </c>
      <c r="E127" s="105"/>
      <c r="F127" s="105"/>
      <c r="H127" s="94"/>
      <c r="I127" s="135">
        <f>8343790-15033575</f>
        <v>-6689785</v>
      </c>
      <c r="J127" s="94">
        <f>D127-I127</f>
        <v>-190395</v>
      </c>
    </row>
    <row r="128" spans="1:10" x14ac:dyDescent="0.2">
      <c r="A128" s="106"/>
      <c r="B128" s="107"/>
      <c r="C128" s="105"/>
      <c r="D128" s="105"/>
      <c r="E128" s="105"/>
      <c r="F128" s="105"/>
      <c r="H128" s="136"/>
    </row>
    <row r="129" spans="1:10" ht="25.5" x14ac:dyDescent="0.2">
      <c r="A129" s="106" t="s">
        <v>108</v>
      </c>
      <c r="B129" s="107" t="s">
        <v>115</v>
      </c>
      <c r="C129" s="105">
        <v>0</v>
      </c>
      <c r="D129" s="105">
        <v>0</v>
      </c>
      <c r="E129" s="105">
        <v>0</v>
      </c>
      <c r="F129" s="105">
        <v>0</v>
      </c>
      <c r="H129" s="136"/>
    </row>
    <row r="130" spans="1:10" x14ac:dyDescent="0.2">
      <c r="A130" s="106"/>
      <c r="B130" s="107"/>
      <c r="C130" s="105"/>
      <c r="D130" s="105"/>
      <c r="E130" s="105"/>
      <c r="F130" s="105"/>
      <c r="H130" s="136"/>
    </row>
    <row r="131" spans="1:10" ht="38.25" x14ac:dyDescent="0.2">
      <c r="A131" s="106" t="s">
        <v>109</v>
      </c>
      <c r="B131" s="107" t="s">
        <v>117</v>
      </c>
      <c r="C131" s="105">
        <v>0</v>
      </c>
      <c r="D131" s="105">
        <v>0</v>
      </c>
      <c r="E131" s="105">
        <v>0</v>
      </c>
      <c r="F131" s="105">
        <v>0</v>
      </c>
      <c r="H131" s="136"/>
    </row>
    <row r="132" spans="1:10" x14ac:dyDescent="0.2">
      <c r="A132" s="106"/>
      <c r="B132" s="102"/>
      <c r="C132" s="105"/>
      <c r="D132" s="105"/>
      <c r="E132" s="105"/>
      <c r="F132" s="105"/>
      <c r="H132" s="136"/>
    </row>
    <row r="133" spans="1:10" ht="38.25" x14ac:dyDescent="0.2">
      <c r="A133" s="106" t="s">
        <v>110</v>
      </c>
      <c r="B133" s="107" t="s">
        <v>118</v>
      </c>
      <c r="C133" s="105"/>
      <c r="D133" s="105"/>
      <c r="E133" s="105"/>
      <c r="F133" s="105"/>
      <c r="H133" s="136"/>
    </row>
    <row r="134" spans="1:10" x14ac:dyDescent="0.2">
      <c r="A134" s="106"/>
      <c r="B134" s="102"/>
      <c r="C134" s="103"/>
      <c r="D134" s="103"/>
      <c r="E134" s="103"/>
      <c r="F134" s="103"/>
      <c r="H134" s="136"/>
    </row>
    <row r="135" spans="1:10" x14ac:dyDescent="0.2">
      <c r="A135" s="101"/>
      <c r="B135" s="102"/>
      <c r="C135" s="105"/>
      <c r="D135" s="105"/>
      <c r="E135" s="105"/>
      <c r="F135" s="105"/>
      <c r="H135" s="137"/>
    </row>
    <row r="136" spans="1:10" ht="25.5" x14ac:dyDescent="0.2">
      <c r="A136" s="101" t="s">
        <v>119</v>
      </c>
      <c r="B136" s="107" t="s">
        <v>126</v>
      </c>
      <c r="C136" s="105">
        <v>0</v>
      </c>
      <c r="D136" s="105">
        <v>0</v>
      </c>
      <c r="E136" s="105">
        <v>0</v>
      </c>
      <c r="F136" s="105">
        <v>0</v>
      </c>
      <c r="G136" s="79" t="s">
        <v>285</v>
      </c>
      <c r="H136" s="143">
        <v>-3268221</v>
      </c>
      <c r="I136" s="143">
        <v>3337565</v>
      </c>
      <c r="J136" s="94">
        <f>H136+I136</f>
        <v>69344</v>
      </c>
    </row>
    <row r="137" spans="1:10" x14ac:dyDescent="0.2">
      <c r="A137" s="101"/>
      <c r="B137" s="102"/>
      <c r="C137" s="105"/>
      <c r="D137" s="105"/>
      <c r="E137" s="105"/>
      <c r="F137" s="105"/>
      <c r="G137" s="79" t="s">
        <v>286</v>
      </c>
      <c r="I137" s="143">
        <v>3260804</v>
      </c>
    </row>
    <row r="138" spans="1:10" ht="25.5" x14ac:dyDescent="0.2">
      <c r="A138" s="101" t="s">
        <v>120</v>
      </c>
      <c r="B138" s="58" t="s">
        <v>127</v>
      </c>
      <c r="C138" s="105">
        <v>0</v>
      </c>
      <c r="D138" s="105">
        <v>0</v>
      </c>
      <c r="E138" s="105">
        <v>0</v>
      </c>
      <c r="F138" s="105">
        <v>0</v>
      </c>
      <c r="I138" s="94">
        <f>I136-I137</f>
        <v>76761</v>
      </c>
      <c r="J138" s="94">
        <f>I138-J136</f>
        <v>7417</v>
      </c>
    </row>
    <row r="139" spans="1:10" x14ac:dyDescent="0.2">
      <c r="A139" s="101"/>
      <c r="B139" s="102"/>
      <c r="C139" s="105"/>
      <c r="D139" s="105"/>
      <c r="E139" s="105"/>
      <c r="F139" s="105"/>
      <c r="I139" s="137">
        <f>17032.87+59206.63</f>
        <v>76239.5</v>
      </c>
    </row>
    <row r="140" spans="1:10" ht="38.25" x14ac:dyDescent="0.2">
      <c r="A140" s="101" t="s">
        <v>121</v>
      </c>
      <c r="B140" s="58" t="s">
        <v>128</v>
      </c>
      <c r="C140" s="105">
        <v>0</v>
      </c>
      <c r="D140" s="105">
        <v>0</v>
      </c>
      <c r="E140" s="105">
        <v>0</v>
      </c>
      <c r="F140" s="105">
        <v>0</v>
      </c>
      <c r="I140" s="137">
        <f>I138-I139</f>
        <v>521.5</v>
      </c>
      <c r="J140" s="79" t="s">
        <v>287</v>
      </c>
    </row>
    <row r="141" spans="1:10" x14ac:dyDescent="0.2">
      <c r="A141" s="101"/>
      <c r="B141" s="102"/>
      <c r="C141" s="105"/>
      <c r="D141" s="105"/>
      <c r="E141" s="105"/>
      <c r="F141" s="105"/>
    </row>
    <row r="142" spans="1:10" ht="38.25" x14ac:dyDescent="0.2">
      <c r="A142" s="101" t="s">
        <v>122</v>
      </c>
      <c r="B142" s="58" t="s">
        <v>129</v>
      </c>
      <c r="C142" s="105">
        <v>0</v>
      </c>
      <c r="D142" s="105">
        <v>0</v>
      </c>
      <c r="E142" s="105">
        <v>0</v>
      </c>
      <c r="F142" s="105">
        <v>0</v>
      </c>
      <c r="H142" s="143"/>
    </row>
    <row r="143" spans="1:10" x14ac:dyDescent="0.2">
      <c r="A143" s="101"/>
      <c r="B143" s="58"/>
      <c r="C143" s="103"/>
      <c r="D143" s="103"/>
      <c r="E143" s="103"/>
      <c r="F143" s="103"/>
    </row>
    <row r="144" spans="1:10" ht="25.5" x14ac:dyDescent="0.2">
      <c r="A144" s="101" t="s">
        <v>123</v>
      </c>
      <c r="B144" s="58" t="s">
        <v>130</v>
      </c>
      <c r="C144" s="105">
        <v>0</v>
      </c>
      <c r="D144" s="105">
        <v>0</v>
      </c>
      <c r="E144" s="105">
        <v>0</v>
      </c>
      <c r="F144" s="105">
        <v>0</v>
      </c>
      <c r="H144" s="94"/>
    </row>
    <row r="145" spans="1:6" x14ac:dyDescent="0.2">
      <c r="A145" s="101"/>
      <c r="B145" s="102"/>
      <c r="C145" s="105"/>
      <c r="D145" s="105"/>
      <c r="E145" s="105"/>
      <c r="F145" s="105"/>
    </row>
    <row r="146" spans="1:6" x14ac:dyDescent="0.2">
      <c r="A146" s="101" t="s">
        <v>124</v>
      </c>
      <c r="B146" s="107" t="s">
        <v>190</v>
      </c>
      <c r="C146" s="105">
        <v>0</v>
      </c>
      <c r="D146" s="105">
        <v>0</v>
      </c>
      <c r="E146" s="105">
        <v>0</v>
      </c>
      <c r="F146" s="105">
        <v>0</v>
      </c>
    </row>
    <row r="147" spans="1:6" x14ac:dyDescent="0.2">
      <c r="A147" s="101"/>
      <c r="B147" s="107"/>
      <c r="C147" s="103"/>
      <c r="D147" s="103"/>
      <c r="E147" s="103"/>
      <c r="F147" s="103"/>
    </row>
    <row r="148" spans="1:6" x14ac:dyDescent="0.2">
      <c r="A148" s="101"/>
      <c r="B148" s="107"/>
      <c r="C148" s="105">
        <v>0</v>
      </c>
      <c r="D148" s="105">
        <v>0</v>
      </c>
      <c r="E148" s="105">
        <v>0</v>
      </c>
      <c r="F148" s="105">
        <v>0</v>
      </c>
    </row>
    <row r="149" spans="1:6" x14ac:dyDescent="0.2">
      <c r="A149" s="106"/>
      <c r="B149" s="107"/>
      <c r="C149" s="111"/>
      <c r="D149" s="111"/>
      <c r="E149" s="111"/>
      <c r="F149" s="111"/>
    </row>
    <row r="150" spans="1:6" x14ac:dyDescent="0.2">
      <c r="A150" s="106"/>
      <c r="B150" s="102" t="s">
        <v>276</v>
      </c>
      <c r="C150" s="103">
        <f>C97+C115+C136+C138+C140+C142+C144+C146+C148</f>
        <v>-2588452</v>
      </c>
      <c r="D150" s="103">
        <f>D97+D115+D136+D138+D140+D142+D144+D146+D148</f>
        <v>1866092</v>
      </c>
      <c r="E150" s="103">
        <f>E97+E115+E136+E138+E140+E142+E144+E146+E148</f>
        <v>0</v>
      </c>
      <c r="F150" s="103">
        <f>F97+F115+F136+F138+F140+F142+F144+F146+F148</f>
        <v>0</v>
      </c>
    </row>
    <row r="151" spans="1:6" x14ac:dyDescent="0.2">
      <c r="A151" s="106"/>
      <c r="B151" s="107"/>
      <c r="C151" s="105"/>
      <c r="D151" s="105"/>
      <c r="E151" s="105"/>
      <c r="F151" s="105"/>
    </row>
    <row r="152" spans="1:6" ht="25.5" x14ac:dyDescent="0.2">
      <c r="A152" s="101" t="s">
        <v>219</v>
      </c>
      <c r="B152" s="102" t="s">
        <v>132</v>
      </c>
      <c r="C152" s="103">
        <f>C50+C93+C150</f>
        <v>-670802</v>
      </c>
      <c r="D152" s="103">
        <f>D50+D93+D150</f>
        <v>-477477</v>
      </c>
      <c r="E152" s="103">
        <f>E50+E93+E150</f>
        <v>-2179936</v>
      </c>
      <c r="F152" s="103">
        <f>F50+F93+F150</f>
        <v>-1967171</v>
      </c>
    </row>
    <row r="153" spans="1:6" x14ac:dyDescent="0.2">
      <c r="A153" s="101"/>
      <c r="B153" s="102"/>
      <c r="C153" s="105"/>
      <c r="D153" s="105"/>
      <c r="E153" s="105"/>
      <c r="F153" s="105"/>
    </row>
    <row r="154" spans="1:6" ht="36.75" x14ac:dyDescent="0.2">
      <c r="A154" s="101" t="s">
        <v>196</v>
      </c>
      <c r="B154" s="102" t="s">
        <v>236</v>
      </c>
      <c r="C154" s="103">
        <f>D160</f>
        <v>1564213</v>
      </c>
      <c r="D154" s="103">
        <f>E160</f>
        <v>2012060</v>
      </c>
      <c r="E154" s="103">
        <f>F160</f>
        <v>4120634</v>
      </c>
      <c r="F154" s="103">
        <v>6060268</v>
      </c>
    </row>
    <row r="155" spans="1:6" x14ac:dyDescent="0.2">
      <c r="A155" s="101"/>
      <c r="B155" s="102"/>
      <c r="C155" s="103"/>
      <c r="D155" s="103"/>
      <c r="E155" s="103"/>
      <c r="F155" s="103"/>
    </row>
    <row r="156" spans="1:6" ht="60.75" x14ac:dyDescent="0.2">
      <c r="A156" s="101" t="s">
        <v>197</v>
      </c>
      <c r="B156" s="102" t="s">
        <v>235</v>
      </c>
      <c r="C156" s="103">
        <f>945745-C158</f>
        <v>893411</v>
      </c>
      <c r="D156" s="103">
        <f>1564213-D158</f>
        <v>1534583</v>
      </c>
      <c r="E156" s="103">
        <f>2012060-E158</f>
        <v>1940698</v>
      </c>
      <c r="F156" s="103">
        <v>4093097</v>
      </c>
    </row>
    <row r="157" spans="1:6" x14ac:dyDescent="0.2">
      <c r="A157" s="101"/>
      <c r="B157" s="102"/>
      <c r="C157" s="103"/>
      <c r="D157" s="103"/>
      <c r="E157" s="103"/>
      <c r="F157" s="103"/>
    </row>
    <row r="158" spans="1:6" ht="49.5" x14ac:dyDescent="0.2">
      <c r="A158" s="101" t="s">
        <v>198</v>
      </c>
      <c r="B158" s="102" t="s">
        <v>237</v>
      </c>
      <c r="C158" s="103">
        <f>-C20-C21</f>
        <v>52334</v>
      </c>
      <c r="D158" s="103">
        <f>-D20</f>
        <v>29630</v>
      </c>
      <c r="E158" s="103">
        <f>-E20</f>
        <v>71362</v>
      </c>
      <c r="F158" s="103">
        <v>27537</v>
      </c>
    </row>
    <row r="159" spans="1:6" x14ac:dyDescent="0.2">
      <c r="A159" s="101"/>
      <c r="B159" s="102"/>
      <c r="C159" s="103"/>
      <c r="D159" s="103"/>
      <c r="E159" s="103"/>
      <c r="F159" s="103"/>
    </row>
    <row r="160" spans="1:6" ht="75" x14ac:dyDescent="0.2">
      <c r="A160" s="101" t="s">
        <v>199</v>
      </c>
      <c r="B160" s="102" t="s">
        <v>238</v>
      </c>
      <c r="C160" s="103">
        <f>C156+C158</f>
        <v>945745</v>
      </c>
      <c r="D160" s="103">
        <f>D156+D158</f>
        <v>1564213</v>
      </c>
      <c r="E160" s="103">
        <f>E156+E158</f>
        <v>2012060</v>
      </c>
      <c r="F160" s="103">
        <f>F156+F158</f>
        <v>4120634</v>
      </c>
    </row>
    <row r="161" spans="1:8" x14ac:dyDescent="0.2">
      <c r="A161" s="92"/>
      <c r="B161" s="97"/>
      <c r="C161" s="93">
        <f>C156-C154</f>
        <v>-670802</v>
      </c>
      <c r="D161" s="93">
        <f>D156-D154</f>
        <v>-477477</v>
      </c>
      <c r="E161" s="93">
        <f>E156-E154</f>
        <v>-2179936</v>
      </c>
      <c r="F161" s="93">
        <f>F156-F154</f>
        <v>-1967171</v>
      </c>
      <c r="H161" s="148">
        <f>1476397</f>
        <v>1476397</v>
      </c>
    </row>
    <row r="162" spans="1:8" x14ac:dyDescent="0.2">
      <c r="A162" s="92"/>
      <c r="B162" s="97"/>
      <c r="C162" s="93">
        <f>C152-C161</f>
        <v>0</v>
      </c>
      <c r="D162" s="93">
        <f>D152-D161</f>
        <v>0</v>
      </c>
      <c r="E162" s="93">
        <f>E152-E161</f>
        <v>0</v>
      </c>
      <c r="F162" s="93">
        <f>F152-F161</f>
        <v>0</v>
      </c>
      <c r="H162" s="88">
        <v>-10921060</v>
      </c>
    </row>
    <row r="163" spans="1:8" x14ac:dyDescent="0.2">
      <c r="A163" s="92"/>
      <c r="B163" s="97"/>
      <c r="C163" s="93"/>
      <c r="D163" s="93"/>
      <c r="E163" s="93"/>
      <c r="F163" s="93"/>
      <c r="H163" s="94">
        <f>H161+H162</f>
        <v>-9444663</v>
      </c>
    </row>
    <row r="164" spans="1:8" x14ac:dyDescent="0.2">
      <c r="A164" s="92"/>
      <c r="B164" s="97"/>
      <c r="C164" s="93"/>
      <c r="D164" s="93"/>
      <c r="E164" s="93"/>
      <c r="F164" s="93"/>
      <c r="H164" s="88">
        <v>9614179</v>
      </c>
    </row>
    <row r="165" spans="1:8" x14ac:dyDescent="0.2">
      <c r="A165" s="92"/>
      <c r="B165" s="97"/>
      <c r="C165" s="93"/>
      <c r="D165" s="93"/>
      <c r="E165" s="93"/>
      <c r="F165" s="93"/>
      <c r="H165" s="94">
        <f>H163+H164</f>
        <v>169516</v>
      </c>
    </row>
    <row r="166" spans="1:8" x14ac:dyDescent="0.2">
      <c r="A166" s="96"/>
      <c r="B166" s="98"/>
      <c r="C166" s="93"/>
      <c r="D166" s="93"/>
      <c r="E166" s="93"/>
      <c r="F166" s="93"/>
    </row>
    <row r="167" spans="1:8" x14ac:dyDescent="0.2">
      <c r="A167" s="96"/>
      <c r="B167" s="98"/>
    </row>
    <row r="168" spans="1:8" x14ac:dyDescent="0.2">
      <c r="B168" s="99"/>
      <c r="C168" s="93"/>
      <c r="D168" s="93"/>
      <c r="E168" s="93"/>
      <c r="F168" s="93"/>
    </row>
    <row r="169" spans="1:8" x14ac:dyDescent="0.2">
      <c r="A169" s="92"/>
      <c r="B169" s="97"/>
    </row>
    <row r="170" spans="1:8" x14ac:dyDescent="0.2">
      <c r="B170" s="99"/>
    </row>
    <row r="171" spans="1:8" x14ac:dyDescent="0.2">
      <c r="B171" s="99"/>
    </row>
    <row r="172" spans="1:8" x14ac:dyDescent="0.2">
      <c r="B172" s="99"/>
    </row>
    <row r="173" spans="1:8" x14ac:dyDescent="0.2">
      <c r="B173" s="99"/>
    </row>
    <row r="174" spans="1:8" x14ac:dyDescent="0.2">
      <c r="B174" s="99"/>
    </row>
    <row r="175" spans="1:8" x14ac:dyDescent="0.2">
      <c r="B175" s="99"/>
    </row>
    <row r="176" spans="1:8" x14ac:dyDescent="0.2">
      <c r="B176" s="99"/>
    </row>
    <row r="177" spans="2:2" x14ac:dyDescent="0.2">
      <c r="B177" s="99"/>
    </row>
    <row r="178" spans="2:2" x14ac:dyDescent="0.2">
      <c r="B178" s="99"/>
    </row>
    <row r="179" spans="2:2" x14ac:dyDescent="0.2">
      <c r="B179" s="99"/>
    </row>
    <row r="180" spans="2:2" x14ac:dyDescent="0.2">
      <c r="B180" s="99"/>
    </row>
    <row r="181" spans="2:2" x14ac:dyDescent="0.2">
      <c r="B181" s="99"/>
    </row>
    <row r="182" spans="2:2" x14ac:dyDescent="0.2">
      <c r="B182" s="99"/>
    </row>
    <row r="183" spans="2:2" x14ac:dyDescent="0.2">
      <c r="B183" s="99"/>
    </row>
    <row r="184" spans="2:2" x14ac:dyDescent="0.2">
      <c r="B184" s="99"/>
    </row>
    <row r="185" spans="2:2" x14ac:dyDescent="0.2">
      <c r="B185" s="99"/>
    </row>
    <row r="186" spans="2:2" x14ac:dyDescent="0.2">
      <c r="B186" s="99"/>
    </row>
    <row r="187" spans="2:2" x14ac:dyDescent="0.2">
      <c r="B187" s="99"/>
    </row>
    <row r="188" spans="2:2" x14ac:dyDescent="0.2">
      <c r="B188" s="99"/>
    </row>
    <row r="189" spans="2:2" x14ac:dyDescent="0.2">
      <c r="B189" s="99"/>
    </row>
    <row r="190" spans="2:2" x14ac:dyDescent="0.2">
      <c r="B190" s="99"/>
    </row>
    <row r="191" spans="2:2" x14ac:dyDescent="0.2">
      <c r="B191" s="99"/>
    </row>
    <row r="192" spans="2:2" x14ac:dyDescent="0.2">
      <c r="B192" s="99"/>
    </row>
    <row r="193" spans="2:2" x14ac:dyDescent="0.2">
      <c r="B193" s="99"/>
    </row>
    <row r="194" spans="2:2" x14ac:dyDescent="0.2">
      <c r="B194" s="99"/>
    </row>
    <row r="195" spans="2:2" x14ac:dyDescent="0.2">
      <c r="B195" s="99"/>
    </row>
    <row r="196" spans="2:2" x14ac:dyDescent="0.2">
      <c r="B196" s="99"/>
    </row>
    <row r="197" spans="2:2" x14ac:dyDescent="0.2">
      <c r="B197" s="99"/>
    </row>
    <row r="198" spans="2:2" x14ac:dyDescent="0.2">
      <c r="B198" s="99"/>
    </row>
    <row r="199" spans="2:2" x14ac:dyDescent="0.2">
      <c r="B199" s="99"/>
    </row>
    <row r="200" spans="2:2" x14ac:dyDescent="0.2">
      <c r="B200" s="99"/>
    </row>
    <row r="201" spans="2:2" x14ac:dyDescent="0.2">
      <c r="B201" s="99"/>
    </row>
    <row r="202" spans="2:2" x14ac:dyDescent="0.2">
      <c r="B202" s="99"/>
    </row>
    <row r="203" spans="2:2" x14ac:dyDescent="0.2">
      <c r="B203" s="99"/>
    </row>
    <row r="204" spans="2:2" x14ac:dyDescent="0.2">
      <c r="B204" s="99"/>
    </row>
    <row r="205" spans="2:2" x14ac:dyDescent="0.2">
      <c r="B205" s="99"/>
    </row>
    <row r="206" spans="2:2" x14ac:dyDescent="0.2">
      <c r="B206" s="99"/>
    </row>
    <row r="207" spans="2:2" x14ac:dyDescent="0.2">
      <c r="B207" s="99"/>
    </row>
    <row r="208" spans="2:2" x14ac:dyDescent="0.2">
      <c r="B208" s="99"/>
    </row>
    <row r="209" spans="2:2" x14ac:dyDescent="0.2">
      <c r="B209" s="99"/>
    </row>
    <row r="210" spans="2:2" x14ac:dyDescent="0.2">
      <c r="B210" s="99"/>
    </row>
    <row r="211" spans="2:2" x14ac:dyDescent="0.2">
      <c r="B211" s="99"/>
    </row>
    <row r="212" spans="2:2" x14ac:dyDescent="0.2">
      <c r="B212" s="99"/>
    </row>
    <row r="213" spans="2:2" x14ac:dyDescent="0.2">
      <c r="B213" s="99"/>
    </row>
    <row r="214" spans="2:2" x14ac:dyDescent="0.2">
      <c r="B214" s="99"/>
    </row>
    <row r="215" spans="2:2" x14ac:dyDescent="0.2">
      <c r="B215" s="99"/>
    </row>
    <row r="216" spans="2:2" x14ac:dyDescent="0.2">
      <c r="B216" s="99"/>
    </row>
    <row r="217" spans="2:2" x14ac:dyDescent="0.2">
      <c r="B217" s="99"/>
    </row>
    <row r="218" spans="2:2" x14ac:dyDescent="0.2">
      <c r="B218" s="99"/>
    </row>
    <row r="219" spans="2:2" x14ac:dyDescent="0.2">
      <c r="B219" s="99"/>
    </row>
    <row r="220" spans="2:2" x14ac:dyDescent="0.2">
      <c r="B220" s="99"/>
    </row>
    <row r="221" spans="2:2" x14ac:dyDescent="0.2">
      <c r="B221" s="99"/>
    </row>
    <row r="222" spans="2:2" x14ac:dyDescent="0.2">
      <c r="B222" s="99"/>
    </row>
    <row r="223" spans="2:2" x14ac:dyDescent="0.2">
      <c r="B223" s="99"/>
    </row>
    <row r="224" spans="2:2" x14ac:dyDescent="0.2">
      <c r="B224" s="99"/>
    </row>
    <row r="225" spans="2:2" x14ac:dyDescent="0.2">
      <c r="B225" s="99"/>
    </row>
    <row r="226" spans="2:2" x14ac:dyDescent="0.2">
      <c r="B226" s="99"/>
    </row>
    <row r="227" spans="2:2" x14ac:dyDescent="0.2">
      <c r="B227" s="99"/>
    </row>
    <row r="228" spans="2:2" x14ac:dyDescent="0.2">
      <c r="B228" s="99"/>
    </row>
    <row r="229" spans="2:2" x14ac:dyDescent="0.2">
      <c r="B229" s="99"/>
    </row>
    <row r="230" spans="2:2" x14ac:dyDescent="0.2">
      <c r="B230" s="99"/>
    </row>
    <row r="231" spans="2:2" x14ac:dyDescent="0.2">
      <c r="B231" s="99"/>
    </row>
    <row r="232" spans="2:2" x14ac:dyDescent="0.2">
      <c r="B232" s="99"/>
    </row>
    <row r="233" spans="2:2" x14ac:dyDescent="0.2">
      <c r="B233" s="99"/>
    </row>
    <row r="234" spans="2:2" x14ac:dyDescent="0.2">
      <c r="B234" s="99"/>
    </row>
    <row r="235" spans="2:2" x14ac:dyDescent="0.2">
      <c r="B235" s="99"/>
    </row>
    <row r="236" spans="2:2" x14ac:dyDescent="0.2">
      <c r="B236" s="99"/>
    </row>
    <row r="237" spans="2:2" x14ac:dyDescent="0.2">
      <c r="B237" s="99"/>
    </row>
    <row r="238" spans="2:2" x14ac:dyDescent="0.2">
      <c r="B238" s="99"/>
    </row>
    <row r="239" spans="2:2" x14ac:dyDescent="0.2">
      <c r="B239" s="99"/>
    </row>
    <row r="240" spans="2:2" x14ac:dyDescent="0.2">
      <c r="B240" s="99"/>
    </row>
    <row r="241" spans="2:2" x14ac:dyDescent="0.2">
      <c r="B241" s="99"/>
    </row>
    <row r="242" spans="2:2" x14ac:dyDescent="0.2">
      <c r="B242" s="99"/>
    </row>
    <row r="243" spans="2:2" x14ac:dyDescent="0.2">
      <c r="B243" s="99"/>
    </row>
    <row r="244" spans="2:2" x14ac:dyDescent="0.2">
      <c r="B244" s="99"/>
    </row>
    <row r="245" spans="2:2" x14ac:dyDescent="0.2">
      <c r="B245" s="99"/>
    </row>
    <row r="246" spans="2:2" x14ac:dyDescent="0.2">
      <c r="B246" s="99"/>
    </row>
    <row r="247" spans="2:2" x14ac:dyDescent="0.2">
      <c r="B247" s="99"/>
    </row>
    <row r="248" spans="2:2" x14ac:dyDescent="0.2">
      <c r="B248" s="99"/>
    </row>
    <row r="249" spans="2:2" x14ac:dyDescent="0.2">
      <c r="B249" s="99"/>
    </row>
    <row r="250" spans="2:2" x14ac:dyDescent="0.2">
      <c r="B250" s="99"/>
    </row>
    <row r="251" spans="2:2" x14ac:dyDescent="0.2">
      <c r="B251" s="99"/>
    </row>
    <row r="252" spans="2:2" x14ac:dyDescent="0.2">
      <c r="B252" s="99"/>
    </row>
    <row r="253" spans="2:2" x14ac:dyDescent="0.2">
      <c r="B253" s="99"/>
    </row>
    <row r="254" spans="2:2" x14ac:dyDescent="0.2">
      <c r="B254" s="99"/>
    </row>
    <row r="255" spans="2:2" x14ac:dyDescent="0.2">
      <c r="B255" s="99"/>
    </row>
    <row r="256" spans="2:2" x14ac:dyDescent="0.2">
      <c r="B256" s="99"/>
    </row>
    <row r="257" spans="2:2" x14ac:dyDescent="0.2">
      <c r="B257" s="99"/>
    </row>
    <row r="258" spans="2:2" x14ac:dyDescent="0.2">
      <c r="B258" s="99"/>
    </row>
    <row r="259" spans="2:2" x14ac:dyDescent="0.2">
      <c r="B259" s="99"/>
    </row>
    <row r="260" spans="2:2" x14ac:dyDescent="0.2">
      <c r="B260" s="99"/>
    </row>
    <row r="261" spans="2:2" x14ac:dyDescent="0.2">
      <c r="B261" s="99"/>
    </row>
    <row r="262" spans="2:2" x14ac:dyDescent="0.2">
      <c r="B262" s="99"/>
    </row>
    <row r="263" spans="2:2" x14ac:dyDescent="0.2">
      <c r="B263" s="99"/>
    </row>
    <row r="264" spans="2:2" x14ac:dyDescent="0.2">
      <c r="B264" s="99"/>
    </row>
    <row r="265" spans="2:2" x14ac:dyDescent="0.2">
      <c r="B265" s="99"/>
    </row>
    <row r="266" spans="2:2" x14ac:dyDescent="0.2">
      <c r="B266" s="99"/>
    </row>
    <row r="267" spans="2:2" x14ac:dyDescent="0.2">
      <c r="B267" s="99"/>
    </row>
    <row r="268" spans="2:2" x14ac:dyDescent="0.2">
      <c r="B268" s="99"/>
    </row>
    <row r="269" spans="2:2" x14ac:dyDescent="0.2">
      <c r="B269" s="99"/>
    </row>
    <row r="270" spans="2:2" x14ac:dyDescent="0.2">
      <c r="B270" s="99"/>
    </row>
    <row r="271" spans="2:2" x14ac:dyDescent="0.2">
      <c r="B271" s="99"/>
    </row>
    <row r="272" spans="2:2" x14ac:dyDescent="0.2">
      <c r="B272" s="99"/>
    </row>
    <row r="273" spans="2:2" x14ac:dyDescent="0.2">
      <c r="B273" s="99"/>
    </row>
    <row r="274" spans="2:2" x14ac:dyDescent="0.2">
      <c r="B274" s="99"/>
    </row>
    <row r="275" spans="2:2" x14ac:dyDescent="0.2">
      <c r="B275" s="99"/>
    </row>
    <row r="276" spans="2:2" x14ac:dyDescent="0.2">
      <c r="B276" s="99"/>
    </row>
    <row r="277" spans="2:2" x14ac:dyDescent="0.2">
      <c r="B277" s="99"/>
    </row>
    <row r="278" spans="2:2" x14ac:dyDescent="0.2">
      <c r="B278" s="99"/>
    </row>
    <row r="279" spans="2:2" x14ac:dyDescent="0.2">
      <c r="B279" s="99"/>
    </row>
    <row r="280" spans="2:2" x14ac:dyDescent="0.2">
      <c r="B280" s="99"/>
    </row>
    <row r="281" spans="2:2" x14ac:dyDescent="0.2">
      <c r="B281" s="99"/>
    </row>
    <row r="282" spans="2:2" x14ac:dyDescent="0.2">
      <c r="B282" s="99"/>
    </row>
    <row r="283" spans="2:2" x14ac:dyDescent="0.2">
      <c r="B283" s="99"/>
    </row>
    <row r="284" spans="2:2" x14ac:dyDescent="0.2">
      <c r="B284" s="99"/>
    </row>
    <row r="285" spans="2:2" x14ac:dyDescent="0.2">
      <c r="B285" s="99"/>
    </row>
    <row r="286" spans="2:2" x14ac:dyDescent="0.2">
      <c r="B286" s="99"/>
    </row>
    <row r="287" spans="2:2" x14ac:dyDescent="0.2">
      <c r="B287" s="99"/>
    </row>
    <row r="288" spans="2:2" x14ac:dyDescent="0.2">
      <c r="B288" s="99"/>
    </row>
    <row r="289" spans="2:2" x14ac:dyDescent="0.2">
      <c r="B289" s="99"/>
    </row>
    <row r="290" spans="2:2" x14ac:dyDescent="0.2">
      <c r="B290" s="99"/>
    </row>
    <row r="291" spans="2:2" x14ac:dyDescent="0.2">
      <c r="B291" s="99"/>
    </row>
    <row r="292" spans="2:2" x14ac:dyDescent="0.2">
      <c r="B292" s="99"/>
    </row>
    <row r="293" spans="2:2" x14ac:dyDescent="0.2">
      <c r="B293" s="99"/>
    </row>
    <row r="294" spans="2:2" x14ac:dyDescent="0.2">
      <c r="B294" s="99"/>
    </row>
    <row r="295" spans="2:2" x14ac:dyDescent="0.2">
      <c r="B295" s="99"/>
    </row>
    <row r="296" spans="2:2" x14ac:dyDescent="0.2">
      <c r="B296" s="99"/>
    </row>
    <row r="297" spans="2:2" x14ac:dyDescent="0.2">
      <c r="B297" s="99"/>
    </row>
    <row r="298" spans="2:2" x14ac:dyDescent="0.2">
      <c r="B298" s="99"/>
    </row>
    <row r="299" spans="2:2" x14ac:dyDescent="0.2">
      <c r="B299" s="99"/>
    </row>
    <row r="300" spans="2:2" x14ac:dyDescent="0.2">
      <c r="B300" s="99"/>
    </row>
    <row r="301" spans="2:2" x14ac:dyDescent="0.2">
      <c r="B301" s="99"/>
    </row>
    <row r="302" spans="2:2" x14ac:dyDescent="0.2">
      <c r="B302" s="99"/>
    </row>
    <row r="303" spans="2:2" x14ac:dyDescent="0.2">
      <c r="B303" s="99"/>
    </row>
    <row r="304" spans="2:2" x14ac:dyDescent="0.2">
      <c r="B304" s="99"/>
    </row>
    <row r="305" spans="2:2" x14ac:dyDescent="0.2">
      <c r="B305" s="99"/>
    </row>
    <row r="306" spans="2:2" x14ac:dyDescent="0.2">
      <c r="B306" s="99"/>
    </row>
    <row r="307" spans="2:2" x14ac:dyDescent="0.2">
      <c r="B307" s="99"/>
    </row>
    <row r="308" spans="2:2" x14ac:dyDescent="0.2">
      <c r="B308" s="99"/>
    </row>
    <row r="309" spans="2:2" x14ac:dyDescent="0.2">
      <c r="B309" s="99"/>
    </row>
    <row r="310" spans="2:2" x14ac:dyDescent="0.2">
      <c r="B310" s="99"/>
    </row>
    <row r="311" spans="2:2" x14ac:dyDescent="0.2">
      <c r="B311" s="99"/>
    </row>
    <row r="312" spans="2:2" x14ac:dyDescent="0.2">
      <c r="B312" s="99"/>
    </row>
    <row r="313" spans="2:2" x14ac:dyDescent="0.2">
      <c r="B313" s="99"/>
    </row>
    <row r="314" spans="2:2" x14ac:dyDescent="0.2">
      <c r="B314" s="99"/>
    </row>
    <row r="315" spans="2:2" x14ac:dyDescent="0.2">
      <c r="B315" s="99"/>
    </row>
    <row r="316" spans="2:2" x14ac:dyDescent="0.2">
      <c r="B316" s="99"/>
    </row>
    <row r="317" spans="2:2" x14ac:dyDescent="0.2">
      <c r="B317" s="99"/>
    </row>
    <row r="318" spans="2:2" x14ac:dyDescent="0.2">
      <c r="B318" s="99"/>
    </row>
    <row r="319" spans="2:2" x14ac:dyDescent="0.2">
      <c r="B319" s="99"/>
    </row>
    <row r="320" spans="2:2" x14ac:dyDescent="0.2">
      <c r="B320" s="99"/>
    </row>
    <row r="321" spans="2:2" x14ac:dyDescent="0.2">
      <c r="B321" s="99"/>
    </row>
    <row r="322" spans="2:2" x14ac:dyDescent="0.2">
      <c r="B322" s="99"/>
    </row>
    <row r="323" spans="2:2" x14ac:dyDescent="0.2">
      <c r="B323" s="99"/>
    </row>
    <row r="324" spans="2:2" x14ac:dyDescent="0.2">
      <c r="B324" s="99"/>
    </row>
    <row r="325" spans="2:2" x14ac:dyDescent="0.2">
      <c r="B325" s="99"/>
    </row>
    <row r="326" spans="2:2" x14ac:dyDescent="0.2">
      <c r="B326" s="99"/>
    </row>
    <row r="327" spans="2:2" x14ac:dyDescent="0.2">
      <c r="B327" s="99"/>
    </row>
    <row r="328" spans="2:2" x14ac:dyDescent="0.2">
      <c r="B328" s="99"/>
    </row>
    <row r="329" spans="2:2" x14ac:dyDescent="0.2">
      <c r="B329" s="99"/>
    </row>
    <row r="330" spans="2:2" x14ac:dyDescent="0.2">
      <c r="B330" s="99"/>
    </row>
    <row r="331" spans="2:2" x14ac:dyDescent="0.2">
      <c r="B331" s="99"/>
    </row>
    <row r="332" spans="2:2" x14ac:dyDescent="0.2">
      <c r="B332" s="99"/>
    </row>
    <row r="333" spans="2:2" x14ac:dyDescent="0.2">
      <c r="B333" s="99"/>
    </row>
    <row r="334" spans="2:2" x14ac:dyDescent="0.2">
      <c r="B334" s="99"/>
    </row>
    <row r="335" spans="2:2" x14ac:dyDescent="0.2">
      <c r="B335" s="99"/>
    </row>
    <row r="336" spans="2:2" x14ac:dyDescent="0.2">
      <c r="B336" s="99"/>
    </row>
    <row r="337" spans="2:2" x14ac:dyDescent="0.2">
      <c r="B337" s="99"/>
    </row>
    <row r="338" spans="2:2" x14ac:dyDescent="0.2">
      <c r="B338" s="99"/>
    </row>
    <row r="339" spans="2:2" x14ac:dyDescent="0.2">
      <c r="B339" s="99"/>
    </row>
    <row r="340" spans="2:2" x14ac:dyDescent="0.2">
      <c r="B340" s="99"/>
    </row>
    <row r="341" spans="2:2" x14ac:dyDescent="0.2">
      <c r="B341" s="99"/>
    </row>
    <row r="342" spans="2:2" x14ac:dyDescent="0.2">
      <c r="B342" s="99"/>
    </row>
    <row r="343" spans="2:2" x14ac:dyDescent="0.2">
      <c r="B343" s="99"/>
    </row>
    <row r="344" spans="2:2" x14ac:dyDescent="0.2">
      <c r="B344" s="99"/>
    </row>
    <row r="345" spans="2:2" x14ac:dyDescent="0.2">
      <c r="B345" s="99"/>
    </row>
    <row r="346" spans="2:2" x14ac:dyDescent="0.2">
      <c r="B346" s="99"/>
    </row>
    <row r="347" spans="2:2" x14ac:dyDescent="0.2">
      <c r="B347" s="99"/>
    </row>
    <row r="348" spans="2:2" x14ac:dyDescent="0.2">
      <c r="B348" s="99"/>
    </row>
    <row r="349" spans="2:2" x14ac:dyDescent="0.2">
      <c r="B349" s="99"/>
    </row>
    <row r="350" spans="2:2" x14ac:dyDescent="0.2">
      <c r="B350" s="99"/>
    </row>
    <row r="351" spans="2:2" x14ac:dyDescent="0.2">
      <c r="B351" s="99"/>
    </row>
    <row r="352" spans="2:2" x14ac:dyDescent="0.2">
      <c r="B352" s="99"/>
    </row>
    <row r="353" spans="2:2" x14ac:dyDescent="0.2">
      <c r="B353" s="99"/>
    </row>
    <row r="354" spans="2:2" x14ac:dyDescent="0.2">
      <c r="B354" s="99"/>
    </row>
    <row r="355" spans="2:2" x14ac:dyDescent="0.2">
      <c r="B355" s="99"/>
    </row>
    <row r="356" spans="2:2" x14ac:dyDescent="0.2">
      <c r="B356" s="99"/>
    </row>
    <row r="357" spans="2:2" x14ac:dyDescent="0.2">
      <c r="B357" s="99"/>
    </row>
    <row r="358" spans="2:2" x14ac:dyDescent="0.2">
      <c r="B358" s="99"/>
    </row>
    <row r="359" spans="2:2" x14ac:dyDescent="0.2">
      <c r="B359" s="99"/>
    </row>
    <row r="360" spans="2:2" x14ac:dyDescent="0.2">
      <c r="B360" s="99"/>
    </row>
    <row r="361" spans="2:2" x14ac:dyDescent="0.2">
      <c r="B361" s="99"/>
    </row>
    <row r="362" spans="2:2" x14ac:dyDescent="0.2">
      <c r="B362" s="99"/>
    </row>
    <row r="363" spans="2:2" x14ac:dyDescent="0.2">
      <c r="B363" s="99"/>
    </row>
    <row r="364" spans="2:2" x14ac:dyDescent="0.2">
      <c r="B364" s="99"/>
    </row>
    <row r="365" spans="2:2" x14ac:dyDescent="0.2">
      <c r="B365" s="99"/>
    </row>
    <row r="366" spans="2:2" x14ac:dyDescent="0.2">
      <c r="B366" s="99"/>
    </row>
    <row r="367" spans="2:2" x14ac:dyDescent="0.2">
      <c r="B367" s="99"/>
    </row>
    <row r="368" spans="2:2" x14ac:dyDescent="0.2">
      <c r="B368" s="99"/>
    </row>
    <row r="369" spans="2:2" x14ac:dyDescent="0.2">
      <c r="B369" s="99"/>
    </row>
    <row r="370" spans="2:2" x14ac:dyDescent="0.2">
      <c r="B370" s="99"/>
    </row>
    <row r="371" spans="2:2" x14ac:dyDescent="0.2">
      <c r="B371" s="99"/>
    </row>
    <row r="372" spans="2:2" x14ac:dyDescent="0.2">
      <c r="B372" s="99"/>
    </row>
    <row r="373" spans="2:2" x14ac:dyDescent="0.2">
      <c r="B373" s="99"/>
    </row>
    <row r="374" spans="2:2" x14ac:dyDescent="0.2">
      <c r="B374" s="99"/>
    </row>
    <row r="375" spans="2:2" x14ac:dyDescent="0.2">
      <c r="B375" s="99"/>
    </row>
    <row r="376" spans="2:2" x14ac:dyDescent="0.2">
      <c r="B376" s="99"/>
    </row>
    <row r="377" spans="2:2" x14ac:dyDescent="0.2">
      <c r="B377" s="99"/>
    </row>
    <row r="378" spans="2:2" x14ac:dyDescent="0.2">
      <c r="B378" s="99"/>
    </row>
    <row r="379" spans="2:2" x14ac:dyDescent="0.2">
      <c r="B379" s="99"/>
    </row>
    <row r="380" spans="2:2" x14ac:dyDescent="0.2">
      <c r="B380" s="99"/>
    </row>
    <row r="381" spans="2:2" x14ac:dyDescent="0.2">
      <c r="B381" s="99"/>
    </row>
    <row r="382" spans="2:2" x14ac:dyDescent="0.2">
      <c r="B382" s="99"/>
    </row>
    <row r="383" spans="2:2" x14ac:dyDescent="0.2">
      <c r="B383" s="99"/>
    </row>
    <row r="384" spans="2:2" x14ac:dyDescent="0.2">
      <c r="B384" s="99"/>
    </row>
    <row r="385" spans="2:2" x14ac:dyDescent="0.2">
      <c r="B385" s="99"/>
    </row>
    <row r="386" spans="2:2" x14ac:dyDescent="0.2">
      <c r="B386" s="99"/>
    </row>
    <row r="387" spans="2:2" x14ac:dyDescent="0.2">
      <c r="B387" s="99"/>
    </row>
    <row r="388" spans="2:2" x14ac:dyDescent="0.2">
      <c r="B388" s="99"/>
    </row>
    <row r="389" spans="2:2" x14ac:dyDescent="0.2">
      <c r="B389" s="99"/>
    </row>
    <row r="390" spans="2:2" x14ac:dyDescent="0.2">
      <c r="B390" s="99"/>
    </row>
    <row r="391" spans="2:2" x14ac:dyDescent="0.2">
      <c r="B391" s="99"/>
    </row>
    <row r="392" spans="2:2" x14ac:dyDescent="0.2">
      <c r="B392" s="99"/>
    </row>
    <row r="393" spans="2:2" x14ac:dyDescent="0.2">
      <c r="B393" s="99"/>
    </row>
    <row r="394" spans="2:2" x14ac:dyDescent="0.2">
      <c r="B394" s="99"/>
    </row>
    <row r="395" spans="2:2" x14ac:dyDescent="0.2">
      <c r="B395" s="99"/>
    </row>
    <row r="396" spans="2:2" x14ac:dyDescent="0.2">
      <c r="B396" s="99"/>
    </row>
    <row r="397" spans="2:2" x14ac:dyDescent="0.2">
      <c r="B397" s="99"/>
    </row>
    <row r="398" spans="2:2" x14ac:dyDescent="0.2">
      <c r="B398" s="99"/>
    </row>
    <row r="399" spans="2:2" x14ac:dyDescent="0.2">
      <c r="B399" s="99"/>
    </row>
    <row r="400" spans="2:2" x14ac:dyDescent="0.2">
      <c r="B400" s="99"/>
    </row>
    <row r="401" spans="2:2" x14ac:dyDescent="0.2">
      <c r="B401" s="99"/>
    </row>
    <row r="402" spans="2:2" x14ac:dyDescent="0.2">
      <c r="B402" s="99"/>
    </row>
    <row r="403" spans="2:2" x14ac:dyDescent="0.2">
      <c r="B403" s="99"/>
    </row>
    <row r="404" spans="2:2" x14ac:dyDescent="0.2">
      <c r="B404" s="99"/>
    </row>
    <row r="405" spans="2:2" x14ac:dyDescent="0.2">
      <c r="B405" s="99"/>
    </row>
    <row r="406" spans="2:2" x14ac:dyDescent="0.2">
      <c r="B406" s="99"/>
    </row>
    <row r="407" spans="2:2" x14ac:dyDescent="0.2">
      <c r="B407" s="99"/>
    </row>
    <row r="408" spans="2:2" x14ac:dyDescent="0.2">
      <c r="B408" s="99"/>
    </row>
    <row r="409" spans="2:2" x14ac:dyDescent="0.2">
      <c r="B409" s="99"/>
    </row>
    <row r="410" spans="2:2" x14ac:dyDescent="0.2">
      <c r="B410" s="99"/>
    </row>
    <row r="411" spans="2:2" x14ac:dyDescent="0.2">
      <c r="B411" s="99"/>
    </row>
    <row r="412" spans="2:2" x14ac:dyDescent="0.2">
      <c r="B412" s="99"/>
    </row>
    <row r="413" spans="2:2" x14ac:dyDescent="0.2">
      <c r="B413" s="99"/>
    </row>
    <row r="414" spans="2:2" x14ac:dyDescent="0.2">
      <c r="B414" s="99"/>
    </row>
    <row r="415" spans="2:2" x14ac:dyDescent="0.2">
      <c r="B415" s="99"/>
    </row>
    <row r="416" spans="2:2" x14ac:dyDescent="0.2">
      <c r="B416" s="99"/>
    </row>
    <row r="417" spans="2:2" x14ac:dyDescent="0.2">
      <c r="B417" s="99"/>
    </row>
    <row r="418" spans="2:2" x14ac:dyDescent="0.2">
      <c r="B418" s="99"/>
    </row>
    <row r="419" spans="2:2" x14ac:dyDescent="0.2">
      <c r="B419" s="99"/>
    </row>
    <row r="420" spans="2:2" x14ac:dyDescent="0.2">
      <c r="B420" s="99"/>
    </row>
    <row r="421" spans="2:2" x14ac:dyDescent="0.2">
      <c r="B421" s="99"/>
    </row>
    <row r="422" spans="2:2" x14ac:dyDescent="0.2">
      <c r="B422" s="99"/>
    </row>
    <row r="423" spans="2:2" x14ac:dyDescent="0.2">
      <c r="B423" s="99"/>
    </row>
    <row r="424" spans="2:2" x14ac:dyDescent="0.2">
      <c r="B424" s="99"/>
    </row>
    <row r="425" spans="2:2" x14ac:dyDescent="0.2">
      <c r="B425" s="99"/>
    </row>
    <row r="426" spans="2:2" x14ac:dyDescent="0.2">
      <c r="B426" s="99"/>
    </row>
    <row r="427" spans="2:2" x14ac:dyDescent="0.2">
      <c r="B427" s="99"/>
    </row>
    <row r="428" spans="2:2" x14ac:dyDescent="0.2">
      <c r="B428" s="99"/>
    </row>
    <row r="429" spans="2:2" x14ac:dyDescent="0.2">
      <c r="B429" s="99"/>
    </row>
    <row r="430" spans="2:2" x14ac:dyDescent="0.2">
      <c r="B430" s="99"/>
    </row>
    <row r="431" spans="2:2" x14ac:dyDescent="0.2">
      <c r="B431" s="99"/>
    </row>
    <row r="432" spans="2:2" x14ac:dyDescent="0.2">
      <c r="B432" s="99"/>
    </row>
    <row r="433" spans="2:2" x14ac:dyDescent="0.2">
      <c r="B433" s="99"/>
    </row>
    <row r="434" spans="2:2" x14ac:dyDescent="0.2">
      <c r="B434" s="99"/>
    </row>
    <row r="435" spans="2:2" x14ac:dyDescent="0.2">
      <c r="B435" s="99"/>
    </row>
    <row r="436" spans="2:2" x14ac:dyDescent="0.2">
      <c r="B436" s="99"/>
    </row>
    <row r="437" spans="2:2" x14ac:dyDescent="0.2">
      <c r="B437" s="99"/>
    </row>
    <row r="438" spans="2:2" x14ac:dyDescent="0.2">
      <c r="B438" s="99"/>
    </row>
    <row r="439" spans="2:2" x14ac:dyDescent="0.2">
      <c r="B439" s="99"/>
    </row>
    <row r="440" spans="2:2" x14ac:dyDescent="0.2">
      <c r="B440" s="99"/>
    </row>
    <row r="441" spans="2:2" x14ac:dyDescent="0.2">
      <c r="B441" s="99"/>
    </row>
    <row r="442" spans="2:2" x14ac:dyDescent="0.2">
      <c r="B442" s="99"/>
    </row>
    <row r="443" spans="2:2" x14ac:dyDescent="0.2">
      <c r="B443" s="99"/>
    </row>
    <row r="444" spans="2:2" x14ac:dyDescent="0.2">
      <c r="B444" s="99"/>
    </row>
    <row r="445" spans="2:2" x14ac:dyDescent="0.2">
      <c r="B445" s="99"/>
    </row>
    <row r="446" spans="2:2" x14ac:dyDescent="0.2">
      <c r="B446" s="99"/>
    </row>
    <row r="447" spans="2:2" x14ac:dyDescent="0.2">
      <c r="B447" s="99"/>
    </row>
    <row r="448" spans="2:2" x14ac:dyDescent="0.2">
      <c r="B448" s="99"/>
    </row>
    <row r="449" spans="2:2" x14ac:dyDescent="0.2">
      <c r="B449" s="99"/>
    </row>
    <row r="450" spans="2:2" x14ac:dyDescent="0.2">
      <c r="B450" s="99"/>
    </row>
    <row r="451" spans="2:2" x14ac:dyDescent="0.2">
      <c r="B451" s="99"/>
    </row>
    <row r="452" spans="2:2" x14ac:dyDescent="0.2">
      <c r="B452" s="99"/>
    </row>
    <row r="453" spans="2:2" x14ac:dyDescent="0.2">
      <c r="B453" s="99"/>
    </row>
    <row r="454" spans="2:2" x14ac:dyDescent="0.2">
      <c r="B454" s="99"/>
    </row>
    <row r="455" spans="2:2" x14ac:dyDescent="0.2">
      <c r="B455" s="99"/>
    </row>
    <row r="456" spans="2:2" x14ac:dyDescent="0.2">
      <c r="B456" s="99"/>
    </row>
    <row r="457" spans="2:2" x14ac:dyDescent="0.2">
      <c r="B457" s="99"/>
    </row>
    <row r="458" spans="2:2" x14ac:dyDescent="0.2">
      <c r="B458" s="99"/>
    </row>
    <row r="459" spans="2:2" x14ac:dyDescent="0.2">
      <c r="B459" s="99"/>
    </row>
    <row r="460" spans="2:2" x14ac:dyDescent="0.2">
      <c r="B460" s="99"/>
    </row>
    <row r="461" spans="2:2" x14ac:dyDescent="0.2">
      <c r="B461" s="99"/>
    </row>
    <row r="462" spans="2:2" x14ac:dyDescent="0.2">
      <c r="B462" s="99"/>
    </row>
    <row r="463" spans="2:2" x14ac:dyDescent="0.2">
      <c r="B463" s="99"/>
    </row>
    <row r="464" spans="2:2" x14ac:dyDescent="0.2">
      <c r="B464" s="99"/>
    </row>
    <row r="465" spans="2:2" x14ac:dyDescent="0.2">
      <c r="B465" s="99"/>
    </row>
    <row r="466" spans="2:2" x14ac:dyDescent="0.2">
      <c r="B466" s="99"/>
    </row>
    <row r="467" spans="2:2" x14ac:dyDescent="0.2">
      <c r="B467" s="99"/>
    </row>
    <row r="468" spans="2:2" x14ac:dyDescent="0.2">
      <c r="B468" s="99"/>
    </row>
    <row r="469" spans="2:2" x14ac:dyDescent="0.2">
      <c r="B469" s="99"/>
    </row>
    <row r="470" spans="2:2" x14ac:dyDescent="0.2">
      <c r="B470" s="99"/>
    </row>
    <row r="471" spans="2:2" x14ac:dyDescent="0.2">
      <c r="B471" s="99"/>
    </row>
    <row r="472" spans="2:2" x14ac:dyDescent="0.2">
      <c r="B472" s="99"/>
    </row>
    <row r="473" spans="2:2" x14ac:dyDescent="0.2">
      <c r="B473" s="99"/>
    </row>
    <row r="474" spans="2:2" x14ac:dyDescent="0.2">
      <c r="B474" s="99"/>
    </row>
    <row r="475" spans="2:2" x14ac:dyDescent="0.2">
      <c r="B475" s="99"/>
    </row>
    <row r="476" spans="2:2" x14ac:dyDescent="0.2">
      <c r="B476" s="99"/>
    </row>
    <row r="477" spans="2:2" x14ac:dyDescent="0.2">
      <c r="B477" s="99"/>
    </row>
    <row r="478" spans="2:2" x14ac:dyDescent="0.2">
      <c r="B478" s="99"/>
    </row>
    <row r="479" spans="2:2" x14ac:dyDescent="0.2">
      <c r="B479" s="99"/>
    </row>
    <row r="480" spans="2:2" x14ac:dyDescent="0.2">
      <c r="B480" s="99"/>
    </row>
    <row r="481" spans="2:2" x14ac:dyDescent="0.2">
      <c r="B481" s="99"/>
    </row>
    <row r="482" spans="2:2" x14ac:dyDescent="0.2">
      <c r="B482" s="99"/>
    </row>
    <row r="483" spans="2:2" x14ac:dyDescent="0.2">
      <c r="B483" s="99"/>
    </row>
    <row r="484" spans="2:2" x14ac:dyDescent="0.2">
      <c r="B484" s="99"/>
    </row>
    <row r="485" spans="2:2" x14ac:dyDescent="0.2">
      <c r="B485" s="99"/>
    </row>
    <row r="486" spans="2:2" x14ac:dyDescent="0.2">
      <c r="B486" s="99"/>
    </row>
    <row r="487" spans="2:2" x14ac:dyDescent="0.2">
      <c r="B487" s="99"/>
    </row>
    <row r="488" spans="2:2" x14ac:dyDescent="0.2">
      <c r="B488" s="99"/>
    </row>
    <row r="489" spans="2:2" x14ac:dyDescent="0.2">
      <c r="B489" s="99"/>
    </row>
    <row r="490" spans="2:2" x14ac:dyDescent="0.2">
      <c r="B490" s="99"/>
    </row>
    <row r="491" spans="2:2" x14ac:dyDescent="0.2">
      <c r="B491" s="99"/>
    </row>
    <row r="492" spans="2:2" x14ac:dyDescent="0.2">
      <c r="B492" s="99"/>
    </row>
    <row r="493" spans="2:2" x14ac:dyDescent="0.2">
      <c r="B493" s="99"/>
    </row>
    <row r="494" spans="2:2" x14ac:dyDescent="0.2">
      <c r="B494" s="99"/>
    </row>
    <row r="495" spans="2:2" x14ac:dyDescent="0.2">
      <c r="B495" s="99"/>
    </row>
    <row r="496" spans="2:2" x14ac:dyDescent="0.2">
      <c r="B496" s="99"/>
    </row>
    <row r="497" spans="2:2" x14ac:dyDescent="0.2">
      <c r="B497" s="99"/>
    </row>
    <row r="498" spans="2:2" x14ac:dyDescent="0.2">
      <c r="B498" s="99"/>
    </row>
    <row r="499" spans="2:2" x14ac:dyDescent="0.2">
      <c r="B499" s="99"/>
    </row>
    <row r="500" spans="2:2" x14ac:dyDescent="0.2">
      <c r="B500" s="99"/>
    </row>
    <row r="501" spans="2:2" x14ac:dyDescent="0.2">
      <c r="B501" s="99"/>
    </row>
    <row r="502" spans="2:2" x14ac:dyDescent="0.2">
      <c r="B502" s="99"/>
    </row>
    <row r="503" spans="2:2" x14ac:dyDescent="0.2">
      <c r="B503" s="99"/>
    </row>
    <row r="504" spans="2:2" x14ac:dyDescent="0.2">
      <c r="B504" s="99"/>
    </row>
    <row r="505" spans="2:2" x14ac:dyDescent="0.2">
      <c r="B505" s="99"/>
    </row>
    <row r="506" spans="2:2" x14ac:dyDescent="0.2">
      <c r="B506" s="99"/>
    </row>
    <row r="507" spans="2:2" x14ac:dyDescent="0.2">
      <c r="B507" s="99"/>
    </row>
    <row r="508" spans="2:2" x14ac:dyDescent="0.2">
      <c r="B508" s="99"/>
    </row>
    <row r="509" spans="2:2" x14ac:dyDescent="0.2">
      <c r="B509" s="99"/>
    </row>
    <row r="510" spans="2:2" x14ac:dyDescent="0.2">
      <c r="B510" s="99"/>
    </row>
    <row r="511" spans="2:2" x14ac:dyDescent="0.2">
      <c r="B511" s="99"/>
    </row>
    <row r="512" spans="2:2" x14ac:dyDescent="0.2">
      <c r="B512" s="99"/>
    </row>
    <row r="513" spans="2:2" x14ac:dyDescent="0.2">
      <c r="B513" s="99"/>
    </row>
    <row r="514" spans="2:2" x14ac:dyDescent="0.2">
      <c r="B514" s="99"/>
    </row>
    <row r="515" spans="2:2" x14ac:dyDescent="0.2">
      <c r="B515" s="99"/>
    </row>
    <row r="516" spans="2:2" x14ac:dyDescent="0.2">
      <c r="B516" s="99"/>
    </row>
    <row r="517" spans="2:2" x14ac:dyDescent="0.2">
      <c r="B517" s="99"/>
    </row>
    <row r="518" spans="2:2" x14ac:dyDescent="0.2">
      <c r="B518" s="99"/>
    </row>
    <row r="519" spans="2:2" x14ac:dyDescent="0.2">
      <c r="B519" s="99"/>
    </row>
    <row r="520" spans="2:2" x14ac:dyDescent="0.2">
      <c r="B520" s="99"/>
    </row>
    <row r="521" spans="2:2" x14ac:dyDescent="0.2">
      <c r="B521" s="99"/>
    </row>
    <row r="522" spans="2:2" x14ac:dyDescent="0.2">
      <c r="B522" s="99"/>
    </row>
    <row r="523" spans="2:2" x14ac:dyDescent="0.2">
      <c r="B523" s="99"/>
    </row>
    <row r="524" spans="2:2" x14ac:dyDescent="0.2">
      <c r="B524" s="99"/>
    </row>
    <row r="525" spans="2:2" x14ac:dyDescent="0.2">
      <c r="B525" s="99"/>
    </row>
    <row r="526" spans="2:2" x14ac:dyDescent="0.2">
      <c r="B526" s="99"/>
    </row>
    <row r="527" spans="2:2" x14ac:dyDescent="0.2">
      <c r="B527" s="99"/>
    </row>
    <row r="528" spans="2:2" x14ac:dyDescent="0.2">
      <c r="B528" s="99"/>
    </row>
    <row r="529" spans="2:2" x14ac:dyDescent="0.2">
      <c r="B529" s="99"/>
    </row>
    <row r="530" spans="2:2" x14ac:dyDescent="0.2">
      <c r="B530" s="99"/>
    </row>
    <row r="531" spans="2:2" x14ac:dyDescent="0.2">
      <c r="B531" s="99"/>
    </row>
    <row r="532" spans="2:2" x14ac:dyDescent="0.2">
      <c r="B532" s="99"/>
    </row>
    <row r="533" spans="2:2" x14ac:dyDescent="0.2">
      <c r="B533" s="99"/>
    </row>
    <row r="534" spans="2:2" x14ac:dyDescent="0.2">
      <c r="B534" s="99"/>
    </row>
    <row r="535" spans="2:2" x14ac:dyDescent="0.2">
      <c r="B535" s="99"/>
    </row>
    <row r="536" spans="2:2" x14ac:dyDescent="0.2">
      <c r="B536" s="99"/>
    </row>
    <row r="537" spans="2:2" x14ac:dyDescent="0.2">
      <c r="B537" s="99"/>
    </row>
    <row r="538" spans="2:2" x14ac:dyDescent="0.2">
      <c r="B538" s="99"/>
    </row>
    <row r="539" spans="2:2" x14ac:dyDescent="0.2">
      <c r="B539" s="99"/>
    </row>
    <row r="540" spans="2:2" x14ac:dyDescent="0.2">
      <c r="B540" s="99"/>
    </row>
    <row r="541" spans="2:2" x14ac:dyDescent="0.2">
      <c r="B541" s="99"/>
    </row>
    <row r="542" spans="2:2" x14ac:dyDescent="0.2">
      <c r="B542" s="99"/>
    </row>
    <row r="543" spans="2:2" x14ac:dyDescent="0.2">
      <c r="B543" s="99"/>
    </row>
    <row r="544" spans="2:2" x14ac:dyDescent="0.2">
      <c r="B544" s="99"/>
    </row>
    <row r="545" spans="2:2" x14ac:dyDescent="0.2">
      <c r="B545" s="99"/>
    </row>
    <row r="546" spans="2:2" x14ac:dyDescent="0.2">
      <c r="B546" s="99"/>
    </row>
    <row r="547" spans="2:2" x14ac:dyDescent="0.2">
      <c r="B547" s="99"/>
    </row>
    <row r="548" spans="2:2" x14ac:dyDescent="0.2">
      <c r="B548" s="99"/>
    </row>
    <row r="549" spans="2:2" x14ac:dyDescent="0.2">
      <c r="B549" s="99"/>
    </row>
    <row r="550" spans="2:2" x14ac:dyDescent="0.2">
      <c r="B550" s="99"/>
    </row>
    <row r="551" spans="2:2" x14ac:dyDescent="0.2">
      <c r="B551" s="99"/>
    </row>
    <row r="552" spans="2:2" x14ac:dyDescent="0.2">
      <c r="B552" s="99"/>
    </row>
    <row r="553" spans="2:2" x14ac:dyDescent="0.2">
      <c r="B553" s="99"/>
    </row>
    <row r="554" spans="2:2" x14ac:dyDescent="0.2">
      <c r="B554" s="99"/>
    </row>
    <row r="555" spans="2:2" x14ac:dyDescent="0.2">
      <c r="B555" s="99"/>
    </row>
  </sheetData>
  <phoneticPr fontId="0" type="noConversion"/>
  <pageMargins left="0.28999999999999998" right="0.43" top="1" bottom="1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81"/>
  <sheetViews>
    <sheetView tabSelected="1" zoomScaleNormal="100" workbookViewId="0"/>
  </sheetViews>
  <sheetFormatPr defaultRowHeight="12.75" x14ac:dyDescent="0.2"/>
  <cols>
    <col min="1" max="1" width="12" style="5" customWidth="1"/>
    <col min="2" max="2" width="70.28515625" customWidth="1"/>
    <col min="3" max="4" width="16.5703125" style="10" customWidth="1"/>
    <col min="5" max="7" width="16.5703125" style="10" hidden="1" customWidth="1"/>
    <col min="8" max="13" width="13.7109375" style="10" hidden="1" customWidth="1"/>
  </cols>
  <sheetData>
    <row r="1" spans="1:13" ht="15.75" x14ac:dyDescent="0.2">
      <c r="A1" s="19" t="str">
        <f>'CF -s účtami'!A1</f>
        <v>Prehľad peňažných tokov (CASH FLOW STATEMENTS)  k  31. decembru 2017</v>
      </c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4.25" x14ac:dyDescent="0.2">
      <c r="A2" s="20" t="s">
        <v>142</v>
      </c>
      <c r="B2" s="15" t="str">
        <f>'CF -s účtami'!B2</f>
        <v>Meditrade spol. s r.o.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0.5" customHeight="1" x14ac:dyDescent="0.2">
      <c r="A3" s="18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x14ac:dyDescent="0.2">
      <c r="A4" s="12"/>
      <c r="B4" s="15" t="s">
        <v>0</v>
      </c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40.5" customHeight="1" x14ac:dyDescent="0.2">
      <c r="A5" s="149" t="s">
        <v>143</v>
      </c>
      <c r="B5" s="149" t="s">
        <v>144</v>
      </c>
      <c r="C5" s="150" t="str">
        <f>'CF -s účtami'!C5</f>
        <v xml:space="preserve">                           Bežné                  ÚO</v>
      </c>
      <c r="D5" s="150" t="str">
        <f>'CF -s účtami'!D5</f>
        <v>Bezprostredne predchádzajúce účtovné obdobie</v>
      </c>
      <c r="E5" s="150">
        <f>'CF -s účtami'!E5</f>
        <v>2015</v>
      </c>
      <c r="F5" s="150">
        <f>'CF -s účtami'!F5</f>
        <v>2014</v>
      </c>
      <c r="G5" s="150" t="e">
        <f>'CF -s účtami'!#REF!</f>
        <v>#REF!</v>
      </c>
      <c r="H5" s="33" t="e">
        <f>'CF -s účtami'!#REF!</f>
        <v>#REF!</v>
      </c>
      <c r="I5" s="33" t="e">
        <f>'CF -s účtami'!#REF!</f>
        <v>#REF!</v>
      </c>
      <c r="J5" s="33" t="e">
        <f>'CF -s účtami'!#REF!</f>
        <v>#REF!</v>
      </c>
      <c r="K5" s="33" t="e">
        <f>'CF -s účtami'!#REF!</f>
        <v>#REF!</v>
      </c>
      <c r="L5" s="33" t="e">
        <f>'CF -s účtami'!#REF!</f>
        <v>#REF!</v>
      </c>
      <c r="M5" s="33" t="e">
        <f>'CF -s účtami'!#REF!</f>
        <v>#REF!</v>
      </c>
    </row>
    <row r="6" spans="1:13" ht="25.5" x14ac:dyDescent="0.2">
      <c r="A6" s="151" t="s">
        <v>149</v>
      </c>
      <c r="B6" s="65" t="s">
        <v>150</v>
      </c>
      <c r="C6" s="66">
        <f>'CF -s účtami'!C6</f>
        <v>3771867</v>
      </c>
      <c r="D6" s="66">
        <f>'CF -s účtami'!D6</f>
        <v>4289109</v>
      </c>
      <c r="E6" s="66">
        <f>'CF -s účtami'!E6</f>
        <v>6373052</v>
      </c>
      <c r="F6" s="66">
        <f>'CF -s účtami'!F6</f>
        <v>5231938</v>
      </c>
      <c r="G6" s="66" t="e">
        <f>'CF -s účtami'!#REF!</f>
        <v>#REF!</v>
      </c>
      <c r="H6" s="11" t="e">
        <f>'CF -s účtami'!#REF!</f>
        <v>#REF!</v>
      </c>
      <c r="I6" s="11" t="e">
        <f>'CF -s účtami'!#REF!</f>
        <v>#REF!</v>
      </c>
      <c r="J6" s="11" t="e">
        <f>'CF -s účtami'!#REF!</f>
        <v>#REF!</v>
      </c>
      <c r="K6" s="11" t="e">
        <f>'CF -s účtami'!#REF!</f>
        <v>#REF!</v>
      </c>
      <c r="L6" s="11" t="e">
        <f>'CF -s účtami'!#REF!</f>
        <v>#REF!</v>
      </c>
      <c r="M6" s="11" t="e">
        <f>'CF -s účtami'!#REF!</f>
        <v>#REF!</v>
      </c>
    </row>
    <row r="7" spans="1:13" x14ac:dyDescent="0.2">
      <c r="A7" s="152"/>
      <c r="B7" s="153"/>
      <c r="C7" s="154"/>
      <c r="D7" s="154"/>
      <c r="E7" s="154"/>
      <c r="F7" s="154"/>
      <c r="G7" s="154"/>
    </row>
    <row r="8" spans="1:13" x14ac:dyDescent="0.2">
      <c r="A8" s="152" t="s">
        <v>200</v>
      </c>
      <c r="B8" s="153" t="s">
        <v>136</v>
      </c>
      <c r="C8" s="154"/>
      <c r="D8" s="154"/>
      <c r="E8" s="154"/>
      <c r="F8" s="154"/>
      <c r="G8" s="154"/>
    </row>
    <row r="9" spans="1:13" x14ac:dyDescent="0.2">
      <c r="A9" s="155"/>
      <c r="B9" s="156"/>
      <c r="C9" s="154"/>
      <c r="D9" s="154"/>
      <c r="E9" s="154"/>
      <c r="F9" s="154"/>
      <c r="G9" s="154"/>
    </row>
    <row r="10" spans="1:13" s="8" customFormat="1" ht="25.5" x14ac:dyDescent="0.2">
      <c r="A10" s="157" t="s">
        <v>201</v>
      </c>
      <c r="B10" s="158" t="s">
        <v>183</v>
      </c>
      <c r="C10" s="159">
        <f>'CF -s účtami'!C10</f>
        <v>-955798</v>
      </c>
      <c r="D10" s="159">
        <f>'CF -s účtami'!D10</f>
        <v>776899</v>
      </c>
      <c r="E10" s="159">
        <f>'CF -s účtami'!E10</f>
        <v>43621</v>
      </c>
      <c r="F10" s="159">
        <f>'CF -s účtami'!F10</f>
        <v>599302</v>
      </c>
      <c r="G10" s="159" t="e">
        <f>'CF -s účtami'!#REF!</f>
        <v>#REF!</v>
      </c>
      <c r="H10" s="11" t="e">
        <f>'CF -s účtami'!#REF!</f>
        <v>#REF!</v>
      </c>
      <c r="I10" s="11" t="e">
        <f>'CF -s účtami'!#REF!</f>
        <v>#REF!</v>
      </c>
      <c r="J10" s="11" t="e">
        <f>'CF -s účtami'!#REF!</f>
        <v>#REF!</v>
      </c>
      <c r="K10" s="11" t="e">
        <f>'CF -s účtami'!#REF!</f>
        <v>#REF!</v>
      </c>
      <c r="L10" s="11" t="e">
        <f>'CF -s účtami'!#REF!</f>
        <v>#REF!</v>
      </c>
      <c r="M10" s="11" t="e">
        <f>'CF -s účtami'!#REF!</f>
        <v>#REF!</v>
      </c>
    </row>
    <row r="11" spans="1:13" x14ac:dyDescent="0.2">
      <c r="A11" s="155" t="s">
        <v>202</v>
      </c>
      <c r="B11" s="156" t="s">
        <v>151</v>
      </c>
      <c r="C11" s="160">
        <f>'CF -s účtami'!C11</f>
        <v>105897</v>
      </c>
      <c r="D11" s="160">
        <f>'CF -s účtami'!D11</f>
        <v>136335</v>
      </c>
      <c r="E11" s="160">
        <f>'CF -s účtami'!E11</f>
        <v>171604</v>
      </c>
      <c r="F11" s="160">
        <f>'CF -s účtami'!F11</f>
        <v>227325</v>
      </c>
      <c r="G11" s="160" t="e">
        <f>'CF -s účtami'!#REF!</f>
        <v>#REF!</v>
      </c>
      <c r="H11" s="21" t="e">
        <f>'CF -s účtami'!#REF!</f>
        <v>#REF!</v>
      </c>
      <c r="I11" s="21" t="e">
        <f>'CF -s účtami'!#REF!</f>
        <v>#REF!</v>
      </c>
      <c r="J11" s="21" t="e">
        <f>'CF -s účtami'!#REF!</f>
        <v>#REF!</v>
      </c>
      <c r="K11" s="21" t="e">
        <f>'CF -s účtami'!#REF!</f>
        <v>#REF!</v>
      </c>
      <c r="L11" s="21" t="e">
        <f>'CF -s účtami'!#REF!</f>
        <v>#REF!</v>
      </c>
      <c r="M11" s="21" t="e">
        <f>'CF -s účtami'!#REF!</f>
        <v>#REF!</v>
      </c>
    </row>
    <row r="12" spans="1:13" ht="38.25" x14ac:dyDescent="0.2">
      <c r="A12" s="155" t="s">
        <v>203</v>
      </c>
      <c r="B12" s="156" t="s">
        <v>193</v>
      </c>
      <c r="C12" s="160">
        <f>'CF -s účtami'!C12</f>
        <v>0</v>
      </c>
      <c r="D12" s="160">
        <f>'CF -s účtami'!D12</f>
        <v>0</v>
      </c>
      <c r="E12" s="160">
        <f>'CF -s účtami'!E12</f>
        <v>0</v>
      </c>
      <c r="F12" s="160">
        <f>'CF -s účtami'!F12</f>
        <v>0</v>
      </c>
      <c r="G12" s="160" t="e">
        <f>'CF -s účtami'!#REF!</f>
        <v>#REF!</v>
      </c>
      <c r="H12" s="21" t="e">
        <f>'CF -s účtami'!#REF!</f>
        <v>#REF!</v>
      </c>
      <c r="I12" s="21" t="e">
        <f>'CF -s účtami'!#REF!</f>
        <v>#REF!</v>
      </c>
      <c r="J12" s="21" t="e">
        <f>'CF -s účtami'!#REF!</f>
        <v>#REF!</v>
      </c>
      <c r="K12" s="21" t="e">
        <f>'CF -s účtami'!#REF!</f>
        <v>#REF!</v>
      </c>
      <c r="L12" s="21" t="e">
        <f>'CF -s účtami'!#REF!</f>
        <v>#REF!</v>
      </c>
      <c r="M12" s="21" t="e">
        <f>'CF -s účtami'!#REF!</f>
        <v>#REF!</v>
      </c>
    </row>
    <row r="13" spans="1:13" x14ac:dyDescent="0.2">
      <c r="A13" s="155" t="s">
        <v>204</v>
      </c>
      <c r="B13" s="156" t="s">
        <v>54</v>
      </c>
      <c r="C13" s="160">
        <f>'CF -s účtami'!C13</f>
        <v>0</v>
      </c>
      <c r="D13" s="160">
        <f>'CF -s účtami'!D13</f>
        <v>0</v>
      </c>
      <c r="E13" s="160">
        <f>'CF -s účtami'!E13</f>
        <v>0</v>
      </c>
      <c r="F13" s="160">
        <f>'CF -s účtami'!F13</f>
        <v>0</v>
      </c>
      <c r="G13" s="160" t="e">
        <f>'CF -s účtami'!#REF!</f>
        <v>#REF!</v>
      </c>
      <c r="H13" s="21" t="e">
        <f>'CF -s účtami'!#REF!</f>
        <v>#REF!</v>
      </c>
      <c r="I13" s="21" t="e">
        <f>'CF -s účtami'!#REF!</f>
        <v>#REF!</v>
      </c>
      <c r="J13" s="21" t="e">
        <f>'CF -s účtami'!#REF!</f>
        <v>#REF!</v>
      </c>
      <c r="K13" s="21" t="e">
        <f>'CF -s účtami'!#REF!</f>
        <v>#REF!</v>
      </c>
      <c r="L13" s="21" t="e">
        <f>'CF -s účtami'!#REF!</f>
        <v>#REF!</v>
      </c>
      <c r="M13" s="21" t="e">
        <f>'CF -s účtami'!#REF!</f>
        <v>#REF!</v>
      </c>
    </row>
    <row r="14" spans="1:13" x14ac:dyDescent="0.2">
      <c r="A14" s="155" t="s">
        <v>205</v>
      </c>
      <c r="B14" s="156" t="s">
        <v>152</v>
      </c>
      <c r="C14" s="160">
        <f>'CF -s účtami'!C14</f>
        <v>0</v>
      </c>
      <c r="D14" s="160">
        <f>'CF -s účtami'!D14</f>
        <v>0</v>
      </c>
      <c r="E14" s="160">
        <f>'CF -s účtami'!E14</f>
        <v>0</v>
      </c>
      <c r="F14" s="160">
        <f>'CF -s účtami'!F14</f>
        <v>0</v>
      </c>
      <c r="G14" s="160" t="e">
        <f>'CF -s účtami'!#REF!</f>
        <v>#REF!</v>
      </c>
      <c r="H14" s="21" t="e">
        <f>'CF -s účtami'!#REF!</f>
        <v>#REF!</v>
      </c>
      <c r="I14" s="21" t="e">
        <f>'CF -s účtami'!#REF!</f>
        <v>#REF!</v>
      </c>
      <c r="J14" s="21" t="e">
        <f>'CF -s účtami'!#REF!</f>
        <v>#REF!</v>
      </c>
      <c r="K14" s="21" t="e">
        <f>'CF -s účtami'!#REF!</f>
        <v>#REF!</v>
      </c>
      <c r="L14" s="21" t="e">
        <f>'CF -s účtami'!#REF!</f>
        <v>#REF!</v>
      </c>
      <c r="M14" s="21" t="e">
        <f>'CF -s účtami'!#REF!</f>
        <v>#REF!</v>
      </c>
    </row>
    <row r="15" spans="1:13" x14ac:dyDescent="0.2">
      <c r="A15" s="155" t="s">
        <v>206</v>
      </c>
      <c r="B15" s="156" t="s">
        <v>153</v>
      </c>
      <c r="C15" s="160">
        <f>'CF -s účtami'!C15</f>
        <v>-1116274</v>
      </c>
      <c r="D15" s="160">
        <f>'CF -s účtami'!D15</f>
        <v>565879</v>
      </c>
      <c r="E15" s="160">
        <f>'CF -s účtami'!E15</f>
        <v>-229765</v>
      </c>
      <c r="F15" s="160">
        <f>'CF -s účtami'!F15</f>
        <v>33332</v>
      </c>
      <c r="G15" s="160" t="e">
        <f>'CF -s účtami'!#REF!</f>
        <v>#REF!</v>
      </c>
      <c r="H15" s="21" t="e">
        <f>'CF -s účtami'!#REF!</f>
        <v>#REF!</v>
      </c>
      <c r="I15" s="21" t="e">
        <f>'CF -s účtami'!#REF!</f>
        <v>#REF!</v>
      </c>
      <c r="J15" s="21" t="e">
        <f>'CF -s účtami'!#REF!</f>
        <v>#REF!</v>
      </c>
      <c r="K15" s="21" t="e">
        <f>'CF -s účtami'!#REF!</f>
        <v>#REF!</v>
      </c>
      <c r="L15" s="21" t="e">
        <f>'CF -s účtami'!#REF!</f>
        <v>#REF!</v>
      </c>
      <c r="M15" s="21" t="e">
        <f>'CF -s účtami'!#REF!</f>
        <v>#REF!</v>
      </c>
    </row>
    <row r="16" spans="1:13" x14ac:dyDescent="0.2">
      <c r="A16" s="155" t="s">
        <v>207</v>
      </c>
      <c r="B16" s="156" t="s">
        <v>154</v>
      </c>
      <c r="C16" s="160">
        <f>'CF -s účtami'!C16</f>
        <v>-4912</v>
      </c>
      <c r="D16" s="160">
        <f>'CF -s účtami'!D16</f>
        <v>-5504</v>
      </c>
      <c r="E16" s="160">
        <f>'CF -s účtami'!E16</f>
        <v>17935</v>
      </c>
      <c r="F16" s="160">
        <f>'CF -s účtami'!F16</f>
        <v>9780</v>
      </c>
      <c r="G16" s="160" t="e">
        <f>'CF -s účtami'!#REF!</f>
        <v>#REF!</v>
      </c>
      <c r="H16" s="21" t="e">
        <f>'CF -s účtami'!#REF!</f>
        <v>#REF!</v>
      </c>
      <c r="I16" s="21" t="e">
        <f>'CF -s účtami'!#REF!</f>
        <v>#REF!</v>
      </c>
      <c r="J16" s="21" t="e">
        <f>'CF -s účtami'!#REF!</f>
        <v>#REF!</v>
      </c>
      <c r="K16" s="21" t="e">
        <f>'CF -s účtami'!#REF!</f>
        <v>#REF!</v>
      </c>
      <c r="L16" s="21" t="e">
        <f>'CF -s účtami'!#REF!</f>
        <v>#REF!</v>
      </c>
      <c r="M16" s="21" t="e">
        <f>'CF -s účtami'!#REF!</f>
        <v>#REF!</v>
      </c>
    </row>
    <row r="17" spans="1:13" x14ac:dyDescent="0.2">
      <c r="A17" s="155" t="s">
        <v>208</v>
      </c>
      <c r="B17" s="156" t="s">
        <v>155</v>
      </c>
      <c r="C17" s="160">
        <f>'CF -s účtami'!C17</f>
        <v>0</v>
      </c>
      <c r="D17" s="160">
        <f>'CF -s účtami'!D17</f>
        <v>0</v>
      </c>
      <c r="E17" s="160">
        <f>'CF -s účtami'!E17</f>
        <v>0</v>
      </c>
      <c r="F17" s="160">
        <f>'CF -s účtami'!F17</f>
        <v>0</v>
      </c>
      <c r="G17" s="160" t="e">
        <f>'CF -s účtami'!#REF!</f>
        <v>#REF!</v>
      </c>
      <c r="H17" s="21" t="e">
        <f>'CF -s účtami'!#REF!</f>
        <v>#REF!</v>
      </c>
      <c r="I17" s="21" t="e">
        <f>'CF -s účtami'!#REF!</f>
        <v>#REF!</v>
      </c>
      <c r="J17" s="21" t="e">
        <f>'CF -s účtami'!#REF!</f>
        <v>#REF!</v>
      </c>
      <c r="K17" s="21" t="e">
        <f>'CF -s účtami'!#REF!</f>
        <v>#REF!</v>
      </c>
      <c r="L17" s="21" t="e">
        <f>'CF -s účtami'!#REF!</f>
        <v>#REF!</v>
      </c>
      <c r="M17" s="21" t="e">
        <f>'CF -s účtami'!#REF!</f>
        <v>#REF!</v>
      </c>
    </row>
    <row r="18" spans="1:13" x14ac:dyDescent="0.2">
      <c r="A18" s="155" t="s">
        <v>1</v>
      </c>
      <c r="B18" s="156" t="s">
        <v>156</v>
      </c>
      <c r="C18" s="160">
        <f>'CF -s účtami'!C18</f>
        <v>158979</v>
      </c>
      <c r="D18" s="160">
        <f>'CF -s účtami'!D18</f>
        <v>166074</v>
      </c>
      <c r="E18" s="160">
        <f>'CF -s účtami'!E18</f>
        <v>260180</v>
      </c>
      <c r="F18" s="160">
        <f>'CF -s účtami'!F18</f>
        <v>0</v>
      </c>
      <c r="G18" s="160" t="e">
        <f>'CF -s účtami'!#REF!</f>
        <v>#REF!</v>
      </c>
      <c r="H18" s="21" t="e">
        <f>'CF -s účtami'!#REF!</f>
        <v>#REF!</v>
      </c>
      <c r="I18" s="21" t="e">
        <f>'CF -s účtami'!#REF!</f>
        <v>#REF!</v>
      </c>
      <c r="J18" s="21" t="e">
        <f>'CF -s účtami'!#REF!</f>
        <v>#REF!</v>
      </c>
      <c r="K18" s="21" t="e">
        <f>'CF -s účtami'!#REF!</f>
        <v>#REF!</v>
      </c>
      <c r="L18" s="21" t="e">
        <f>'CF -s účtami'!#REF!</f>
        <v>#REF!</v>
      </c>
      <c r="M18" s="21" t="e">
        <f>'CF -s účtami'!#REF!</f>
        <v>#REF!</v>
      </c>
    </row>
    <row r="19" spans="1:13" x14ac:dyDescent="0.2">
      <c r="A19" s="155" t="s">
        <v>2</v>
      </c>
      <c r="B19" s="156" t="s">
        <v>157</v>
      </c>
      <c r="C19" s="160">
        <f>'CF -s účtami'!C19</f>
        <v>-31816</v>
      </c>
      <c r="D19" s="160">
        <f>'CF -s účtami'!D19</f>
        <v>-57639</v>
      </c>
      <c r="E19" s="160">
        <f>'CF -s účtami'!E19</f>
        <v>-100471</v>
      </c>
      <c r="F19" s="160">
        <f>'CF -s účtami'!F19</f>
        <v>-34104</v>
      </c>
      <c r="G19" s="160" t="e">
        <f>'CF -s účtami'!#REF!</f>
        <v>#REF!</v>
      </c>
      <c r="H19" s="21" t="e">
        <f>'CF -s účtami'!#REF!</f>
        <v>#REF!</v>
      </c>
      <c r="I19" s="21" t="e">
        <f>'CF -s účtami'!#REF!</f>
        <v>#REF!</v>
      </c>
      <c r="J19" s="21" t="e">
        <f>'CF -s účtami'!#REF!</f>
        <v>#REF!</v>
      </c>
      <c r="K19" s="21" t="e">
        <f>'CF -s účtami'!#REF!</f>
        <v>#REF!</v>
      </c>
      <c r="L19" s="21" t="e">
        <f>'CF -s účtami'!#REF!</f>
        <v>#REF!</v>
      </c>
      <c r="M19" s="21" t="e">
        <f>'CF -s účtami'!#REF!</f>
        <v>#REF!</v>
      </c>
    </row>
    <row r="20" spans="1:13" ht="25.5" x14ac:dyDescent="0.2">
      <c r="A20" s="155" t="s">
        <v>3</v>
      </c>
      <c r="B20" s="156" t="s">
        <v>159</v>
      </c>
      <c r="C20" s="160">
        <f>'CF -s účtami'!C20</f>
        <v>-57181</v>
      </c>
      <c r="D20" s="160">
        <f>'CF -s účtami'!D20</f>
        <v>-29630</v>
      </c>
      <c r="E20" s="160">
        <f>'CF -s účtami'!E20</f>
        <v>-71362</v>
      </c>
      <c r="F20" s="160">
        <f>'CF -s účtami'!F20</f>
        <v>-28423</v>
      </c>
      <c r="G20" s="160" t="e">
        <f>'CF -s účtami'!#REF!</f>
        <v>#REF!</v>
      </c>
      <c r="H20" s="21" t="e">
        <f>'CF -s účtami'!#REF!</f>
        <v>#REF!</v>
      </c>
      <c r="I20" s="21" t="e">
        <f>'CF -s účtami'!#REF!</f>
        <v>#REF!</v>
      </c>
      <c r="J20" s="21" t="e">
        <f>'CF -s účtami'!#REF!</f>
        <v>#REF!</v>
      </c>
      <c r="K20" s="21" t="e">
        <f>'CF -s účtami'!#REF!</f>
        <v>#REF!</v>
      </c>
      <c r="L20" s="21" t="e">
        <f>'CF -s účtami'!#REF!</f>
        <v>#REF!</v>
      </c>
      <c r="M20" s="21" t="e">
        <f>'CF -s účtami'!#REF!</f>
        <v>#REF!</v>
      </c>
    </row>
    <row r="21" spans="1:13" ht="25.5" x14ac:dyDescent="0.2">
      <c r="A21" s="155" t="s">
        <v>4</v>
      </c>
      <c r="B21" s="156" t="s">
        <v>158</v>
      </c>
      <c r="C21" s="160">
        <f>'CF -s účtami'!C21</f>
        <v>4847</v>
      </c>
      <c r="D21" s="160">
        <f>'CF -s účtami'!D21</f>
        <v>1384</v>
      </c>
      <c r="E21" s="160">
        <f>'CF -s účtami'!E21</f>
        <v>0</v>
      </c>
      <c r="F21" s="160">
        <f>'CF -s účtami'!F21</f>
        <v>886</v>
      </c>
      <c r="G21" s="160" t="e">
        <f>'CF -s účtami'!#REF!</f>
        <v>#REF!</v>
      </c>
      <c r="H21" s="21" t="e">
        <f>'CF -s účtami'!#REF!</f>
        <v>#REF!</v>
      </c>
      <c r="I21" s="21" t="e">
        <f>'CF -s účtami'!#REF!</f>
        <v>#REF!</v>
      </c>
      <c r="J21" s="21" t="e">
        <f>'CF -s účtami'!#REF!</f>
        <v>#REF!</v>
      </c>
      <c r="K21" s="21" t="e">
        <f>'CF -s účtami'!#REF!</f>
        <v>#REF!</v>
      </c>
      <c r="L21" s="21" t="e">
        <f>'CF -s účtami'!#REF!</f>
        <v>#REF!</v>
      </c>
      <c r="M21" s="21" t="e">
        <f>'CF -s účtami'!#REF!</f>
        <v>#REF!</v>
      </c>
    </row>
    <row r="22" spans="1:13" ht="25.5" x14ac:dyDescent="0.2">
      <c r="A22" s="155" t="s">
        <v>160</v>
      </c>
      <c r="B22" s="156" t="s">
        <v>195</v>
      </c>
      <c r="C22" s="160">
        <f>'CF -s účtami'!C22</f>
        <v>-3167</v>
      </c>
      <c r="D22" s="160">
        <f>'CF -s účtami'!D22</f>
        <v>0</v>
      </c>
      <c r="E22" s="160">
        <f>'CF -s účtami'!E22</f>
        <v>-4500</v>
      </c>
      <c r="F22" s="160">
        <f>'CF -s účtami'!F22</f>
        <v>318784</v>
      </c>
      <c r="G22" s="160" t="e">
        <f>'CF -s účtami'!#REF!</f>
        <v>#REF!</v>
      </c>
      <c r="H22" s="21" t="e">
        <f>'CF -s účtami'!#REF!</f>
        <v>#REF!</v>
      </c>
      <c r="I22" s="21" t="e">
        <f>'CF -s účtami'!#REF!</f>
        <v>#REF!</v>
      </c>
      <c r="J22" s="21" t="e">
        <f>'CF -s účtami'!#REF!</f>
        <v>#REF!</v>
      </c>
      <c r="K22" s="21" t="e">
        <f>'CF -s účtami'!#REF!</f>
        <v>#REF!</v>
      </c>
      <c r="L22" s="21" t="e">
        <f>'CF -s účtami'!#REF!</f>
        <v>#REF!</v>
      </c>
      <c r="M22" s="21" t="e">
        <f>'CF -s účtami'!#REF!</f>
        <v>#REF!</v>
      </c>
    </row>
    <row r="23" spans="1:13" ht="38.25" x14ac:dyDescent="0.2">
      <c r="A23" s="155" t="s">
        <v>161</v>
      </c>
      <c r="B23" s="156" t="s">
        <v>162</v>
      </c>
      <c r="C23" s="160">
        <f>'CF -s účtami'!C23</f>
        <v>-12171</v>
      </c>
      <c r="D23" s="160">
        <f>'CF -s účtami'!D23</f>
        <v>0</v>
      </c>
      <c r="E23" s="160">
        <f>'CF -s účtami'!E23</f>
        <v>0</v>
      </c>
      <c r="F23" s="160">
        <f>'CF -s účtami'!F23</f>
        <v>71722</v>
      </c>
      <c r="G23" s="160" t="e">
        <f>'CF -s účtami'!#REF!</f>
        <v>#REF!</v>
      </c>
      <c r="H23" s="21" t="e">
        <f>'CF -s účtami'!#REF!</f>
        <v>#REF!</v>
      </c>
      <c r="I23" s="21" t="e">
        <f>'CF -s účtami'!#REF!</f>
        <v>#REF!</v>
      </c>
      <c r="J23" s="21" t="e">
        <f>'CF -s účtami'!#REF!</f>
        <v>#REF!</v>
      </c>
      <c r="K23" s="21" t="e">
        <f>'CF -s účtami'!#REF!</f>
        <v>#REF!</v>
      </c>
      <c r="L23" s="21" t="e">
        <f>'CF -s účtami'!#REF!</f>
        <v>#REF!</v>
      </c>
      <c r="M23" s="21" t="e">
        <f>'CF -s účtami'!#REF!</f>
        <v>#REF!</v>
      </c>
    </row>
    <row r="24" spans="1:13" x14ac:dyDescent="0.2">
      <c r="A24" s="155"/>
      <c r="B24" s="156"/>
      <c r="C24" s="154"/>
      <c r="D24" s="154"/>
      <c r="E24" s="154"/>
      <c r="F24" s="154"/>
      <c r="G24" s="154"/>
    </row>
    <row r="25" spans="1:13" x14ac:dyDescent="0.2">
      <c r="A25" s="157" t="s">
        <v>209</v>
      </c>
      <c r="B25" s="158" t="s">
        <v>172</v>
      </c>
      <c r="C25" s="159">
        <f>'CF -s účtami'!C25</f>
        <v>44558</v>
      </c>
      <c r="D25" s="159">
        <f>'CF -s účtami'!D25</f>
        <v>-6255416</v>
      </c>
      <c r="E25" s="159">
        <f>'CF -s účtami'!E25</f>
        <v>-3265689</v>
      </c>
      <c r="F25" s="159">
        <f>'CF -s účtami'!F25</f>
        <v>-1284087</v>
      </c>
      <c r="G25" s="159" t="e">
        <f>'CF -s účtami'!#REF!</f>
        <v>#REF!</v>
      </c>
      <c r="H25" s="11" t="e">
        <f>'CF -s účtami'!#REF!</f>
        <v>#REF!</v>
      </c>
      <c r="I25" s="11" t="e">
        <f>'CF -s účtami'!#REF!</f>
        <v>#REF!</v>
      </c>
      <c r="J25" s="11" t="e">
        <f>'CF -s účtami'!#REF!</f>
        <v>#REF!</v>
      </c>
      <c r="K25" s="11" t="e">
        <f>'CF -s účtami'!#REF!</f>
        <v>#REF!</v>
      </c>
      <c r="L25" s="11" t="e">
        <f>'CF -s účtami'!#REF!</f>
        <v>#REF!</v>
      </c>
      <c r="M25" s="11" t="e">
        <f>'CF -s účtami'!#REF!</f>
        <v>#REF!</v>
      </c>
    </row>
    <row r="26" spans="1:13" x14ac:dyDescent="0.2">
      <c r="A26" s="155" t="s">
        <v>210</v>
      </c>
      <c r="B26" s="156" t="s">
        <v>56</v>
      </c>
      <c r="C26" s="160">
        <f>'CF -s účtami'!C26</f>
        <v>-127052</v>
      </c>
      <c r="D26" s="160">
        <f>'CF -s účtami'!D26</f>
        <v>-2237656</v>
      </c>
      <c r="E26" s="160">
        <f>'CF -s účtami'!E26</f>
        <v>-2855746</v>
      </c>
      <c r="F26" s="160">
        <f>'CF -s účtami'!F26+'CF -s účtami'!F30</f>
        <v>-406902</v>
      </c>
      <c r="G26" s="160" t="e">
        <f>'CF -s účtami'!#REF!</f>
        <v>#REF!</v>
      </c>
      <c r="H26" s="21" t="e">
        <f>'CF -s účtami'!#REF!</f>
        <v>#REF!</v>
      </c>
      <c r="I26" s="21" t="e">
        <f>'CF -s účtami'!#REF!</f>
        <v>#REF!</v>
      </c>
      <c r="J26" s="21" t="e">
        <f>'CF -s účtami'!#REF!</f>
        <v>#REF!</v>
      </c>
      <c r="K26" s="21" t="e">
        <f>'CF -s účtami'!#REF!</f>
        <v>#REF!</v>
      </c>
      <c r="L26" s="21" t="e">
        <f>'CF -s účtami'!#REF!</f>
        <v>#REF!</v>
      </c>
      <c r="M26" s="21" t="e">
        <f>'CF -s účtami'!#REF!</f>
        <v>#REF!</v>
      </c>
    </row>
    <row r="27" spans="1:13" x14ac:dyDescent="0.2">
      <c r="A27" s="155" t="s">
        <v>211</v>
      </c>
      <c r="B27" s="156" t="s">
        <v>57</v>
      </c>
      <c r="C27" s="160">
        <f>'CF -s účtami'!C27+'CF -s účtami'!C30</f>
        <v>68981</v>
      </c>
      <c r="D27" s="160">
        <f>'CF -s účtami'!D27</f>
        <v>-4847780</v>
      </c>
      <c r="E27" s="160">
        <f>'CF -s účtami'!E27</f>
        <v>-580054</v>
      </c>
      <c r="F27" s="160">
        <f>'CF -s účtami'!F27</f>
        <v>648434</v>
      </c>
      <c r="G27" s="160" t="e">
        <f>'CF -s účtami'!#REF!+'CF -s účtami'!#REF!</f>
        <v>#REF!</v>
      </c>
      <c r="H27" s="21" t="e">
        <f>'CF -s účtami'!#REF!</f>
        <v>#REF!</v>
      </c>
      <c r="I27" s="21" t="e">
        <f>'CF -s účtami'!#REF!</f>
        <v>#REF!</v>
      </c>
      <c r="J27" s="21" t="e">
        <f>'CF -s účtami'!#REF!</f>
        <v>#REF!</v>
      </c>
      <c r="K27" s="21" t="e">
        <f>'CF -s účtami'!#REF!</f>
        <v>#REF!</v>
      </c>
      <c r="L27" s="21" t="e">
        <f>'CF -s účtami'!#REF!</f>
        <v>#REF!</v>
      </c>
      <c r="M27" s="21" t="e">
        <f>'CF -s účtami'!#REF!</f>
        <v>#REF!</v>
      </c>
    </row>
    <row r="28" spans="1:13" x14ac:dyDescent="0.2">
      <c r="A28" s="155" t="s">
        <v>212</v>
      </c>
      <c r="B28" s="161" t="s">
        <v>55</v>
      </c>
      <c r="C28" s="160">
        <f>'CF -s účtami'!C28</f>
        <v>102629</v>
      </c>
      <c r="D28" s="160">
        <f>'CF -s účtami'!D28</f>
        <v>830020</v>
      </c>
      <c r="E28" s="160">
        <f>'CF -s účtami'!E28</f>
        <v>170111</v>
      </c>
      <c r="F28" s="160">
        <f>'CF -s účtami'!F28</f>
        <v>-1525619</v>
      </c>
      <c r="G28" s="160" t="e">
        <f>'CF -s účtami'!#REF!</f>
        <v>#REF!</v>
      </c>
      <c r="H28" s="21" t="e">
        <f>'CF -s účtami'!#REF!</f>
        <v>#REF!</v>
      </c>
      <c r="I28" s="21" t="e">
        <f>'CF -s účtami'!#REF!</f>
        <v>#REF!</v>
      </c>
      <c r="J28" s="21" t="e">
        <f>'CF -s účtami'!#REF!</f>
        <v>#REF!</v>
      </c>
      <c r="K28" s="21" t="e">
        <f>'CF -s účtami'!#REF!</f>
        <v>#REF!</v>
      </c>
      <c r="L28" s="21" t="e">
        <f>'CF -s účtami'!#REF!</f>
        <v>#REF!</v>
      </c>
      <c r="M28" s="21" t="e">
        <f>'CF -s účtami'!#REF!</f>
        <v>#REF!</v>
      </c>
    </row>
    <row r="29" spans="1:13" ht="25.5" x14ac:dyDescent="0.2">
      <c r="A29" s="155" t="s">
        <v>213</v>
      </c>
      <c r="B29" s="156" t="s">
        <v>148</v>
      </c>
      <c r="C29" s="160">
        <f>'CF -s účtami'!C29</f>
        <v>0</v>
      </c>
      <c r="D29" s="160">
        <f>'CF -s účtami'!D29</f>
        <v>0</v>
      </c>
      <c r="E29" s="160">
        <f>'CF -s účtami'!E29</f>
        <v>0</v>
      </c>
      <c r="F29" s="160">
        <f>'CF -s účtami'!F29</f>
        <v>0</v>
      </c>
      <c r="G29" s="160" t="e">
        <f>'CF -s účtami'!#REF!</f>
        <v>#REF!</v>
      </c>
      <c r="H29" s="21" t="e">
        <f>'CF -s účtami'!#REF!</f>
        <v>#REF!</v>
      </c>
      <c r="I29" s="21" t="e">
        <f>'CF -s účtami'!#REF!</f>
        <v>#REF!</v>
      </c>
      <c r="J29" s="21" t="e">
        <f>'CF -s účtami'!#REF!</f>
        <v>#REF!</v>
      </c>
      <c r="K29" s="21" t="e">
        <f>'CF -s účtami'!#REF!</f>
        <v>#REF!</v>
      </c>
      <c r="L29" s="21" t="e">
        <f>'CF -s účtami'!#REF!</f>
        <v>#REF!</v>
      </c>
      <c r="M29" s="21" t="e">
        <f>'CF -s účtami'!#REF!</f>
        <v>#REF!</v>
      </c>
    </row>
    <row r="30" spans="1:13" x14ac:dyDescent="0.2">
      <c r="A30" s="155"/>
      <c r="B30" s="156"/>
      <c r="C30" s="154"/>
      <c r="D30" s="154"/>
      <c r="E30" s="154"/>
      <c r="F30" s="154"/>
      <c r="G30" s="154"/>
    </row>
    <row r="31" spans="1:13" ht="37.5" customHeight="1" x14ac:dyDescent="0.2">
      <c r="A31" s="152"/>
      <c r="B31" s="162" t="s">
        <v>171</v>
      </c>
      <c r="C31" s="163">
        <f>'CF -s účtami'!C32</f>
        <v>2860627</v>
      </c>
      <c r="D31" s="163">
        <f>'CF -s účtami'!D32</f>
        <v>-1189408</v>
      </c>
      <c r="E31" s="163">
        <f>'CF -s účtami'!E32</f>
        <v>3150984</v>
      </c>
      <c r="F31" s="163">
        <f>'CF -s účtami'!F32</f>
        <v>4547153</v>
      </c>
      <c r="G31" s="163" t="e">
        <f>'CF -s účtami'!#REF!</f>
        <v>#REF!</v>
      </c>
      <c r="H31" s="39" t="e">
        <f>'CF -s účtami'!#REF!</f>
        <v>#REF!</v>
      </c>
      <c r="I31" s="39" t="e">
        <f>'CF -s účtami'!#REF!</f>
        <v>#REF!</v>
      </c>
      <c r="J31" s="39" t="e">
        <f>'CF -s účtami'!#REF!</f>
        <v>#REF!</v>
      </c>
      <c r="K31" s="39" t="e">
        <f>'CF -s účtami'!#REF!</f>
        <v>#REF!</v>
      </c>
      <c r="L31" s="39" t="e">
        <f>'CF -s účtami'!#REF!</f>
        <v>#REF!</v>
      </c>
      <c r="M31" s="39" t="e">
        <f>'CF -s účtami'!#REF!</f>
        <v>#REF!</v>
      </c>
    </row>
    <row r="32" spans="1:13" x14ac:dyDescent="0.2">
      <c r="A32" s="155"/>
      <c r="B32" s="156"/>
      <c r="C32" s="164"/>
      <c r="D32" s="164"/>
      <c r="E32" s="164"/>
      <c r="F32" s="164"/>
      <c r="G32" s="164"/>
      <c r="H32" s="38"/>
      <c r="I32" s="38"/>
      <c r="J32" s="38"/>
      <c r="K32" s="38"/>
      <c r="L32" s="38"/>
      <c r="M32" s="38"/>
    </row>
    <row r="33" spans="1:13" s="1" customFormat="1" x14ac:dyDescent="0.2">
      <c r="A33" s="152" t="s">
        <v>220</v>
      </c>
      <c r="B33" s="165" t="s">
        <v>164</v>
      </c>
      <c r="C33" s="164">
        <f>'CF -s účtami'!C34</f>
        <v>0</v>
      </c>
      <c r="D33" s="164">
        <f>'CF -s účtami'!D34</f>
        <v>57639</v>
      </c>
      <c r="E33" s="164">
        <f>'CF -s účtami'!E34</f>
        <v>100471</v>
      </c>
      <c r="F33" s="164">
        <f>'CF -s účtami'!F34</f>
        <v>10391</v>
      </c>
      <c r="G33" s="164" t="e">
        <f>'CF -s účtami'!#REF!</f>
        <v>#REF!</v>
      </c>
      <c r="H33" s="38" t="e">
        <f>'CF -s účtami'!#REF!</f>
        <v>#REF!</v>
      </c>
      <c r="I33" s="38" t="e">
        <f>'CF -s účtami'!#REF!</f>
        <v>#REF!</v>
      </c>
      <c r="J33" s="38" t="e">
        <f>'CF -s účtami'!#REF!</f>
        <v>#REF!</v>
      </c>
      <c r="K33" s="38" t="e">
        <f>'CF -s účtami'!#REF!</f>
        <v>#REF!</v>
      </c>
      <c r="L33" s="38" t="e">
        <f>'CF -s účtami'!#REF!</f>
        <v>#REF!</v>
      </c>
      <c r="M33" s="38" t="e">
        <f>'CF -s účtami'!#REF!</f>
        <v>#REF!</v>
      </c>
    </row>
    <row r="34" spans="1:13" s="1" customFormat="1" x14ac:dyDescent="0.2">
      <c r="A34" s="152"/>
      <c r="B34" s="165"/>
      <c r="C34" s="164"/>
      <c r="D34" s="164"/>
      <c r="E34" s="164"/>
      <c r="F34" s="164"/>
      <c r="G34" s="164"/>
      <c r="H34" s="38"/>
      <c r="I34" s="38"/>
      <c r="J34" s="38"/>
      <c r="K34" s="38"/>
      <c r="L34" s="38"/>
      <c r="M34" s="38"/>
    </row>
    <row r="35" spans="1:13" s="1" customFormat="1" ht="25.5" x14ac:dyDescent="0.2">
      <c r="A35" s="152" t="s">
        <v>221</v>
      </c>
      <c r="B35" s="165" t="s">
        <v>163</v>
      </c>
      <c r="C35" s="164">
        <f>'CF -s účtami'!C36</f>
        <v>-37860</v>
      </c>
      <c r="D35" s="164">
        <f>'CF -s účtami'!D36</f>
        <v>0</v>
      </c>
      <c r="E35" s="164">
        <f>'CF -s účtami'!E36</f>
        <v>0</v>
      </c>
      <c r="F35" s="164">
        <f>'CF -s účtami'!F36</f>
        <v>0</v>
      </c>
      <c r="G35" s="164" t="e">
        <f>'CF -s účtami'!#REF!</f>
        <v>#REF!</v>
      </c>
      <c r="H35" s="38" t="e">
        <f>'CF -s účtami'!#REF!</f>
        <v>#REF!</v>
      </c>
      <c r="I35" s="38" t="e">
        <f>'CF -s účtami'!#REF!</f>
        <v>#REF!</v>
      </c>
      <c r="J35" s="38" t="e">
        <f>'CF -s účtami'!#REF!</f>
        <v>#REF!</v>
      </c>
      <c r="K35" s="38" t="e">
        <f>'CF -s účtami'!#REF!</f>
        <v>#REF!</v>
      </c>
      <c r="L35" s="38" t="e">
        <f>'CF -s účtami'!#REF!</f>
        <v>#REF!</v>
      </c>
      <c r="M35" s="38" t="e">
        <f>'CF -s účtami'!#REF!</f>
        <v>#REF!</v>
      </c>
    </row>
    <row r="36" spans="1:13" s="1" customFormat="1" ht="6.75" customHeight="1" x14ac:dyDescent="0.2">
      <c r="A36" s="166"/>
      <c r="B36" s="165"/>
      <c r="C36" s="164"/>
      <c r="D36" s="164"/>
      <c r="E36" s="164"/>
      <c r="F36" s="164"/>
      <c r="G36" s="164"/>
      <c r="H36" s="38"/>
      <c r="I36" s="38"/>
      <c r="J36" s="38"/>
      <c r="K36" s="38"/>
      <c r="L36" s="38"/>
      <c r="M36" s="38"/>
    </row>
    <row r="37" spans="1:13" s="1" customFormat="1" ht="25.5" x14ac:dyDescent="0.2">
      <c r="A37" s="152" t="s">
        <v>222</v>
      </c>
      <c r="B37" s="165" t="s">
        <v>169</v>
      </c>
      <c r="C37" s="164">
        <f>'CF -s účtami'!C38</f>
        <v>0</v>
      </c>
      <c r="D37" s="164">
        <f>'CF -s účtami'!D38</f>
        <v>0</v>
      </c>
      <c r="E37" s="164">
        <f>'CF -s účtami'!E38</f>
        <v>0</v>
      </c>
      <c r="F37" s="164">
        <f>'CF -s účtami'!F38</f>
        <v>0</v>
      </c>
      <c r="G37" s="164" t="e">
        <f>'CF -s účtami'!#REF!</f>
        <v>#REF!</v>
      </c>
      <c r="H37" s="38" t="e">
        <f>'CF -s účtami'!#REF!</f>
        <v>#REF!</v>
      </c>
      <c r="I37" s="38" t="e">
        <f>'CF -s účtami'!#REF!</f>
        <v>#REF!</v>
      </c>
      <c r="J37" s="38" t="e">
        <f>'CF -s účtami'!#REF!</f>
        <v>#REF!</v>
      </c>
      <c r="K37" s="38" t="e">
        <f>'CF -s účtami'!#REF!</f>
        <v>#REF!</v>
      </c>
      <c r="L37" s="38" t="e">
        <f>'CF -s účtami'!#REF!</f>
        <v>#REF!</v>
      </c>
      <c r="M37" s="38" t="e">
        <f>'CF -s účtami'!#REF!</f>
        <v>#REF!</v>
      </c>
    </row>
    <row r="38" spans="1:13" s="1" customFormat="1" ht="7.5" customHeight="1" x14ac:dyDescent="0.2">
      <c r="A38" s="166"/>
      <c r="B38" s="165"/>
      <c r="C38" s="164"/>
      <c r="D38" s="164"/>
      <c r="E38" s="164"/>
      <c r="F38" s="164"/>
      <c r="G38" s="164"/>
      <c r="H38" s="38"/>
      <c r="I38" s="38"/>
      <c r="J38" s="38"/>
      <c r="K38" s="38"/>
      <c r="L38" s="38"/>
      <c r="M38" s="38"/>
    </row>
    <row r="39" spans="1:13" s="1" customFormat="1" ht="25.5" x14ac:dyDescent="0.2">
      <c r="A39" s="152" t="s">
        <v>223</v>
      </c>
      <c r="B39" s="165" t="s">
        <v>165</v>
      </c>
      <c r="C39" s="164">
        <f>'CF -s účtami'!C40</f>
        <v>0</v>
      </c>
      <c r="D39" s="164">
        <f>'CF -s účtami'!D40</f>
        <v>0</v>
      </c>
      <c r="E39" s="164">
        <f>'CF -s účtami'!E40</f>
        <v>0</v>
      </c>
      <c r="F39" s="164">
        <f>'CF -s účtami'!F40</f>
        <v>-9602379</v>
      </c>
      <c r="G39" s="164" t="e">
        <f>'CF -s účtami'!#REF!</f>
        <v>#REF!</v>
      </c>
      <c r="H39" s="38" t="e">
        <f>'CF -s účtami'!#REF!</f>
        <v>#REF!</v>
      </c>
      <c r="I39" s="38" t="e">
        <f>'CF -s účtami'!#REF!</f>
        <v>#REF!</v>
      </c>
      <c r="J39" s="38" t="e">
        <f>'CF -s účtami'!#REF!</f>
        <v>#REF!</v>
      </c>
      <c r="K39" s="38" t="e">
        <f>'CF -s účtami'!#REF!</f>
        <v>#REF!</v>
      </c>
      <c r="L39" s="38" t="e">
        <f>'CF -s účtami'!#REF!</f>
        <v>#REF!</v>
      </c>
      <c r="M39" s="38" t="e">
        <f>'CF -s účtami'!#REF!</f>
        <v>#REF!</v>
      </c>
    </row>
    <row r="40" spans="1:13" x14ac:dyDescent="0.2">
      <c r="A40" s="152"/>
      <c r="B40" s="156"/>
      <c r="C40" s="164"/>
      <c r="D40" s="164"/>
      <c r="E40" s="164"/>
      <c r="F40" s="164"/>
      <c r="G40" s="164"/>
      <c r="H40" s="38"/>
      <c r="I40" s="38"/>
      <c r="J40" s="38"/>
      <c r="K40" s="38"/>
      <c r="L40" s="38"/>
      <c r="M40" s="38"/>
    </row>
    <row r="41" spans="1:13" s="5" customFormat="1" ht="20.25" customHeight="1" x14ac:dyDescent="0.2">
      <c r="A41" s="152"/>
      <c r="B41" s="167" t="s">
        <v>170</v>
      </c>
      <c r="C41" s="163">
        <f>'CF -s účtami'!C42</f>
        <v>2822767</v>
      </c>
      <c r="D41" s="163">
        <f>'CF -s účtami'!D42</f>
        <v>-1131769</v>
      </c>
      <c r="E41" s="163">
        <f>'CF -s účtami'!E42</f>
        <v>3251455</v>
      </c>
      <c r="F41" s="163">
        <f>'CF -s účtami'!F42</f>
        <v>-5044835</v>
      </c>
      <c r="G41" s="163" t="e">
        <f>'CF -s účtami'!#REF!</f>
        <v>#REF!</v>
      </c>
      <c r="H41" s="39" t="e">
        <f>'CF -s účtami'!#REF!</f>
        <v>#REF!</v>
      </c>
      <c r="I41" s="39" t="e">
        <f>'CF -s účtami'!#REF!</f>
        <v>#REF!</v>
      </c>
      <c r="J41" s="39" t="e">
        <f>'CF -s účtami'!#REF!</f>
        <v>#REF!</v>
      </c>
      <c r="K41" s="39" t="e">
        <f>'CF -s účtami'!#REF!</f>
        <v>#REF!</v>
      </c>
      <c r="L41" s="39" t="e">
        <f>'CF -s účtami'!#REF!</f>
        <v>#REF!</v>
      </c>
      <c r="M41" s="39" t="e">
        <f>'CF -s účtami'!#REF!</f>
        <v>#REF!</v>
      </c>
    </row>
    <row r="42" spans="1:13" ht="9.75" customHeight="1" x14ac:dyDescent="0.2">
      <c r="A42" s="155"/>
      <c r="B42" s="156"/>
      <c r="C42" s="154"/>
      <c r="D42" s="154"/>
      <c r="E42" s="154"/>
      <c r="F42" s="154"/>
      <c r="G42" s="154"/>
    </row>
    <row r="43" spans="1:13" ht="25.5" x14ac:dyDescent="0.2">
      <c r="A43" s="152" t="s">
        <v>224</v>
      </c>
      <c r="B43" s="165" t="s">
        <v>166</v>
      </c>
      <c r="C43" s="160">
        <f>'CF -s účtami'!C44</f>
        <v>-882940</v>
      </c>
      <c r="D43" s="160">
        <f>'CF -s účtami'!D44</f>
        <v>-1125700</v>
      </c>
      <c r="E43" s="160">
        <f>'CF -s účtami'!E44</f>
        <v>-1439059</v>
      </c>
      <c r="F43" s="160">
        <f>'CF -s účtami'!F44</f>
        <v>-1197832</v>
      </c>
      <c r="G43" s="160" t="e">
        <f>'CF -s účtami'!#REF!</f>
        <v>#REF!</v>
      </c>
      <c r="H43" s="21" t="e">
        <f>'CF -s účtami'!#REF!</f>
        <v>#REF!</v>
      </c>
      <c r="I43" s="21" t="e">
        <f>'CF -s účtami'!#REF!</f>
        <v>#REF!</v>
      </c>
      <c r="J43" s="21" t="e">
        <f>'CF -s účtami'!#REF!</f>
        <v>#REF!</v>
      </c>
      <c r="K43" s="21" t="e">
        <f>'CF -s účtami'!#REF!</f>
        <v>#REF!</v>
      </c>
      <c r="L43" s="21" t="e">
        <f>'CF -s účtami'!#REF!</f>
        <v>#REF!</v>
      </c>
      <c r="M43" s="21" t="e">
        <f>'CF -s účtami'!#REF!</f>
        <v>#REF!</v>
      </c>
    </row>
    <row r="44" spans="1:13" x14ac:dyDescent="0.2">
      <c r="A44" s="152"/>
      <c r="B44" s="165"/>
      <c r="C44" s="160"/>
      <c r="D44" s="160"/>
      <c r="E44" s="160"/>
      <c r="F44" s="160"/>
      <c r="G44" s="160"/>
      <c r="H44" s="21"/>
      <c r="I44" s="21"/>
      <c r="J44" s="21"/>
      <c r="K44" s="21"/>
      <c r="L44" s="21"/>
      <c r="M44" s="21"/>
    </row>
    <row r="45" spans="1:13" s="185" customFormat="1" ht="16.149999999999999" customHeight="1" x14ac:dyDescent="0.2">
      <c r="A45" s="181" t="s">
        <v>225</v>
      </c>
      <c r="B45" s="182" t="s">
        <v>278</v>
      </c>
      <c r="C45" s="183">
        <f>'CF -s účtami'!C46</f>
        <v>0</v>
      </c>
      <c r="D45" s="183">
        <f>'CF -s účtami'!D46</f>
        <v>0</v>
      </c>
      <c r="E45" s="183">
        <f>'CF -s účtami'!E46</f>
        <v>0</v>
      </c>
      <c r="F45" s="183">
        <f>'CF -s účtami'!F46</f>
        <v>0</v>
      </c>
      <c r="G45" s="183" t="e">
        <f>'CF -s účtami'!#REF!</f>
        <v>#REF!</v>
      </c>
      <c r="H45" s="184" t="e">
        <f>'CF -s účtami'!#REF!</f>
        <v>#REF!</v>
      </c>
      <c r="I45" s="184" t="e">
        <f>'CF -s účtami'!#REF!</f>
        <v>#REF!</v>
      </c>
      <c r="J45" s="184" t="e">
        <f>'CF -s účtami'!#REF!</f>
        <v>#REF!</v>
      </c>
      <c r="K45" s="184" t="e">
        <f>'CF -s účtami'!#REF!</f>
        <v>#REF!</v>
      </c>
      <c r="L45" s="184" t="e">
        <f>'CF -s účtami'!#REF!</f>
        <v>#REF!</v>
      </c>
      <c r="M45" s="184" t="e">
        <f>'CF -s účtami'!#REF!</f>
        <v>#REF!</v>
      </c>
    </row>
    <row r="46" spans="1:13" x14ac:dyDescent="0.2">
      <c r="A46" s="152"/>
      <c r="B46" s="165"/>
      <c r="C46" s="160"/>
      <c r="D46" s="160"/>
      <c r="E46" s="160"/>
      <c r="F46" s="160"/>
      <c r="G46" s="160"/>
      <c r="H46" s="21"/>
      <c r="I46" s="21"/>
      <c r="J46" s="21"/>
      <c r="K46" s="21"/>
      <c r="L46" s="21"/>
      <c r="M46" s="21"/>
    </row>
    <row r="47" spans="1:13" ht="11.25" customHeight="1" x14ac:dyDescent="0.2">
      <c r="A47" s="152" t="s">
        <v>168</v>
      </c>
      <c r="B47" s="156" t="s">
        <v>173</v>
      </c>
      <c r="C47" s="160">
        <f>'CF -s účtami'!C48</f>
        <v>0</v>
      </c>
      <c r="D47" s="160">
        <f>'CF -s účtami'!D48</f>
        <v>0</v>
      </c>
      <c r="E47" s="160">
        <f>'CF -s účtami'!E48</f>
        <v>0</v>
      </c>
      <c r="F47" s="160">
        <f>'CF -s účtami'!F48</f>
        <v>0</v>
      </c>
      <c r="G47" s="160" t="e">
        <f>'CF -s účtami'!#REF!</f>
        <v>#REF!</v>
      </c>
      <c r="H47" s="21" t="e">
        <f>'CF -s účtami'!#REF!</f>
        <v>#REF!</v>
      </c>
      <c r="I47" s="21" t="e">
        <f>'CF -s účtami'!#REF!</f>
        <v>#REF!</v>
      </c>
      <c r="J47" s="21" t="e">
        <f>'CF -s účtami'!#REF!</f>
        <v>#REF!</v>
      </c>
      <c r="K47" s="21" t="e">
        <f>'CF -s účtami'!#REF!</f>
        <v>#REF!</v>
      </c>
      <c r="L47" s="21" t="e">
        <f>'CF -s účtami'!#REF!</f>
        <v>#REF!</v>
      </c>
      <c r="M47" s="21" t="e">
        <f>'CF -s účtami'!#REF!</f>
        <v>#REF!</v>
      </c>
    </row>
    <row r="48" spans="1:13" ht="11.25" customHeight="1" x14ac:dyDescent="0.2">
      <c r="A48" s="152"/>
      <c r="B48" s="156"/>
      <c r="C48" s="160"/>
      <c r="D48" s="160"/>
      <c r="E48" s="160"/>
      <c r="F48" s="160"/>
      <c r="G48" s="160"/>
      <c r="H48" s="21"/>
      <c r="I48" s="21"/>
      <c r="J48" s="21"/>
      <c r="K48" s="21"/>
      <c r="L48" s="21"/>
      <c r="M48" s="21"/>
    </row>
    <row r="49" spans="1:13" x14ac:dyDescent="0.2">
      <c r="A49" s="152"/>
      <c r="B49" s="162" t="s">
        <v>178</v>
      </c>
      <c r="C49" s="159">
        <f>'CF -s účtami'!C50</f>
        <v>1939827</v>
      </c>
      <c r="D49" s="159">
        <f>'CF -s účtami'!D50</f>
        <v>-2257469</v>
      </c>
      <c r="E49" s="159">
        <f>'CF -s účtami'!E50</f>
        <v>1812396</v>
      </c>
      <c r="F49" s="159">
        <f>'CF -s účtami'!F50</f>
        <v>-6242667</v>
      </c>
      <c r="G49" s="159" t="e">
        <f>'CF -s účtami'!#REF!</f>
        <v>#REF!</v>
      </c>
      <c r="H49" s="11" t="e">
        <f>'CF -s účtami'!#REF!</f>
        <v>#REF!</v>
      </c>
      <c r="I49" s="11" t="e">
        <f>'CF -s účtami'!#REF!</f>
        <v>#REF!</v>
      </c>
      <c r="J49" s="11" t="e">
        <f>'CF -s účtami'!#REF!</f>
        <v>#REF!</v>
      </c>
      <c r="K49" s="11" t="e">
        <f>'CF -s účtami'!#REF!</f>
        <v>#REF!</v>
      </c>
      <c r="L49" s="11" t="e">
        <f>'CF -s účtami'!#REF!</f>
        <v>#REF!</v>
      </c>
      <c r="M49" s="11" t="e">
        <f>'CF -s účtami'!#REF!</f>
        <v>#REF!</v>
      </c>
    </row>
    <row r="50" spans="1:13" x14ac:dyDescent="0.2">
      <c r="A50" s="155"/>
      <c r="B50" s="156"/>
      <c r="C50" s="154"/>
      <c r="D50" s="154"/>
      <c r="E50" s="154"/>
      <c r="F50" s="154"/>
      <c r="G50" s="154"/>
    </row>
    <row r="51" spans="1:13" x14ac:dyDescent="0.2">
      <c r="A51" s="152" t="s">
        <v>214</v>
      </c>
      <c r="B51" s="162" t="s">
        <v>184</v>
      </c>
      <c r="C51" s="154"/>
      <c r="D51" s="154"/>
      <c r="E51" s="154"/>
      <c r="F51" s="154"/>
      <c r="G51" s="154"/>
    </row>
    <row r="52" spans="1:13" x14ac:dyDescent="0.2">
      <c r="A52" s="155"/>
      <c r="B52" s="156"/>
      <c r="C52" s="154"/>
      <c r="D52" s="154"/>
      <c r="E52" s="154"/>
      <c r="F52" s="154"/>
      <c r="G52" s="154"/>
    </row>
    <row r="53" spans="1:13" x14ac:dyDescent="0.2">
      <c r="A53" s="152" t="s">
        <v>215</v>
      </c>
      <c r="B53" s="165" t="s">
        <v>174</v>
      </c>
      <c r="C53" s="160">
        <f>'CF -s účtami'!C54</f>
        <v>-3967</v>
      </c>
      <c r="D53" s="160">
        <f>'CF -s účtami'!D54</f>
        <v>-400</v>
      </c>
      <c r="E53" s="160">
        <f>'CF -s účtami'!E54</f>
        <v>-12200</v>
      </c>
      <c r="F53" s="160">
        <f>'CF -s účtami'!F54</f>
        <v>-14614</v>
      </c>
      <c r="G53" s="160" t="e">
        <f>'CF -s účtami'!#REF!</f>
        <v>#REF!</v>
      </c>
      <c r="H53" s="21" t="e">
        <f>'CF -s účtami'!#REF!</f>
        <v>#REF!</v>
      </c>
      <c r="I53" s="21" t="e">
        <f>'CF -s účtami'!#REF!</f>
        <v>#REF!</v>
      </c>
      <c r="J53" s="21" t="e">
        <f>'CF -s účtami'!#REF!</f>
        <v>#REF!</v>
      </c>
      <c r="K53" s="21" t="e">
        <f>'CF -s účtami'!#REF!</f>
        <v>#REF!</v>
      </c>
      <c r="L53" s="21" t="e">
        <f>'CF -s účtami'!#REF!</f>
        <v>#REF!</v>
      </c>
      <c r="M53" s="21" t="e">
        <f>'CF -s účtami'!#REF!</f>
        <v>#REF!</v>
      </c>
    </row>
    <row r="54" spans="1:13" x14ac:dyDescent="0.2">
      <c r="A54" s="155"/>
      <c r="B54" s="156"/>
      <c r="C54" s="160"/>
      <c r="D54" s="160"/>
      <c r="E54" s="160"/>
      <c r="F54" s="160"/>
      <c r="G54" s="160"/>
      <c r="H54" s="21"/>
      <c r="I54" s="21"/>
      <c r="J54" s="21"/>
      <c r="K54" s="21"/>
      <c r="L54" s="21"/>
      <c r="M54" s="21"/>
    </row>
    <row r="55" spans="1:13" x14ac:dyDescent="0.2">
      <c r="A55" s="152" t="s">
        <v>216</v>
      </c>
      <c r="B55" s="165" t="s">
        <v>175</v>
      </c>
      <c r="C55" s="160">
        <f>'CF -s účtami'!C56</f>
        <v>0</v>
      </c>
      <c r="D55" s="160">
        <f>'CF -s účtami'!D56</f>
        <v>-20999</v>
      </c>
      <c r="E55" s="160">
        <f>'CF -s účtami'!E56</f>
        <v>-91588</v>
      </c>
      <c r="F55" s="160">
        <f>'CF -s účtami'!F56</f>
        <v>-76129</v>
      </c>
      <c r="G55" s="160" t="e">
        <f>'CF -s účtami'!#REF!</f>
        <v>#REF!</v>
      </c>
      <c r="H55" s="21" t="e">
        <f>'CF -s účtami'!#REF!</f>
        <v>#REF!</v>
      </c>
      <c r="I55" s="21" t="e">
        <f>'CF -s účtami'!#REF!</f>
        <v>#REF!</v>
      </c>
      <c r="J55" s="21" t="e">
        <f>'CF -s účtami'!#REF!</f>
        <v>#REF!</v>
      </c>
      <c r="K55" s="21" t="e">
        <f>'CF -s účtami'!#REF!</f>
        <v>#REF!</v>
      </c>
      <c r="L55" s="21" t="e">
        <f>'CF -s účtami'!#REF!</f>
        <v>#REF!</v>
      </c>
      <c r="M55" s="21" t="e">
        <f>'CF -s účtami'!#REF!</f>
        <v>#REF!</v>
      </c>
    </row>
    <row r="56" spans="1:13" x14ac:dyDescent="0.2">
      <c r="A56" s="178"/>
      <c r="B56" s="179"/>
      <c r="C56" s="180"/>
      <c r="D56" s="180"/>
      <c r="E56" s="180"/>
      <c r="F56" s="180"/>
      <c r="G56" s="180"/>
      <c r="H56" s="21"/>
      <c r="I56" s="21"/>
      <c r="J56" s="21"/>
      <c r="K56" s="21"/>
      <c r="L56" s="21"/>
      <c r="M56" s="21"/>
    </row>
    <row r="57" spans="1:13" ht="39" customHeight="1" x14ac:dyDescent="0.2">
      <c r="A57" s="152" t="s">
        <v>217</v>
      </c>
      <c r="B57" s="165" t="s">
        <v>58</v>
      </c>
      <c r="C57" s="160">
        <f>'CF -s účtami'!C58</f>
        <v>0</v>
      </c>
      <c r="D57" s="160">
        <f>'CF -s účtami'!D58</f>
        <v>0</v>
      </c>
      <c r="E57" s="160">
        <f>'CF -s účtami'!E58</f>
        <v>0</v>
      </c>
      <c r="F57" s="160">
        <f>'CF -s účtami'!F58</f>
        <v>-1013276</v>
      </c>
      <c r="G57" s="160" t="e">
        <f>'CF -s účtami'!#REF!</f>
        <v>#REF!</v>
      </c>
      <c r="H57" s="21" t="e">
        <f>'CF -s účtami'!#REF!</f>
        <v>#REF!</v>
      </c>
      <c r="I57" s="21" t="e">
        <f>'CF -s účtami'!#REF!</f>
        <v>#REF!</v>
      </c>
      <c r="J57" s="21" t="e">
        <f>'CF -s účtami'!#REF!</f>
        <v>#REF!</v>
      </c>
      <c r="K57" s="21" t="e">
        <f>'CF -s účtami'!#REF!</f>
        <v>#REF!</v>
      </c>
      <c r="L57" s="21" t="e">
        <f>'CF -s účtami'!#REF!</f>
        <v>#REF!</v>
      </c>
      <c r="M57" s="21" t="e">
        <f>'CF -s účtami'!#REF!</f>
        <v>#REF!</v>
      </c>
    </row>
    <row r="58" spans="1:13" x14ac:dyDescent="0.2">
      <c r="A58" s="155"/>
      <c r="B58" s="156"/>
      <c r="C58" s="160"/>
      <c r="D58" s="160"/>
      <c r="E58" s="160"/>
      <c r="F58" s="160"/>
      <c r="G58" s="160"/>
      <c r="H58" s="21"/>
      <c r="I58" s="21"/>
      <c r="J58" s="21"/>
      <c r="K58" s="21"/>
      <c r="L58" s="21"/>
      <c r="M58" s="21"/>
    </row>
    <row r="59" spans="1:13" s="5" customFormat="1" ht="19.5" customHeight="1" x14ac:dyDescent="0.2">
      <c r="A59" s="152" t="s">
        <v>27</v>
      </c>
      <c r="B59" s="168" t="s">
        <v>176</v>
      </c>
      <c r="C59" s="160">
        <f>'CF -s účtami'!C60</f>
        <v>0</v>
      </c>
      <c r="D59" s="160">
        <f>'CF -s účtami'!D60</f>
        <v>0</v>
      </c>
      <c r="E59" s="160">
        <f>'CF -s účtami'!E60</f>
        <v>0</v>
      </c>
      <c r="F59" s="160">
        <f>'CF -s účtami'!F60</f>
        <v>0</v>
      </c>
      <c r="G59" s="160" t="e">
        <f>'CF -s účtami'!#REF!</f>
        <v>#REF!</v>
      </c>
      <c r="H59" s="21" t="e">
        <f>'CF -s účtami'!#REF!</f>
        <v>#REF!</v>
      </c>
      <c r="I59" s="21" t="e">
        <f>'CF -s účtami'!#REF!</f>
        <v>#REF!</v>
      </c>
      <c r="J59" s="21" t="e">
        <f>'CF -s účtami'!#REF!</f>
        <v>#REF!</v>
      </c>
      <c r="K59" s="21" t="e">
        <f>'CF -s účtami'!#REF!</f>
        <v>#REF!</v>
      </c>
      <c r="L59" s="21" t="e">
        <f>'CF -s účtami'!#REF!</f>
        <v>#REF!</v>
      </c>
      <c r="M59" s="21" t="e">
        <f>'CF -s účtami'!#REF!</f>
        <v>#REF!</v>
      </c>
    </row>
    <row r="60" spans="1:13" x14ac:dyDescent="0.2">
      <c r="A60" s="155"/>
      <c r="B60" s="156"/>
      <c r="C60" s="160"/>
      <c r="D60" s="160"/>
      <c r="E60" s="160"/>
      <c r="F60" s="160"/>
      <c r="G60" s="160"/>
      <c r="H60" s="21"/>
      <c r="I60" s="21"/>
      <c r="J60" s="21"/>
      <c r="K60" s="21"/>
      <c r="L60" s="21"/>
      <c r="M60" s="21"/>
    </row>
    <row r="61" spans="1:13" x14ac:dyDescent="0.2">
      <c r="A61" s="152" t="s">
        <v>28</v>
      </c>
      <c r="B61" s="165" t="s">
        <v>177</v>
      </c>
      <c r="C61" s="160">
        <f>'CF -s účtami'!C62</f>
        <v>3167</v>
      </c>
      <c r="D61" s="160">
        <f>'CF -s účtami'!D62</f>
        <v>0</v>
      </c>
      <c r="E61" s="160">
        <f>'CF -s účtami'!E62</f>
        <v>4500</v>
      </c>
      <c r="F61" s="160">
        <f>'CF -s účtami'!F62</f>
        <v>1640404</v>
      </c>
      <c r="G61" s="160" t="e">
        <f>'CF -s účtami'!#REF!</f>
        <v>#REF!</v>
      </c>
      <c r="H61" s="21" t="e">
        <f>'CF -s účtami'!#REF!</f>
        <v>#REF!</v>
      </c>
      <c r="I61" s="21" t="e">
        <f>'CF -s účtami'!#REF!</f>
        <v>#REF!</v>
      </c>
      <c r="J61" s="21" t="e">
        <f>'CF -s účtami'!#REF!</f>
        <v>#REF!</v>
      </c>
      <c r="K61" s="21" t="e">
        <f>'CF -s účtami'!#REF!</f>
        <v>#REF!</v>
      </c>
      <c r="L61" s="21" t="e">
        <f>'CF -s účtami'!#REF!</f>
        <v>#REF!</v>
      </c>
      <c r="M61" s="21" t="e">
        <f>'CF -s účtami'!#REF!</f>
        <v>#REF!</v>
      </c>
    </row>
    <row r="62" spans="1:13" ht="12" customHeight="1" x14ac:dyDescent="0.2">
      <c r="A62" s="155"/>
      <c r="B62" s="156"/>
      <c r="C62" s="160"/>
      <c r="D62" s="160"/>
      <c r="E62" s="160"/>
      <c r="F62" s="160"/>
      <c r="G62" s="160"/>
      <c r="H62" s="21"/>
      <c r="I62" s="21"/>
      <c r="J62" s="21"/>
      <c r="K62" s="21"/>
      <c r="L62" s="21"/>
      <c r="M62" s="21"/>
    </row>
    <row r="63" spans="1:13" ht="38.25" x14ac:dyDescent="0.2">
      <c r="A63" s="152" t="s">
        <v>29</v>
      </c>
      <c r="B63" s="169" t="s">
        <v>271</v>
      </c>
      <c r="C63" s="160">
        <f>'CF -s účtami'!C64</f>
        <v>0</v>
      </c>
      <c r="D63" s="160">
        <f>'CF -s účtami'!D64</f>
        <v>0</v>
      </c>
      <c r="E63" s="160">
        <f>'CF -s účtami'!E64</f>
        <v>0</v>
      </c>
      <c r="F63" s="160">
        <f>'CF -s účtami'!F64</f>
        <v>4007553</v>
      </c>
      <c r="G63" s="160" t="e">
        <f>'CF -s účtami'!#REF!</f>
        <v>#REF!</v>
      </c>
      <c r="H63" s="21" t="e">
        <f>'CF -s účtami'!#REF!</f>
        <v>#REF!</v>
      </c>
      <c r="I63" s="21" t="e">
        <f>'CF -s účtami'!#REF!</f>
        <v>#REF!</v>
      </c>
      <c r="J63" s="21" t="e">
        <f>'CF -s účtami'!#REF!</f>
        <v>#REF!</v>
      </c>
      <c r="K63" s="21" t="e">
        <f>'CF -s účtami'!#REF!</f>
        <v>#REF!</v>
      </c>
      <c r="L63" s="21" t="e">
        <f>'CF -s účtami'!#REF!</f>
        <v>#REF!</v>
      </c>
      <c r="M63" s="21" t="e">
        <f>'CF -s účtami'!#REF!</f>
        <v>#REF!</v>
      </c>
    </row>
    <row r="64" spans="1:13" x14ac:dyDescent="0.2">
      <c r="A64" s="155"/>
      <c r="B64" s="156"/>
      <c r="C64" s="160"/>
      <c r="D64" s="160"/>
      <c r="E64" s="160"/>
      <c r="F64" s="160"/>
      <c r="G64" s="160"/>
      <c r="H64" s="21"/>
      <c r="I64" s="21"/>
      <c r="J64" s="21"/>
      <c r="K64" s="21"/>
      <c r="L64" s="21"/>
      <c r="M64" s="21"/>
    </row>
    <row r="65" spans="1:13" ht="25.5" x14ac:dyDescent="0.2">
      <c r="A65" s="152" t="s">
        <v>30</v>
      </c>
      <c r="B65" s="165" t="s">
        <v>273</v>
      </c>
      <c r="C65" s="160">
        <f>'CF -s účtami'!C66</f>
        <v>-21377</v>
      </c>
      <c r="D65" s="160">
        <f>'CF -s účtami'!D66</f>
        <v>-64701</v>
      </c>
      <c r="E65" s="160">
        <f>'CF -s účtami'!E66</f>
        <v>-4195295</v>
      </c>
      <c r="F65" s="160">
        <f>'CF -s účtami'!F66</f>
        <v>-198442</v>
      </c>
      <c r="G65" s="160" t="e">
        <f>'CF -s účtami'!#REF!</f>
        <v>#REF!</v>
      </c>
      <c r="H65" s="21" t="e">
        <f>'CF -s účtami'!#REF!</f>
        <v>#REF!</v>
      </c>
      <c r="I65" s="21" t="e">
        <f>'CF -s účtami'!#REF!</f>
        <v>#REF!</v>
      </c>
      <c r="J65" s="21" t="e">
        <f>'CF -s účtami'!#REF!</f>
        <v>#REF!</v>
      </c>
      <c r="K65" s="21" t="e">
        <f>'CF -s účtami'!#REF!</f>
        <v>#REF!</v>
      </c>
      <c r="L65" s="21" t="e">
        <f>'CF -s účtami'!#REF!</f>
        <v>#REF!</v>
      </c>
      <c r="M65" s="21" t="e">
        <f>'CF -s účtami'!#REF!</f>
        <v>#REF!</v>
      </c>
    </row>
    <row r="66" spans="1:13" ht="14.25" customHeight="1" x14ac:dyDescent="0.2">
      <c r="A66" s="152"/>
      <c r="B66" s="165"/>
      <c r="C66" s="160"/>
      <c r="D66" s="160"/>
      <c r="E66" s="160"/>
      <c r="F66" s="160"/>
      <c r="G66" s="160"/>
      <c r="H66" s="21"/>
      <c r="I66" s="21"/>
      <c r="J66" s="21"/>
      <c r="K66" s="21"/>
      <c r="L66" s="21"/>
      <c r="M66" s="21"/>
    </row>
    <row r="67" spans="1:13" s="32" customFormat="1" ht="25.5" x14ac:dyDescent="0.2">
      <c r="A67" s="152" t="s">
        <v>61</v>
      </c>
      <c r="B67" s="170" t="s">
        <v>270</v>
      </c>
      <c r="C67" s="160">
        <f>'CF -s účtami'!C68</f>
        <v>0</v>
      </c>
      <c r="D67" s="160">
        <f>'CF -s účtami'!D68</f>
        <v>0</v>
      </c>
      <c r="E67" s="160">
        <f>'CF -s účtami'!E68</f>
        <v>327938</v>
      </c>
      <c r="F67" s="160">
        <f>'CF -s účtami'!F68</f>
        <v>0</v>
      </c>
      <c r="G67" s="160" t="e">
        <f>'CF -s účtami'!#REF!</f>
        <v>#REF!</v>
      </c>
      <c r="H67" s="21" t="e">
        <f>'CF -s účtami'!#REF!</f>
        <v>#REF!</v>
      </c>
      <c r="I67" s="21" t="e">
        <f>'CF -s účtami'!#REF!</f>
        <v>#REF!</v>
      </c>
      <c r="J67" s="21" t="e">
        <f>'CF -s účtami'!#REF!</f>
        <v>#REF!</v>
      </c>
      <c r="K67" s="21" t="e">
        <f>'CF -s účtami'!#REF!</f>
        <v>#REF!</v>
      </c>
      <c r="L67" s="21" t="e">
        <f>'CF -s účtami'!#REF!</f>
        <v>#REF!</v>
      </c>
      <c r="M67" s="21" t="e">
        <f>'CF -s účtami'!#REF!</f>
        <v>#REF!</v>
      </c>
    </row>
    <row r="68" spans="1:13" s="32" customFormat="1" ht="13.5" customHeight="1" x14ac:dyDescent="0.2">
      <c r="A68" s="152"/>
      <c r="B68" s="170"/>
      <c r="C68" s="160"/>
      <c r="D68" s="160"/>
      <c r="E68" s="160"/>
      <c r="F68" s="160"/>
      <c r="G68" s="160"/>
      <c r="H68" s="21"/>
      <c r="I68" s="21"/>
      <c r="J68" s="21"/>
      <c r="K68" s="21"/>
      <c r="L68" s="21"/>
      <c r="M68" s="21"/>
    </row>
    <row r="69" spans="1:13" s="32" customFormat="1" ht="38.25" x14ac:dyDescent="0.2">
      <c r="A69" s="152" t="s">
        <v>63</v>
      </c>
      <c r="B69" s="170" t="s">
        <v>269</v>
      </c>
      <c r="C69" s="160">
        <f>'CF -s účtami'!C70</f>
        <v>0</v>
      </c>
      <c r="D69" s="160">
        <f>'CF -s účtami'!D70</f>
        <v>0</v>
      </c>
      <c r="E69" s="160">
        <f>'CF -s účtami'!E70</f>
        <v>-152895</v>
      </c>
      <c r="F69" s="160">
        <f>'CF -s účtami'!F70</f>
        <v>-70000</v>
      </c>
      <c r="G69" s="160" t="e">
        <f>'CF -s účtami'!#REF!</f>
        <v>#REF!</v>
      </c>
      <c r="H69" s="21" t="e">
        <f>'CF -s účtami'!#REF!</f>
        <v>#REF!</v>
      </c>
      <c r="I69" s="21" t="e">
        <f>'CF -s účtami'!#REF!</f>
        <v>#REF!</v>
      </c>
      <c r="J69" s="21" t="e">
        <f>'CF -s účtami'!#REF!</f>
        <v>#REF!</v>
      </c>
      <c r="K69" s="21" t="e">
        <f>'CF -s účtami'!#REF!</f>
        <v>#REF!</v>
      </c>
      <c r="L69" s="21" t="e">
        <f>'CF -s účtami'!#REF!</f>
        <v>#REF!</v>
      </c>
      <c r="M69" s="21" t="e">
        <f>'CF -s účtami'!#REF!</f>
        <v>#REF!</v>
      </c>
    </row>
    <row r="70" spans="1:13" s="32" customFormat="1" ht="15" customHeight="1" x14ac:dyDescent="0.2">
      <c r="A70" s="152"/>
      <c r="B70" s="170"/>
      <c r="C70" s="160"/>
      <c r="D70" s="160"/>
      <c r="E70" s="160"/>
      <c r="F70" s="160"/>
      <c r="G70" s="160"/>
      <c r="H70" s="21"/>
      <c r="I70" s="21"/>
      <c r="J70" s="21"/>
      <c r="K70" s="21"/>
      <c r="L70" s="21"/>
      <c r="M70" s="21"/>
    </row>
    <row r="71" spans="1:13" s="32" customFormat="1" ht="38.25" x14ac:dyDescent="0.2">
      <c r="A71" s="152" t="s">
        <v>65</v>
      </c>
      <c r="B71" s="171" t="s">
        <v>268</v>
      </c>
      <c r="C71" s="160">
        <f>'CF -s účtami'!C72</f>
        <v>0</v>
      </c>
      <c r="D71" s="160">
        <f>'CF -s účtami'!D72</f>
        <v>0</v>
      </c>
      <c r="E71" s="160">
        <f>'CF -s účtami'!E72</f>
        <v>127208</v>
      </c>
      <c r="F71" s="160">
        <f>'CF -s účtami'!F72</f>
        <v>0</v>
      </c>
      <c r="G71" s="160" t="e">
        <f>'CF -s účtami'!#REF!</f>
        <v>#REF!</v>
      </c>
      <c r="H71" s="21" t="e">
        <f>'CF -s účtami'!#REF!</f>
        <v>#REF!</v>
      </c>
      <c r="I71" s="21" t="e">
        <f>'CF -s účtami'!#REF!</f>
        <v>#REF!</v>
      </c>
      <c r="J71" s="21" t="e">
        <f>'CF -s účtami'!#REF!</f>
        <v>#REF!</v>
      </c>
      <c r="K71" s="21" t="e">
        <f>'CF -s účtami'!#REF!</f>
        <v>#REF!</v>
      </c>
      <c r="L71" s="21" t="e">
        <f>'CF -s účtami'!#REF!</f>
        <v>#REF!</v>
      </c>
      <c r="M71" s="21" t="e">
        <f>'CF -s účtami'!#REF!</f>
        <v>#REF!</v>
      </c>
    </row>
    <row r="72" spans="1:13" s="32" customFormat="1" ht="15" customHeight="1" x14ac:dyDescent="0.2">
      <c r="A72" s="152"/>
      <c r="B72" s="171"/>
      <c r="C72" s="160"/>
      <c r="D72" s="160"/>
      <c r="E72" s="160"/>
      <c r="F72" s="160"/>
      <c r="G72" s="160"/>
      <c r="H72" s="21"/>
      <c r="I72" s="21"/>
      <c r="J72" s="21"/>
      <c r="K72" s="21"/>
      <c r="L72" s="21"/>
      <c r="M72" s="21"/>
    </row>
    <row r="73" spans="1:13" s="32" customFormat="1" ht="25.5" x14ac:dyDescent="0.2">
      <c r="A73" s="152" t="s">
        <v>67</v>
      </c>
      <c r="B73" s="170" t="s">
        <v>277</v>
      </c>
      <c r="C73" s="160">
        <f>'CF -s účtami'!C74</f>
        <v>0</v>
      </c>
      <c r="D73" s="160">
        <f>'CF -s účtami'!D74</f>
        <v>0</v>
      </c>
      <c r="E73" s="160">
        <f>'CF -s účtami'!E74</f>
        <v>0</v>
      </c>
      <c r="F73" s="160">
        <f>'CF -s účtami'!F74</f>
        <v>0</v>
      </c>
      <c r="G73" s="160" t="e">
        <f>'CF -s účtami'!#REF!</f>
        <v>#REF!</v>
      </c>
      <c r="H73" s="21" t="e">
        <f>'CF -s účtami'!#REF!</f>
        <v>#REF!</v>
      </c>
      <c r="I73" s="21" t="e">
        <f>'CF -s účtami'!#REF!</f>
        <v>#REF!</v>
      </c>
      <c r="J73" s="21" t="e">
        <f>'CF -s účtami'!#REF!</f>
        <v>#REF!</v>
      </c>
      <c r="K73" s="21" t="e">
        <f>'CF -s účtami'!#REF!</f>
        <v>#REF!</v>
      </c>
      <c r="L73" s="21" t="e">
        <f>'CF -s účtami'!#REF!</f>
        <v>#REF!</v>
      </c>
      <c r="M73" s="21" t="e">
        <f>'CF -s účtami'!#REF!</f>
        <v>#REF!</v>
      </c>
    </row>
    <row r="74" spans="1:13" s="32" customFormat="1" ht="15" customHeight="1" x14ac:dyDescent="0.2">
      <c r="A74" s="152"/>
      <c r="B74" s="170"/>
      <c r="C74" s="160"/>
      <c r="D74" s="160"/>
      <c r="E74" s="160"/>
      <c r="F74" s="160"/>
      <c r="G74" s="160"/>
      <c r="H74" s="21"/>
      <c r="I74" s="21"/>
      <c r="J74" s="21"/>
      <c r="K74" s="21"/>
      <c r="L74" s="21"/>
      <c r="M74" s="21"/>
    </row>
    <row r="75" spans="1:13" x14ac:dyDescent="0.2">
      <c r="A75" s="152" t="s">
        <v>69</v>
      </c>
      <c r="B75" s="156" t="s">
        <v>70</v>
      </c>
      <c r="C75" s="160">
        <f>'CF -s účtami'!C76</f>
        <v>0</v>
      </c>
      <c r="D75" s="160">
        <f>'CF -s účtami'!D76</f>
        <v>0</v>
      </c>
      <c r="E75" s="160">
        <f>'CF -s účtami'!E76</f>
        <v>0</v>
      </c>
      <c r="F75" s="160">
        <f>'CF -s účtami'!F76</f>
        <v>0</v>
      </c>
      <c r="G75" s="160" t="e">
        <f>'CF -s účtami'!#REF!</f>
        <v>#REF!</v>
      </c>
      <c r="H75" s="21" t="e">
        <f>'CF -s účtami'!#REF!</f>
        <v>#REF!</v>
      </c>
      <c r="I75" s="21" t="e">
        <f>'CF -s účtami'!#REF!</f>
        <v>#REF!</v>
      </c>
      <c r="J75" s="21" t="e">
        <f>'CF -s účtami'!#REF!</f>
        <v>#REF!</v>
      </c>
      <c r="K75" s="21" t="e">
        <f>'CF -s účtami'!#REF!</f>
        <v>#REF!</v>
      </c>
      <c r="L75" s="21" t="e">
        <f>'CF -s účtami'!#REF!</f>
        <v>#REF!</v>
      </c>
      <c r="M75" s="21" t="e">
        <f>'CF -s účtami'!#REF!</f>
        <v>#REF!</v>
      </c>
    </row>
    <row r="76" spans="1:13" x14ac:dyDescent="0.2">
      <c r="A76" s="152"/>
      <c r="B76" s="156"/>
      <c r="C76" s="160"/>
      <c r="D76" s="160"/>
      <c r="E76" s="160"/>
      <c r="F76" s="160"/>
      <c r="G76" s="160"/>
      <c r="H76" s="21"/>
      <c r="I76" s="21"/>
      <c r="J76" s="21"/>
      <c r="K76" s="21"/>
      <c r="L76" s="21"/>
      <c r="M76" s="21"/>
    </row>
    <row r="77" spans="1:13" ht="25.5" x14ac:dyDescent="0.2">
      <c r="A77" s="152" t="s">
        <v>71</v>
      </c>
      <c r="B77" s="169" t="s">
        <v>267</v>
      </c>
      <c r="C77" s="160">
        <f>'CF -s účtami'!C78</f>
        <v>0</v>
      </c>
      <c r="D77" s="160">
        <f>'CF -s účtami'!D78</f>
        <v>0</v>
      </c>
      <c r="E77" s="160">
        <f>'CF -s účtami'!E78</f>
        <v>0</v>
      </c>
      <c r="F77" s="160">
        <f>'CF -s účtami'!F78</f>
        <v>0</v>
      </c>
      <c r="G77" s="160" t="e">
        <f>'CF -s účtami'!#REF!</f>
        <v>#REF!</v>
      </c>
      <c r="H77" s="21" t="e">
        <f>'CF -s účtami'!#REF!</f>
        <v>#REF!</v>
      </c>
      <c r="I77" s="21" t="e">
        <f>'CF -s účtami'!#REF!</f>
        <v>#REF!</v>
      </c>
      <c r="J77" s="21" t="e">
        <f>'CF -s účtami'!#REF!</f>
        <v>#REF!</v>
      </c>
      <c r="K77" s="21" t="e">
        <f>'CF -s účtami'!#REF!</f>
        <v>#REF!</v>
      </c>
      <c r="L77" s="21" t="e">
        <f>'CF -s účtami'!#REF!</f>
        <v>#REF!</v>
      </c>
      <c r="M77" s="21" t="e">
        <f>'CF -s účtami'!#REF!</f>
        <v>#REF!</v>
      </c>
    </row>
    <row r="78" spans="1:13" x14ac:dyDescent="0.2">
      <c r="A78" s="152"/>
      <c r="B78" s="165"/>
      <c r="C78" s="160"/>
      <c r="D78" s="160"/>
      <c r="E78" s="160"/>
      <c r="F78" s="160"/>
      <c r="G78" s="160"/>
      <c r="H78" s="21"/>
      <c r="I78" s="21"/>
      <c r="J78" s="21"/>
      <c r="K78" s="21"/>
      <c r="L78" s="21"/>
      <c r="M78" s="21"/>
    </row>
    <row r="79" spans="1:13" ht="38.25" x14ac:dyDescent="0.2">
      <c r="A79" s="152" t="s">
        <v>73</v>
      </c>
      <c r="B79" s="165" t="s">
        <v>266</v>
      </c>
      <c r="C79" s="160">
        <f>'CF -s účtami'!C80</f>
        <v>0</v>
      </c>
      <c r="D79" s="160">
        <f>'CF -s účtami'!D80</f>
        <v>0</v>
      </c>
      <c r="E79" s="160">
        <f>'CF -s účtami'!E80</f>
        <v>0</v>
      </c>
      <c r="F79" s="160">
        <f>'CF -s účtami'!F80</f>
        <v>0</v>
      </c>
      <c r="G79" s="160" t="e">
        <f>'CF -s účtami'!#REF!</f>
        <v>#REF!</v>
      </c>
      <c r="H79" s="21" t="e">
        <f>'CF -s účtami'!#REF!</f>
        <v>#REF!</v>
      </c>
      <c r="I79" s="21" t="e">
        <f>'CF -s účtami'!#REF!</f>
        <v>#REF!</v>
      </c>
      <c r="J79" s="21" t="e">
        <f>'CF -s účtami'!#REF!</f>
        <v>#REF!</v>
      </c>
      <c r="K79" s="21" t="e">
        <f>'CF -s účtami'!#REF!</f>
        <v>#REF!</v>
      </c>
      <c r="L79" s="21" t="e">
        <f>'CF -s účtami'!#REF!</f>
        <v>#REF!</v>
      </c>
      <c r="M79" s="21" t="e">
        <f>'CF -s účtami'!#REF!</f>
        <v>#REF!</v>
      </c>
    </row>
    <row r="80" spans="1:13" x14ac:dyDescent="0.2">
      <c r="A80" s="152"/>
      <c r="B80" s="165"/>
      <c r="C80" s="160"/>
      <c r="D80" s="160"/>
      <c r="E80" s="160"/>
      <c r="F80" s="160"/>
      <c r="G80" s="160"/>
      <c r="H80" s="21"/>
      <c r="I80" s="21"/>
      <c r="J80" s="21"/>
      <c r="K80" s="21"/>
      <c r="L80" s="21"/>
      <c r="M80" s="21"/>
    </row>
    <row r="81" spans="1:13" ht="38.25" x14ac:dyDescent="0.2">
      <c r="A81" s="152" t="s">
        <v>75</v>
      </c>
      <c r="B81" s="165" t="s">
        <v>265</v>
      </c>
      <c r="C81" s="160">
        <f>'CF -s účtami'!C82</f>
        <v>0</v>
      </c>
      <c r="D81" s="160">
        <f>'CF -s účtami'!D82</f>
        <v>0</v>
      </c>
      <c r="E81" s="160">
        <f>'CF -s účtami'!E82</f>
        <v>0</v>
      </c>
      <c r="F81" s="160">
        <f>'CF -s účtami'!F82</f>
        <v>0</v>
      </c>
      <c r="G81" s="160" t="e">
        <f>'CF -s účtami'!#REF!</f>
        <v>#REF!</v>
      </c>
      <c r="H81" s="21" t="e">
        <f>'CF -s účtami'!#REF!</f>
        <v>#REF!</v>
      </c>
      <c r="I81" s="21" t="e">
        <f>'CF -s účtami'!#REF!</f>
        <v>#REF!</v>
      </c>
      <c r="J81" s="21" t="e">
        <f>'CF -s účtami'!#REF!</f>
        <v>#REF!</v>
      </c>
      <c r="K81" s="21" t="e">
        <f>'CF -s účtami'!#REF!</f>
        <v>#REF!</v>
      </c>
      <c r="L81" s="21" t="e">
        <f>'CF -s účtami'!#REF!</f>
        <v>#REF!</v>
      </c>
      <c r="M81" s="21" t="e">
        <f>'CF -s účtami'!#REF!</f>
        <v>#REF!</v>
      </c>
    </row>
    <row r="82" spans="1:13" x14ac:dyDescent="0.2">
      <c r="A82" s="152"/>
      <c r="B82" s="165"/>
      <c r="C82" s="160"/>
      <c r="D82" s="160"/>
      <c r="E82" s="160"/>
      <c r="F82" s="160"/>
      <c r="G82" s="160"/>
      <c r="H82" s="21"/>
      <c r="I82" s="21"/>
      <c r="J82" s="21"/>
      <c r="K82" s="21"/>
      <c r="L82" s="21"/>
      <c r="M82" s="21"/>
    </row>
    <row r="83" spans="1:13" ht="25.5" x14ac:dyDescent="0.2">
      <c r="A83" s="152" t="s">
        <v>77</v>
      </c>
      <c r="B83" s="165" t="s">
        <v>264</v>
      </c>
      <c r="C83" s="160">
        <f>'CF -s účtami'!C84</f>
        <v>0</v>
      </c>
      <c r="D83" s="160">
        <f>'CF -s účtami'!D84</f>
        <v>0</v>
      </c>
      <c r="E83" s="160">
        <f>'CF -s účtami'!E84</f>
        <v>0</v>
      </c>
      <c r="F83" s="160">
        <f>'CF -s účtami'!F84</f>
        <v>0</v>
      </c>
      <c r="G83" s="160" t="e">
        <f>'CF -s účtami'!#REF!</f>
        <v>#REF!</v>
      </c>
      <c r="H83" s="21" t="e">
        <f>'CF -s účtami'!#REF!</f>
        <v>#REF!</v>
      </c>
      <c r="I83" s="21" t="e">
        <f>'CF -s účtami'!#REF!</f>
        <v>#REF!</v>
      </c>
      <c r="J83" s="21" t="e">
        <f>'CF -s účtami'!#REF!</f>
        <v>#REF!</v>
      </c>
      <c r="K83" s="21" t="e">
        <f>'CF -s účtami'!#REF!</f>
        <v>#REF!</v>
      </c>
      <c r="L83" s="21" t="e">
        <f>'CF -s účtami'!#REF!</f>
        <v>#REF!</v>
      </c>
      <c r="M83" s="21" t="e">
        <f>'CF -s účtami'!#REF!</f>
        <v>#REF!</v>
      </c>
    </row>
    <row r="84" spans="1:13" x14ac:dyDescent="0.2">
      <c r="A84" s="152"/>
      <c r="B84" s="165"/>
      <c r="C84" s="160"/>
      <c r="D84" s="160"/>
      <c r="E84" s="160"/>
      <c r="F84" s="160"/>
      <c r="G84" s="160"/>
      <c r="H84" s="21"/>
      <c r="I84" s="21"/>
      <c r="J84" s="21"/>
      <c r="K84" s="21"/>
      <c r="L84" s="21"/>
      <c r="M84" s="21"/>
    </row>
    <row r="85" spans="1:13" ht="13.15" customHeight="1" x14ac:dyDescent="0.2">
      <c r="A85" s="152" t="s">
        <v>79</v>
      </c>
      <c r="B85" s="172" t="s">
        <v>279</v>
      </c>
      <c r="C85" s="160">
        <f>'CF -s účtami'!C86</f>
        <v>0</v>
      </c>
      <c r="D85" s="160">
        <f>'CF -s účtami'!D86</f>
        <v>0</v>
      </c>
      <c r="E85" s="160">
        <f>'CF -s účtami'!E86</f>
        <v>0</v>
      </c>
      <c r="F85" s="160">
        <f>'CF -s účtami'!F86</f>
        <v>0</v>
      </c>
      <c r="G85" s="160" t="e">
        <f>'CF -s účtami'!#REF!</f>
        <v>#REF!</v>
      </c>
      <c r="H85" s="21" t="e">
        <f>'CF -s účtami'!#REF!</f>
        <v>#REF!</v>
      </c>
      <c r="I85" s="21" t="e">
        <f>'CF -s účtami'!#REF!</f>
        <v>#REF!</v>
      </c>
      <c r="J85" s="21" t="e">
        <f>'CF -s účtami'!#REF!</f>
        <v>#REF!</v>
      </c>
      <c r="K85" s="21" t="e">
        <f>'CF -s účtami'!#REF!</f>
        <v>#REF!</v>
      </c>
      <c r="L85" s="21" t="e">
        <f>'CF -s účtami'!#REF!</f>
        <v>#REF!</v>
      </c>
      <c r="M85" s="21" t="e">
        <f>'CF -s účtami'!#REF!</f>
        <v>#REF!</v>
      </c>
    </row>
    <row r="86" spans="1:13" x14ac:dyDescent="0.2">
      <c r="A86" s="152"/>
      <c r="B86" s="173"/>
      <c r="C86" s="160"/>
      <c r="D86" s="160"/>
      <c r="E86" s="160"/>
      <c r="F86" s="160"/>
      <c r="G86" s="160"/>
      <c r="H86" s="21"/>
      <c r="I86" s="21"/>
      <c r="J86" s="21"/>
      <c r="K86" s="21"/>
      <c r="L86" s="21"/>
      <c r="M86" s="21"/>
    </row>
    <row r="87" spans="1:13" ht="13.15" customHeight="1" x14ac:dyDescent="0.2">
      <c r="A87" s="152" t="s">
        <v>81</v>
      </c>
      <c r="B87" s="165" t="s">
        <v>280</v>
      </c>
      <c r="C87" s="160">
        <f>'CF -s účtami'!C88</f>
        <v>0</v>
      </c>
      <c r="D87" s="160">
        <f>'CF -s účtami'!D88</f>
        <v>0</v>
      </c>
      <c r="E87" s="160">
        <f>'CF -s účtami'!E88</f>
        <v>0</v>
      </c>
      <c r="F87" s="160">
        <f>'CF -s účtami'!F88</f>
        <v>0</v>
      </c>
      <c r="G87" s="160" t="e">
        <f>'CF -s účtami'!#REF!</f>
        <v>#REF!</v>
      </c>
      <c r="H87" s="21" t="e">
        <f>'CF -s účtami'!#REF!</f>
        <v>#REF!</v>
      </c>
      <c r="I87" s="21" t="e">
        <f>'CF -s účtami'!#REF!</f>
        <v>#REF!</v>
      </c>
      <c r="J87" s="21" t="e">
        <f>'CF -s účtami'!#REF!</f>
        <v>#REF!</v>
      </c>
      <c r="K87" s="21" t="e">
        <f>'CF -s účtami'!#REF!</f>
        <v>#REF!</v>
      </c>
      <c r="L87" s="21" t="e">
        <f>'CF -s účtami'!#REF!</f>
        <v>#REF!</v>
      </c>
      <c r="M87" s="21" t="e">
        <f>'CF -s účtami'!#REF!</f>
        <v>#REF!</v>
      </c>
    </row>
    <row r="88" spans="1:13" x14ac:dyDescent="0.2">
      <c r="A88" s="152"/>
      <c r="B88" s="165"/>
      <c r="C88" s="160"/>
      <c r="D88" s="160"/>
      <c r="E88" s="160"/>
      <c r="F88" s="160"/>
      <c r="G88" s="160"/>
      <c r="H88" s="21"/>
      <c r="I88" s="21"/>
      <c r="J88" s="21"/>
      <c r="K88" s="21"/>
      <c r="L88" s="21"/>
      <c r="M88" s="21"/>
    </row>
    <row r="89" spans="1:13" x14ac:dyDescent="0.2">
      <c r="A89" s="152" t="s">
        <v>83</v>
      </c>
      <c r="B89" s="165" t="s">
        <v>186</v>
      </c>
      <c r="C89" s="160">
        <f>'CF -s účtami'!C90</f>
        <v>0</v>
      </c>
      <c r="D89" s="160">
        <f>'CF -s účtami'!D90</f>
        <v>0</v>
      </c>
      <c r="E89" s="160">
        <f>'CF -s účtami'!E90</f>
        <v>0</v>
      </c>
      <c r="F89" s="160">
        <f>'CF -s účtami'!F90</f>
        <v>0</v>
      </c>
      <c r="G89" s="160" t="e">
        <f>'CF -s účtami'!#REF!</f>
        <v>#REF!</v>
      </c>
      <c r="H89" s="21" t="e">
        <f>'CF -s účtami'!#REF!</f>
        <v>#REF!</v>
      </c>
      <c r="I89" s="21" t="e">
        <f>'CF -s účtami'!#REF!</f>
        <v>#REF!</v>
      </c>
      <c r="J89" s="21" t="e">
        <f>'CF -s účtami'!#REF!</f>
        <v>#REF!</v>
      </c>
      <c r="K89" s="21" t="e">
        <f>'CF -s účtami'!#REF!</f>
        <v>#REF!</v>
      </c>
      <c r="L89" s="21" t="e">
        <f>'CF -s účtami'!#REF!</f>
        <v>#REF!</v>
      </c>
      <c r="M89" s="21" t="e">
        <f>'CF -s účtami'!#REF!</f>
        <v>#REF!</v>
      </c>
    </row>
    <row r="90" spans="1:13" x14ac:dyDescent="0.2">
      <c r="A90" s="155"/>
      <c r="B90" s="156"/>
      <c r="C90" s="160"/>
      <c r="D90" s="160"/>
      <c r="E90" s="160"/>
      <c r="F90" s="160"/>
      <c r="G90" s="160"/>
      <c r="H90" s="21"/>
      <c r="I90" s="21"/>
      <c r="J90" s="21"/>
      <c r="K90" s="21"/>
      <c r="L90" s="21"/>
      <c r="M90" s="21"/>
    </row>
    <row r="91" spans="1:13" x14ac:dyDescent="0.2">
      <c r="A91" s="155"/>
      <c r="B91" s="162" t="s">
        <v>95</v>
      </c>
      <c r="C91" s="159">
        <f>'CF -s účtami'!C93</f>
        <v>-22177</v>
      </c>
      <c r="D91" s="159">
        <f>'CF -s účtami'!D93</f>
        <v>-86100</v>
      </c>
      <c r="E91" s="159">
        <f>'CF -s účtami'!E93</f>
        <v>-3992332</v>
      </c>
      <c r="F91" s="159">
        <f>'CF -s účtami'!F93</f>
        <v>4275496</v>
      </c>
      <c r="G91" s="159" t="e">
        <f>'CF -s účtami'!#REF!</f>
        <v>#REF!</v>
      </c>
      <c r="H91" s="11" t="e">
        <f>'CF -s účtami'!#REF!</f>
        <v>#REF!</v>
      </c>
      <c r="I91" s="11" t="e">
        <f>'CF -s účtami'!#REF!</f>
        <v>#REF!</v>
      </c>
      <c r="J91" s="11" t="e">
        <f>'CF -s účtami'!#REF!</f>
        <v>#REF!</v>
      </c>
      <c r="K91" s="11" t="e">
        <f>'CF -s účtami'!#REF!</f>
        <v>#REF!</v>
      </c>
      <c r="L91" s="11" t="e">
        <f>'CF -s účtami'!#REF!</f>
        <v>#REF!</v>
      </c>
      <c r="M91" s="11" t="e">
        <f>'CF -s účtami'!#REF!</f>
        <v>#REF!</v>
      </c>
    </row>
    <row r="92" spans="1:13" x14ac:dyDescent="0.2">
      <c r="A92" s="155"/>
      <c r="B92" s="156"/>
      <c r="C92" s="154"/>
      <c r="D92" s="154"/>
      <c r="E92" s="154"/>
      <c r="F92" s="154"/>
      <c r="G92" s="154"/>
    </row>
    <row r="93" spans="1:13" x14ac:dyDescent="0.2">
      <c r="A93" s="152" t="s">
        <v>218</v>
      </c>
      <c r="B93" s="162" t="s">
        <v>187</v>
      </c>
      <c r="C93" s="154"/>
      <c r="D93" s="154"/>
      <c r="E93" s="154"/>
      <c r="F93" s="154"/>
      <c r="G93" s="154"/>
    </row>
    <row r="94" spans="1:13" x14ac:dyDescent="0.2">
      <c r="A94" s="155"/>
      <c r="B94" s="156"/>
      <c r="C94" s="154"/>
      <c r="D94" s="154"/>
      <c r="E94" s="154"/>
      <c r="F94" s="154"/>
      <c r="G94" s="154"/>
    </row>
    <row r="95" spans="1:13" x14ac:dyDescent="0.2">
      <c r="A95" s="157" t="s">
        <v>86</v>
      </c>
      <c r="B95" s="158" t="s">
        <v>96</v>
      </c>
      <c r="C95" s="160">
        <f>'CF -s účtami'!C97</f>
        <v>0</v>
      </c>
      <c r="D95" s="160">
        <f>'CF -s účtami'!D97</f>
        <v>0</v>
      </c>
      <c r="E95" s="160">
        <f>'CF -s účtami'!E97</f>
        <v>0</v>
      </c>
      <c r="F95" s="160">
        <f>'CF -s účtami'!F97</f>
        <v>0</v>
      </c>
      <c r="G95" s="160" t="e">
        <f>'CF -s účtami'!#REF!</f>
        <v>#REF!</v>
      </c>
      <c r="H95" s="21" t="e">
        <f>'CF -s účtami'!#REF!</f>
        <v>#REF!</v>
      </c>
      <c r="I95" s="21" t="e">
        <f>'CF -s účtami'!#REF!</f>
        <v>#REF!</v>
      </c>
      <c r="J95" s="21" t="e">
        <f>'CF -s účtami'!#REF!</f>
        <v>#REF!</v>
      </c>
      <c r="K95" s="21" t="e">
        <f>'CF -s účtami'!#REF!</f>
        <v>#REF!</v>
      </c>
      <c r="L95" s="21" t="e">
        <f>'CF -s účtami'!#REF!</f>
        <v>#REF!</v>
      </c>
      <c r="M95" s="21" t="e">
        <f>'CF -s účtami'!#REF!</f>
        <v>#REF!</v>
      </c>
    </row>
    <row r="96" spans="1:13" x14ac:dyDescent="0.2">
      <c r="A96" s="152"/>
      <c r="B96" s="156"/>
      <c r="C96" s="160"/>
      <c r="D96" s="160"/>
      <c r="E96" s="160"/>
      <c r="F96" s="160"/>
      <c r="G96" s="160"/>
      <c r="H96" s="21"/>
      <c r="I96" s="21"/>
      <c r="J96" s="21"/>
      <c r="K96" s="21"/>
      <c r="L96" s="21"/>
      <c r="M96" s="21"/>
    </row>
    <row r="97" spans="1:13" x14ac:dyDescent="0.2">
      <c r="A97" s="155" t="s">
        <v>87</v>
      </c>
      <c r="B97" s="156" t="s">
        <v>180</v>
      </c>
      <c r="C97" s="160">
        <f>'CF -s účtami'!C99</f>
        <v>0</v>
      </c>
      <c r="D97" s="160">
        <f>'CF -s účtami'!D99</f>
        <v>0</v>
      </c>
      <c r="E97" s="160">
        <f>'CF -s účtami'!E99</f>
        <v>0</v>
      </c>
      <c r="F97" s="160">
        <f>'CF -s účtami'!F99</f>
        <v>0</v>
      </c>
      <c r="G97" s="160" t="e">
        <f>'CF -s účtami'!#REF!</f>
        <v>#REF!</v>
      </c>
      <c r="H97" s="21" t="e">
        <f>'CF -s účtami'!#REF!</f>
        <v>#REF!</v>
      </c>
      <c r="I97" s="21" t="e">
        <f>'CF -s účtami'!#REF!</f>
        <v>#REF!</v>
      </c>
      <c r="J97" s="21" t="e">
        <f>'CF -s účtami'!#REF!</f>
        <v>#REF!</v>
      </c>
      <c r="K97" s="21" t="e">
        <f>'CF -s účtami'!#REF!</f>
        <v>#REF!</v>
      </c>
      <c r="L97" s="21" t="e">
        <f>'CF -s účtami'!#REF!</f>
        <v>#REF!</v>
      </c>
      <c r="M97" s="21" t="e">
        <f>'CF -s účtami'!#REF!</f>
        <v>#REF!</v>
      </c>
    </row>
    <row r="98" spans="1:13" x14ac:dyDescent="0.2">
      <c r="A98" s="155"/>
      <c r="B98" s="156"/>
      <c r="C98" s="160"/>
      <c r="D98" s="160"/>
      <c r="E98" s="160"/>
      <c r="F98" s="160"/>
      <c r="G98" s="160"/>
      <c r="H98" s="21"/>
      <c r="I98" s="21"/>
      <c r="J98" s="21"/>
      <c r="K98" s="21"/>
      <c r="L98" s="21"/>
      <c r="M98" s="21"/>
    </row>
    <row r="99" spans="1:13" ht="25.5" x14ac:dyDescent="0.2">
      <c r="A99" s="155" t="s">
        <v>88</v>
      </c>
      <c r="B99" s="156" t="s">
        <v>97</v>
      </c>
      <c r="C99" s="160">
        <f>'CF -s účtami'!C101</f>
        <v>0</v>
      </c>
      <c r="D99" s="160">
        <f>'CF -s účtami'!D101</f>
        <v>0</v>
      </c>
      <c r="E99" s="160">
        <f>'CF -s účtami'!E101</f>
        <v>0</v>
      </c>
      <c r="F99" s="160">
        <f>'CF -s účtami'!F101</f>
        <v>0</v>
      </c>
      <c r="G99" s="160" t="e">
        <f>'CF -s účtami'!#REF!</f>
        <v>#REF!</v>
      </c>
      <c r="H99" s="21" t="e">
        <f>'CF -s účtami'!#REF!</f>
        <v>#REF!</v>
      </c>
      <c r="I99" s="21" t="e">
        <f>'CF -s účtami'!#REF!</f>
        <v>#REF!</v>
      </c>
      <c r="J99" s="21" t="e">
        <f>'CF -s účtami'!#REF!</f>
        <v>#REF!</v>
      </c>
      <c r="K99" s="21" t="e">
        <f>'CF -s účtami'!#REF!</f>
        <v>#REF!</v>
      </c>
      <c r="L99" s="21" t="e">
        <f>'CF -s účtami'!#REF!</f>
        <v>#REF!</v>
      </c>
      <c r="M99" s="21" t="e">
        <f>'CF -s účtami'!#REF!</f>
        <v>#REF!</v>
      </c>
    </row>
    <row r="100" spans="1:13" x14ac:dyDescent="0.2">
      <c r="A100" s="155"/>
      <c r="B100" s="156"/>
      <c r="C100" s="160"/>
      <c r="D100" s="160"/>
      <c r="E100" s="160"/>
      <c r="F100" s="160"/>
      <c r="G100" s="160"/>
      <c r="H100" s="21"/>
      <c r="I100" s="21"/>
      <c r="J100" s="21"/>
      <c r="K100" s="21"/>
      <c r="L100" s="21"/>
      <c r="M100" s="21"/>
    </row>
    <row r="101" spans="1:13" x14ac:dyDescent="0.2">
      <c r="A101" s="155" t="s">
        <v>89</v>
      </c>
      <c r="B101" s="156" t="s">
        <v>98</v>
      </c>
      <c r="C101" s="160">
        <f>'CF -s účtami'!C103</f>
        <v>0</v>
      </c>
      <c r="D101" s="160">
        <f>'CF -s účtami'!D103</f>
        <v>0</v>
      </c>
      <c r="E101" s="160">
        <f>'CF -s účtami'!E103</f>
        <v>0</v>
      </c>
      <c r="F101" s="160">
        <f>'CF -s účtami'!F103</f>
        <v>0</v>
      </c>
      <c r="G101" s="160" t="e">
        <f>'CF -s účtami'!#REF!</f>
        <v>#REF!</v>
      </c>
      <c r="H101" s="21" t="e">
        <f>'CF -s účtami'!#REF!</f>
        <v>#REF!</v>
      </c>
      <c r="I101" s="21" t="e">
        <f>'CF -s účtami'!#REF!</f>
        <v>#REF!</v>
      </c>
      <c r="J101" s="21" t="e">
        <f>'CF -s účtami'!#REF!</f>
        <v>#REF!</v>
      </c>
      <c r="K101" s="21" t="e">
        <f>'CF -s účtami'!#REF!</f>
        <v>#REF!</v>
      </c>
      <c r="L101" s="21" t="e">
        <f>'CF -s účtami'!#REF!</f>
        <v>#REF!</v>
      </c>
      <c r="M101" s="21" t="e">
        <f>'CF -s účtami'!#REF!</f>
        <v>#REF!</v>
      </c>
    </row>
    <row r="102" spans="1:13" x14ac:dyDescent="0.2">
      <c r="A102" s="155"/>
      <c r="B102" s="156"/>
      <c r="C102" s="160"/>
      <c r="D102" s="160"/>
      <c r="E102" s="160"/>
      <c r="F102" s="160"/>
      <c r="G102" s="160"/>
      <c r="H102" s="21"/>
      <c r="I102" s="21"/>
      <c r="J102" s="21"/>
      <c r="K102" s="21"/>
      <c r="L102" s="21"/>
      <c r="M102" s="21"/>
    </row>
    <row r="103" spans="1:13" x14ac:dyDescent="0.2">
      <c r="A103" s="155" t="s">
        <v>90</v>
      </c>
      <c r="B103" s="156" t="s">
        <v>53</v>
      </c>
      <c r="C103" s="160">
        <f>'CF -s účtami'!C105</f>
        <v>0</v>
      </c>
      <c r="D103" s="160">
        <f>'CF -s účtami'!D105</f>
        <v>0</v>
      </c>
      <c r="E103" s="160">
        <f>'CF -s účtami'!E105</f>
        <v>0</v>
      </c>
      <c r="F103" s="160">
        <f>'CF -s účtami'!F105</f>
        <v>0</v>
      </c>
      <c r="G103" s="160" t="e">
        <f>'CF -s účtami'!#REF!</f>
        <v>#REF!</v>
      </c>
      <c r="H103" s="21" t="e">
        <f>'CF -s účtami'!#REF!</f>
        <v>#REF!</v>
      </c>
      <c r="I103" s="21" t="e">
        <f>'CF -s účtami'!#REF!</f>
        <v>#REF!</v>
      </c>
      <c r="J103" s="21" t="e">
        <f>'CF -s účtami'!#REF!</f>
        <v>#REF!</v>
      </c>
      <c r="K103" s="21" t="e">
        <f>'CF -s účtami'!#REF!</f>
        <v>#REF!</v>
      </c>
      <c r="L103" s="21" t="e">
        <f>'CF -s účtami'!#REF!</f>
        <v>#REF!</v>
      </c>
      <c r="M103" s="21" t="e">
        <f>'CF -s účtami'!#REF!</f>
        <v>#REF!</v>
      </c>
    </row>
    <row r="104" spans="1:13" x14ac:dyDescent="0.2">
      <c r="A104" s="155"/>
      <c r="B104" s="156"/>
      <c r="C104" s="160"/>
      <c r="D104" s="160"/>
      <c r="E104" s="160"/>
      <c r="F104" s="160"/>
      <c r="G104" s="160"/>
      <c r="H104" s="21"/>
      <c r="I104" s="21"/>
      <c r="J104" s="21"/>
      <c r="K104" s="21"/>
      <c r="L104" s="21"/>
      <c r="M104" s="21"/>
    </row>
    <row r="105" spans="1:13" ht="25.5" x14ac:dyDescent="0.2">
      <c r="A105" s="155" t="s">
        <v>91</v>
      </c>
      <c r="B105" s="165" t="s">
        <v>181</v>
      </c>
      <c r="C105" s="160">
        <f>'CF -s účtami'!C107</f>
        <v>0</v>
      </c>
      <c r="D105" s="160">
        <f>'CF -s účtami'!D107</f>
        <v>0</v>
      </c>
      <c r="E105" s="160">
        <f>'CF -s účtami'!E107</f>
        <v>0</v>
      </c>
      <c r="F105" s="160">
        <f>'CF -s účtami'!F107</f>
        <v>0</v>
      </c>
      <c r="G105" s="160" t="e">
        <f>'CF -s účtami'!#REF!</f>
        <v>#REF!</v>
      </c>
      <c r="H105" s="21" t="e">
        <f>'CF -s účtami'!#REF!</f>
        <v>#REF!</v>
      </c>
      <c r="I105" s="21" t="e">
        <f>'CF -s účtami'!#REF!</f>
        <v>#REF!</v>
      </c>
      <c r="J105" s="21" t="e">
        <f>'CF -s účtami'!#REF!</f>
        <v>#REF!</v>
      </c>
      <c r="K105" s="21" t="e">
        <f>'CF -s účtami'!#REF!</f>
        <v>#REF!</v>
      </c>
      <c r="L105" s="21" t="e">
        <f>'CF -s účtami'!#REF!</f>
        <v>#REF!</v>
      </c>
      <c r="M105" s="21" t="e">
        <f>'CF -s účtami'!#REF!</f>
        <v>#REF!</v>
      </c>
    </row>
    <row r="106" spans="1:13" x14ac:dyDescent="0.2">
      <c r="A106" s="155"/>
      <c r="B106" s="174"/>
      <c r="C106" s="160"/>
      <c r="D106" s="160"/>
      <c r="E106" s="160"/>
      <c r="F106" s="160"/>
      <c r="G106" s="160"/>
      <c r="H106" s="21"/>
      <c r="I106" s="21"/>
      <c r="J106" s="21"/>
      <c r="K106" s="21"/>
      <c r="L106" s="21"/>
      <c r="M106" s="21"/>
    </row>
    <row r="107" spans="1:13" x14ac:dyDescent="0.2">
      <c r="A107" s="155" t="s">
        <v>92</v>
      </c>
      <c r="B107" s="156" t="s">
        <v>99</v>
      </c>
      <c r="C107" s="160">
        <f>'CF -s účtami'!C109</f>
        <v>0</v>
      </c>
      <c r="D107" s="160">
        <f>'CF -s účtami'!D109</f>
        <v>0</v>
      </c>
      <c r="E107" s="160">
        <f>'CF -s účtami'!E109</f>
        <v>0</v>
      </c>
      <c r="F107" s="160">
        <f>'CF -s účtami'!F109</f>
        <v>0</v>
      </c>
      <c r="G107" s="160" t="e">
        <f>'CF -s účtami'!#REF!</f>
        <v>#REF!</v>
      </c>
      <c r="H107" s="21" t="e">
        <f>'CF -s účtami'!#REF!</f>
        <v>#REF!</v>
      </c>
      <c r="I107" s="21" t="e">
        <f>'CF -s účtami'!#REF!</f>
        <v>#REF!</v>
      </c>
      <c r="J107" s="21" t="e">
        <f>'CF -s účtami'!#REF!</f>
        <v>#REF!</v>
      </c>
      <c r="K107" s="21" t="e">
        <f>'CF -s účtami'!#REF!</f>
        <v>#REF!</v>
      </c>
      <c r="L107" s="21" t="e">
        <f>'CF -s účtami'!#REF!</f>
        <v>#REF!</v>
      </c>
      <c r="M107" s="21" t="e">
        <f>'CF -s účtami'!#REF!</f>
        <v>#REF!</v>
      </c>
    </row>
    <row r="108" spans="1:13" x14ac:dyDescent="0.2">
      <c r="A108" s="178"/>
      <c r="B108" s="179"/>
      <c r="C108" s="180"/>
      <c r="D108" s="180"/>
      <c r="E108" s="180"/>
      <c r="F108" s="180"/>
      <c r="G108" s="180"/>
      <c r="H108" s="21"/>
      <c r="I108" s="21"/>
      <c r="J108" s="21"/>
      <c r="K108" s="21"/>
      <c r="L108" s="21"/>
      <c r="M108" s="21"/>
    </row>
    <row r="109" spans="1:13" ht="25.5" x14ac:dyDescent="0.2">
      <c r="A109" s="155" t="s">
        <v>93</v>
      </c>
      <c r="B109" s="156" t="s">
        <v>100</v>
      </c>
      <c r="C109" s="160">
        <f>'CF -s účtami'!C111</f>
        <v>0</v>
      </c>
      <c r="D109" s="160">
        <f>'CF -s účtami'!D111</f>
        <v>0</v>
      </c>
      <c r="E109" s="160">
        <f>'CF -s účtami'!E111</f>
        <v>0</v>
      </c>
      <c r="F109" s="160">
        <f>'CF -s účtami'!F111</f>
        <v>0</v>
      </c>
      <c r="G109" s="160" t="e">
        <f>'CF -s účtami'!#REF!</f>
        <v>#REF!</v>
      </c>
      <c r="H109" s="21" t="e">
        <f>'CF -s účtami'!#REF!</f>
        <v>#REF!</v>
      </c>
      <c r="I109" s="21" t="e">
        <f>'CF -s účtami'!#REF!</f>
        <v>#REF!</v>
      </c>
      <c r="J109" s="21" t="e">
        <f>'CF -s účtami'!#REF!</f>
        <v>#REF!</v>
      </c>
      <c r="K109" s="21" t="e">
        <f>'CF -s účtami'!#REF!</f>
        <v>#REF!</v>
      </c>
      <c r="L109" s="21" t="e">
        <f>'CF -s účtami'!#REF!</f>
        <v>#REF!</v>
      </c>
      <c r="M109" s="21" t="e">
        <f>'CF -s účtami'!#REF!</f>
        <v>#REF!</v>
      </c>
    </row>
    <row r="110" spans="1:13" x14ac:dyDescent="0.2">
      <c r="A110" s="155"/>
      <c r="B110" s="156"/>
      <c r="C110" s="160"/>
      <c r="D110" s="160"/>
      <c r="E110" s="160"/>
      <c r="F110" s="160"/>
      <c r="G110" s="160"/>
      <c r="H110" s="21"/>
      <c r="I110" s="21"/>
      <c r="J110" s="21"/>
      <c r="K110" s="21"/>
      <c r="L110" s="21"/>
      <c r="M110" s="21"/>
    </row>
    <row r="111" spans="1:13" x14ac:dyDescent="0.2">
      <c r="A111" s="155" t="s">
        <v>94</v>
      </c>
      <c r="B111" s="156" t="s">
        <v>188</v>
      </c>
      <c r="C111" s="160">
        <f>'CF -s účtami'!C113</f>
        <v>0</v>
      </c>
      <c r="D111" s="160">
        <f>'CF -s účtami'!D113</f>
        <v>0</v>
      </c>
      <c r="E111" s="160">
        <f>'CF -s účtami'!E113</f>
        <v>0</v>
      </c>
      <c r="F111" s="160">
        <f>'CF -s účtami'!F113</f>
        <v>0</v>
      </c>
      <c r="G111" s="160" t="e">
        <f>'CF -s účtami'!#REF!</f>
        <v>#REF!</v>
      </c>
      <c r="H111" s="21" t="e">
        <f>'CF -s účtami'!#REF!</f>
        <v>#REF!</v>
      </c>
      <c r="I111" s="21" t="e">
        <f>'CF -s účtami'!#REF!</f>
        <v>#REF!</v>
      </c>
      <c r="J111" s="21" t="e">
        <f>'CF -s účtami'!#REF!</f>
        <v>#REF!</v>
      </c>
      <c r="K111" s="21" t="e">
        <f>'CF -s účtami'!#REF!</f>
        <v>#REF!</v>
      </c>
      <c r="L111" s="21" t="e">
        <f>'CF -s účtami'!#REF!</f>
        <v>#REF!</v>
      </c>
      <c r="M111" s="21" t="e">
        <f>'CF -s účtami'!#REF!</f>
        <v>#REF!</v>
      </c>
    </row>
    <row r="112" spans="1:13" x14ac:dyDescent="0.2">
      <c r="A112" s="155"/>
      <c r="B112" s="156"/>
      <c r="C112" s="154"/>
      <c r="D112" s="154"/>
      <c r="E112" s="154"/>
      <c r="F112" s="154"/>
      <c r="G112" s="154"/>
    </row>
    <row r="113" spans="1:13" ht="25.5" x14ac:dyDescent="0.2">
      <c r="A113" s="157" t="s">
        <v>101</v>
      </c>
      <c r="B113" s="156" t="s">
        <v>111</v>
      </c>
      <c r="C113" s="154">
        <f>'CF -s účtami'!C115</f>
        <v>-2588452</v>
      </c>
      <c r="D113" s="154">
        <f>'CF -s účtami'!D115</f>
        <v>1866092</v>
      </c>
      <c r="E113" s="154">
        <f>'CF -s účtami'!E115</f>
        <v>0</v>
      </c>
      <c r="F113" s="154">
        <f>'CF -s účtami'!F115</f>
        <v>0</v>
      </c>
      <c r="G113" s="154" t="e">
        <f>'CF -s účtami'!#REF!</f>
        <v>#REF!</v>
      </c>
      <c r="H113" s="10" t="e">
        <f>'CF -s účtami'!#REF!</f>
        <v>#REF!</v>
      </c>
      <c r="I113" s="10" t="e">
        <f>'CF -s účtami'!#REF!</f>
        <v>#REF!</v>
      </c>
      <c r="J113" s="10" t="e">
        <f>'CF -s účtami'!#REF!</f>
        <v>#REF!</v>
      </c>
      <c r="K113" s="10" t="e">
        <f>'CF -s účtami'!#REF!</f>
        <v>#REF!</v>
      </c>
      <c r="L113" s="10" t="e">
        <f>'CF -s účtami'!#REF!</f>
        <v>#REF!</v>
      </c>
      <c r="M113" s="10" t="e">
        <f>'CF -s účtami'!#REF!</f>
        <v>#REF!</v>
      </c>
    </row>
    <row r="114" spans="1:13" x14ac:dyDescent="0.2">
      <c r="A114" s="152"/>
      <c r="B114" s="156"/>
      <c r="C114" s="154"/>
      <c r="D114" s="154"/>
      <c r="E114" s="154"/>
      <c r="F114" s="154"/>
      <c r="G114" s="154"/>
    </row>
    <row r="115" spans="1:13" x14ac:dyDescent="0.2">
      <c r="A115" s="155" t="s">
        <v>102</v>
      </c>
      <c r="B115" s="156" t="s">
        <v>179</v>
      </c>
      <c r="C115" s="154">
        <f>'CF -s účtami'!C117</f>
        <v>0</v>
      </c>
      <c r="D115" s="154">
        <f>'CF -s účtami'!D117</f>
        <v>0</v>
      </c>
      <c r="E115" s="154">
        <f>'CF -s účtami'!E117</f>
        <v>0</v>
      </c>
      <c r="F115" s="154">
        <f>'CF -s účtami'!F117</f>
        <v>0</v>
      </c>
      <c r="G115" s="154" t="e">
        <f>'CF -s účtami'!#REF!</f>
        <v>#REF!</v>
      </c>
      <c r="H115" s="10" t="e">
        <f>'CF -s účtami'!#REF!</f>
        <v>#REF!</v>
      </c>
      <c r="I115" s="10" t="e">
        <f>'CF -s účtami'!#REF!</f>
        <v>#REF!</v>
      </c>
      <c r="J115" s="10" t="e">
        <f>'CF -s účtami'!#REF!</f>
        <v>#REF!</v>
      </c>
      <c r="K115" s="10" t="e">
        <f>'CF -s účtami'!#REF!</f>
        <v>#REF!</v>
      </c>
      <c r="L115" s="10" t="e">
        <f>'CF -s účtami'!#REF!</f>
        <v>#REF!</v>
      </c>
      <c r="M115" s="10" t="e">
        <f>'CF -s účtami'!#REF!</f>
        <v>#REF!</v>
      </c>
    </row>
    <row r="116" spans="1:13" x14ac:dyDescent="0.2">
      <c r="A116" s="155"/>
      <c r="B116" s="156"/>
      <c r="C116" s="154"/>
      <c r="D116" s="154"/>
      <c r="E116" s="154"/>
      <c r="F116" s="154"/>
      <c r="G116" s="154"/>
    </row>
    <row r="117" spans="1:13" x14ac:dyDescent="0.2">
      <c r="A117" s="155" t="s">
        <v>103</v>
      </c>
      <c r="B117" s="156" t="s">
        <v>112</v>
      </c>
      <c r="C117" s="154">
        <f>'CF -s účtami'!C119</f>
        <v>0</v>
      </c>
      <c r="D117" s="154">
        <f>'CF -s účtami'!D119</f>
        <v>0</v>
      </c>
      <c r="E117" s="154">
        <f>'CF -s účtami'!E119</f>
        <v>0</v>
      </c>
      <c r="F117" s="154">
        <f>'CF -s účtami'!F119</f>
        <v>0</v>
      </c>
      <c r="G117" s="154" t="e">
        <f>'CF -s účtami'!#REF!</f>
        <v>#REF!</v>
      </c>
      <c r="H117" s="10" t="e">
        <f>'CF -s účtami'!#REF!</f>
        <v>#REF!</v>
      </c>
      <c r="I117" s="10" t="e">
        <f>'CF -s účtami'!#REF!</f>
        <v>#REF!</v>
      </c>
      <c r="J117" s="10" t="e">
        <f>'CF -s účtami'!#REF!</f>
        <v>#REF!</v>
      </c>
      <c r="K117" s="10" t="e">
        <f>'CF -s účtami'!#REF!</f>
        <v>#REF!</v>
      </c>
      <c r="L117" s="10" t="e">
        <f>'CF -s účtami'!#REF!</f>
        <v>#REF!</v>
      </c>
      <c r="M117" s="10" t="e">
        <f>'CF -s účtami'!#REF!</f>
        <v>#REF!</v>
      </c>
    </row>
    <row r="118" spans="1:13" x14ac:dyDescent="0.2">
      <c r="A118" s="155"/>
      <c r="B118" s="174"/>
      <c r="C118" s="154"/>
      <c r="D118" s="154"/>
      <c r="E118" s="154"/>
      <c r="F118" s="154"/>
      <c r="G118" s="154"/>
    </row>
    <row r="119" spans="1:13" ht="38.25" x14ac:dyDescent="0.2">
      <c r="A119" s="155" t="s">
        <v>104</v>
      </c>
      <c r="B119" s="156" t="s">
        <v>113</v>
      </c>
      <c r="C119" s="154">
        <f>'CF -s účtami'!C121</f>
        <v>0</v>
      </c>
      <c r="D119" s="154">
        <f>'CF -s účtami'!D121</f>
        <v>8746272</v>
      </c>
      <c r="E119" s="154">
        <f>'CF -s účtami'!E121</f>
        <v>0</v>
      </c>
      <c r="F119" s="154">
        <f>'CF -s účtami'!F121</f>
        <v>0</v>
      </c>
      <c r="G119" s="154" t="e">
        <f>'CF -s účtami'!#REF!</f>
        <v>#REF!</v>
      </c>
      <c r="H119" s="10" t="e">
        <f>'CF -s účtami'!#REF!</f>
        <v>#REF!</v>
      </c>
      <c r="I119" s="10" t="e">
        <f>'CF -s účtami'!#REF!</f>
        <v>#REF!</v>
      </c>
      <c r="J119" s="10" t="e">
        <f>'CF -s účtami'!#REF!</f>
        <v>#REF!</v>
      </c>
      <c r="K119" s="10" t="e">
        <f>'CF -s účtami'!#REF!</f>
        <v>#REF!</v>
      </c>
      <c r="L119" s="10" t="e">
        <f>'CF -s účtami'!#REF!</f>
        <v>#REF!</v>
      </c>
      <c r="M119" s="10" t="e">
        <f>'CF -s účtami'!#REF!</f>
        <v>#REF!</v>
      </c>
    </row>
    <row r="120" spans="1:13" x14ac:dyDescent="0.2">
      <c r="A120" s="155"/>
      <c r="B120" s="156"/>
      <c r="C120" s="154"/>
      <c r="D120" s="154"/>
      <c r="E120" s="154"/>
      <c r="F120" s="154"/>
      <c r="G120" s="154"/>
    </row>
    <row r="121" spans="1:13" ht="38.25" x14ac:dyDescent="0.2">
      <c r="A121" s="155" t="s">
        <v>105</v>
      </c>
      <c r="B121" s="156" t="s">
        <v>114</v>
      </c>
      <c r="C121" s="154">
        <f>'CF -s účtami'!C123</f>
        <v>-1021547</v>
      </c>
      <c r="D121" s="154">
        <f>'CF -s účtami'!D123</f>
        <v>0</v>
      </c>
      <c r="E121" s="154">
        <f>'CF -s účtami'!E123</f>
        <v>0</v>
      </c>
      <c r="F121" s="154">
        <f>'CF -s účtami'!F123</f>
        <v>0</v>
      </c>
      <c r="G121" s="154" t="e">
        <f>'CF -s účtami'!#REF!</f>
        <v>#REF!</v>
      </c>
      <c r="H121" s="10" t="e">
        <f>'CF -s účtami'!#REF!</f>
        <v>#REF!</v>
      </c>
      <c r="I121" s="10" t="e">
        <f>'CF -s účtami'!#REF!</f>
        <v>#REF!</v>
      </c>
      <c r="J121" s="10" t="e">
        <f>'CF -s účtami'!#REF!</f>
        <v>#REF!</v>
      </c>
      <c r="K121" s="10" t="e">
        <f>'CF -s účtami'!#REF!</f>
        <v>#REF!</v>
      </c>
      <c r="L121" s="10" t="e">
        <f>'CF -s účtami'!#REF!</f>
        <v>#REF!</v>
      </c>
      <c r="M121" s="10" t="e">
        <f>'CF -s účtami'!#REF!</f>
        <v>#REF!</v>
      </c>
    </row>
    <row r="122" spans="1:13" x14ac:dyDescent="0.2">
      <c r="A122" s="155"/>
      <c r="B122" s="174"/>
      <c r="C122" s="154"/>
      <c r="D122" s="154"/>
      <c r="E122" s="154"/>
      <c r="F122" s="154"/>
      <c r="G122" s="154"/>
    </row>
    <row r="123" spans="1:13" x14ac:dyDescent="0.2">
      <c r="A123" s="155" t="s">
        <v>106</v>
      </c>
      <c r="B123" s="165" t="s">
        <v>191</v>
      </c>
      <c r="C123" s="154">
        <f>'CF -s účtami'!C125</f>
        <v>76240</v>
      </c>
      <c r="D123" s="154">
        <f>'CF -s účtami'!D125</f>
        <v>0</v>
      </c>
      <c r="E123" s="154">
        <f>'CF -s účtami'!E125</f>
        <v>0</v>
      </c>
      <c r="F123" s="154">
        <f>'CF -s účtami'!F125</f>
        <v>0</v>
      </c>
      <c r="G123" s="154" t="e">
        <f>'CF -s účtami'!#REF!</f>
        <v>#REF!</v>
      </c>
      <c r="H123" s="10" t="e">
        <f>'CF -s účtami'!#REF!</f>
        <v>#REF!</v>
      </c>
      <c r="I123" s="10" t="e">
        <f>'CF -s účtami'!#REF!</f>
        <v>#REF!</v>
      </c>
      <c r="J123" s="10" t="e">
        <f>'CF -s účtami'!#REF!</f>
        <v>#REF!</v>
      </c>
      <c r="K123" s="10" t="e">
        <f>'CF -s účtami'!#REF!</f>
        <v>#REF!</v>
      </c>
      <c r="L123" s="10" t="e">
        <f>'CF -s účtami'!#REF!</f>
        <v>#REF!</v>
      </c>
      <c r="M123" s="10" t="e">
        <f>'CF -s účtami'!#REF!</f>
        <v>#REF!</v>
      </c>
    </row>
    <row r="124" spans="1:13" x14ac:dyDescent="0.2">
      <c r="A124" s="155"/>
      <c r="B124" s="165"/>
      <c r="C124" s="154"/>
      <c r="D124" s="154"/>
      <c r="E124" s="154"/>
      <c r="F124" s="154"/>
      <c r="G124" s="154"/>
    </row>
    <row r="125" spans="1:13" x14ac:dyDescent="0.2">
      <c r="A125" s="155" t="s">
        <v>107</v>
      </c>
      <c r="B125" s="165" t="s">
        <v>192</v>
      </c>
      <c r="C125" s="154">
        <f>'CF -s účtami'!C127</f>
        <v>-1643145</v>
      </c>
      <c r="D125" s="154">
        <f>'CF -s účtami'!D127</f>
        <v>-6880180</v>
      </c>
      <c r="E125" s="154">
        <f>'CF -s účtami'!E127</f>
        <v>0</v>
      </c>
      <c r="F125" s="154">
        <f>'CF -s účtami'!F127</f>
        <v>0</v>
      </c>
      <c r="G125" s="154" t="e">
        <f>'CF -s účtami'!#REF!</f>
        <v>#REF!</v>
      </c>
      <c r="H125" s="10" t="e">
        <f>'CF -s účtami'!#REF!</f>
        <v>#REF!</v>
      </c>
      <c r="I125" s="10" t="e">
        <f>'CF -s účtami'!#REF!</f>
        <v>#REF!</v>
      </c>
      <c r="J125" s="10" t="e">
        <f>'CF -s účtami'!#REF!</f>
        <v>#REF!</v>
      </c>
      <c r="K125" s="10" t="e">
        <f>'CF -s účtami'!#REF!</f>
        <v>#REF!</v>
      </c>
      <c r="L125" s="10" t="e">
        <f>'CF -s účtami'!#REF!</f>
        <v>#REF!</v>
      </c>
      <c r="M125" s="10" t="e">
        <f>'CF -s účtami'!#REF!</f>
        <v>#REF!</v>
      </c>
    </row>
    <row r="126" spans="1:13" x14ac:dyDescent="0.2">
      <c r="A126" s="155"/>
      <c r="B126" s="156"/>
      <c r="C126" s="154"/>
      <c r="D126" s="154"/>
      <c r="E126" s="154"/>
      <c r="F126" s="154"/>
      <c r="G126" s="154"/>
    </row>
    <row r="127" spans="1:13" ht="25.5" x14ac:dyDescent="0.2">
      <c r="A127" s="155" t="s">
        <v>108</v>
      </c>
      <c r="B127" s="156" t="s">
        <v>115</v>
      </c>
      <c r="C127" s="154">
        <f>'CF -s účtami'!C129</f>
        <v>0</v>
      </c>
      <c r="D127" s="154">
        <f>'CF -s účtami'!D129</f>
        <v>0</v>
      </c>
      <c r="E127" s="154">
        <f>'CF -s účtami'!E129</f>
        <v>0</v>
      </c>
      <c r="F127" s="154">
        <f>'CF -s účtami'!F129</f>
        <v>0</v>
      </c>
      <c r="G127" s="154" t="e">
        <f>'CF -s účtami'!#REF!</f>
        <v>#REF!</v>
      </c>
      <c r="H127" s="10" t="e">
        <f>'CF -s účtami'!#REF!</f>
        <v>#REF!</v>
      </c>
      <c r="I127" s="10" t="e">
        <f>'CF -s účtami'!#REF!</f>
        <v>#REF!</v>
      </c>
      <c r="J127" s="10" t="e">
        <f>'CF -s účtami'!#REF!</f>
        <v>#REF!</v>
      </c>
      <c r="K127" s="10" t="e">
        <f>'CF -s účtami'!#REF!</f>
        <v>#REF!</v>
      </c>
      <c r="L127" s="10" t="e">
        <f>'CF -s účtami'!#REF!</f>
        <v>#REF!</v>
      </c>
      <c r="M127" s="10" t="e">
        <f>'CF -s účtami'!#REF!</f>
        <v>#REF!</v>
      </c>
    </row>
    <row r="128" spans="1:13" x14ac:dyDescent="0.2">
      <c r="A128" s="155"/>
      <c r="B128" s="156"/>
      <c r="C128" s="154"/>
      <c r="D128" s="154"/>
      <c r="E128" s="154"/>
      <c r="F128" s="154"/>
      <c r="G128" s="154"/>
    </row>
    <row r="129" spans="1:13" ht="25.5" x14ac:dyDescent="0.2">
      <c r="A129" s="155" t="s">
        <v>109</v>
      </c>
      <c r="B129" s="156" t="s">
        <v>116</v>
      </c>
      <c r="C129" s="154">
        <f>'CF -s účtami'!C131</f>
        <v>0</v>
      </c>
      <c r="D129" s="154">
        <f>'CF -s účtami'!D131</f>
        <v>0</v>
      </c>
      <c r="E129" s="154">
        <f>'CF -s účtami'!E131</f>
        <v>0</v>
      </c>
      <c r="F129" s="154">
        <f>'CF -s účtami'!F131</f>
        <v>0</v>
      </c>
      <c r="G129" s="154" t="e">
        <f>'CF -s účtami'!#REF!</f>
        <v>#REF!</v>
      </c>
      <c r="H129" s="10" t="e">
        <f>'CF -s účtami'!#REF!</f>
        <v>#REF!</v>
      </c>
      <c r="I129" s="10" t="e">
        <f>'CF -s účtami'!#REF!</f>
        <v>#REF!</v>
      </c>
      <c r="J129" s="10" t="e">
        <f>'CF -s účtami'!#REF!</f>
        <v>#REF!</v>
      </c>
      <c r="K129" s="10" t="e">
        <f>'CF -s účtami'!#REF!</f>
        <v>#REF!</v>
      </c>
      <c r="L129" s="10" t="e">
        <f>'CF -s účtami'!#REF!</f>
        <v>#REF!</v>
      </c>
      <c r="M129" s="10" t="e">
        <f>'CF -s účtami'!#REF!</f>
        <v>#REF!</v>
      </c>
    </row>
    <row r="130" spans="1:13" ht="12.75" customHeight="1" x14ac:dyDescent="0.2">
      <c r="A130" s="155"/>
      <c r="B130" s="174"/>
      <c r="C130" s="154"/>
      <c r="D130" s="154"/>
      <c r="E130" s="154"/>
      <c r="F130" s="154"/>
      <c r="G130" s="154"/>
    </row>
    <row r="131" spans="1:13" ht="38.25" x14ac:dyDescent="0.2">
      <c r="A131" s="155" t="s">
        <v>110</v>
      </c>
      <c r="B131" s="156" t="s">
        <v>117</v>
      </c>
      <c r="C131" s="154">
        <f>'CF -s účtami'!C133</f>
        <v>0</v>
      </c>
      <c r="D131" s="154">
        <f>'CF -s účtami'!D133</f>
        <v>0</v>
      </c>
      <c r="E131" s="154">
        <f>'CF -s účtami'!E133</f>
        <v>0</v>
      </c>
      <c r="F131" s="154">
        <f>'CF -s účtami'!F133</f>
        <v>0</v>
      </c>
      <c r="G131" s="154" t="e">
        <f>'CF -s účtami'!#REF!</f>
        <v>#REF!</v>
      </c>
      <c r="H131" s="10" t="e">
        <f>'CF -s účtami'!#REF!</f>
        <v>#REF!</v>
      </c>
      <c r="I131" s="10" t="e">
        <f>'CF -s účtami'!#REF!</f>
        <v>#REF!</v>
      </c>
      <c r="J131" s="10" t="e">
        <f>'CF -s účtami'!#REF!</f>
        <v>#REF!</v>
      </c>
      <c r="K131" s="10" t="e">
        <f>'CF -s účtami'!#REF!</f>
        <v>#REF!</v>
      </c>
      <c r="L131" s="10" t="e">
        <f>'CF -s účtami'!#REF!</f>
        <v>#REF!</v>
      </c>
      <c r="M131" s="10" t="e">
        <f>'CF -s účtami'!#REF!</f>
        <v>#REF!</v>
      </c>
    </row>
    <row r="132" spans="1:13" ht="13.5" customHeight="1" x14ac:dyDescent="0.2">
      <c r="A132" s="155"/>
      <c r="B132" s="162"/>
      <c r="C132" s="154"/>
      <c r="D132" s="154"/>
      <c r="E132" s="154"/>
      <c r="F132" s="154"/>
      <c r="G132" s="154"/>
    </row>
    <row r="133" spans="1:13" ht="25.5" x14ac:dyDescent="0.2">
      <c r="A133" s="152" t="s">
        <v>119</v>
      </c>
      <c r="B133" s="156" t="s">
        <v>126</v>
      </c>
      <c r="C133" s="154">
        <f>'CF -s účtami'!C136</f>
        <v>0</v>
      </c>
      <c r="D133" s="154">
        <f>'CF -s účtami'!D136</f>
        <v>0</v>
      </c>
      <c r="E133" s="154">
        <f>'CF -s účtami'!E136</f>
        <v>0</v>
      </c>
      <c r="F133" s="154">
        <f>'CF -s účtami'!F136</f>
        <v>0</v>
      </c>
      <c r="G133" s="154" t="e">
        <f>'CF -s účtami'!#REF!</f>
        <v>#REF!</v>
      </c>
      <c r="H133" s="10" t="e">
        <f>'CF -s účtami'!#REF!</f>
        <v>#REF!</v>
      </c>
      <c r="I133" s="10" t="e">
        <f>'CF -s účtami'!#REF!</f>
        <v>#REF!</v>
      </c>
      <c r="J133" s="10" t="e">
        <f>'CF -s účtami'!#REF!</f>
        <v>#REF!</v>
      </c>
      <c r="K133" s="10" t="e">
        <f>'CF -s účtami'!#REF!</f>
        <v>#REF!</v>
      </c>
      <c r="L133" s="10" t="e">
        <f>'CF -s účtami'!#REF!</f>
        <v>#REF!</v>
      </c>
      <c r="M133" s="10" t="e">
        <f>'CF -s účtami'!#REF!</f>
        <v>#REF!</v>
      </c>
    </row>
    <row r="134" spans="1:13" x14ac:dyDescent="0.2">
      <c r="A134" s="152"/>
      <c r="B134" s="162"/>
      <c r="C134" s="154"/>
      <c r="D134" s="154"/>
      <c r="E134" s="154"/>
      <c r="F134" s="154"/>
      <c r="G134" s="154"/>
    </row>
    <row r="135" spans="1:13" ht="25.5" x14ac:dyDescent="0.2">
      <c r="A135" s="152" t="s">
        <v>120</v>
      </c>
      <c r="B135" s="165" t="s">
        <v>127</v>
      </c>
      <c r="C135" s="154">
        <f>'CF -s účtami'!C138</f>
        <v>0</v>
      </c>
      <c r="D135" s="154">
        <f>'CF -s účtami'!D138</f>
        <v>0</v>
      </c>
      <c r="E135" s="154">
        <f>'CF -s účtami'!E138</f>
        <v>0</v>
      </c>
      <c r="F135" s="154">
        <f>'CF -s účtami'!F138</f>
        <v>0</v>
      </c>
      <c r="G135" s="154" t="e">
        <f>'CF -s účtami'!#REF!</f>
        <v>#REF!</v>
      </c>
      <c r="H135" s="10" t="e">
        <f>'CF -s účtami'!#REF!</f>
        <v>#REF!</v>
      </c>
      <c r="I135" s="10" t="e">
        <f>'CF -s účtami'!#REF!</f>
        <v>#REF!</v>
      </c>
      <c r="J135" s="10" t="e">
        <f>'CF -s účtami'!#REF!</f>
        <v>#REF!</v>
      </c>
      <c r="K135" s="10" t="e">
        <f>'CF -s účtami'!#REF!</f>
        <v>#REF!</v>
      </c>
      <c r="L135" s="10" t="e">
        <f>'CF -s účtami'!#REF!</f>
        <v>#REF!</v>
      </c>
      <c r="M135" s="10" t="e">
        <f>'CF -s účtami'!#REF!</f>
        <v>#REF!</v>
      </c>
    </row>
    <row r="136" spans="1:13" x14ac:dyDescent="0.2">
      <c r="A136" s="152"/>
      <c r="B136" s="162"/>
      <c r="C136" s="154"/>
      <c r="D136" s="154"/>
      <c r="E136" s="154"/>
      <c r="F136" s="154"/>
      <c r="G136" s="154"/>
    </row>
    <row r="137" spans="1:13" ht="25.5" x14ac:dyDescent="0.2">
      <c r="A137" s="152" t="s">
        <v>121</v>
      </c>
      <c r="B137" s="165" t="s">
        <v>128</v>
      </c>
      <c r="C137" s="154">
        <f>'CF -s účtami'!C140</f>
        <v>0</v>
      </c>
      <c r="D137" s="154">
        <f>'CF -s účtami'!D140</f>
        <v>0</v>
      </c>
      <c r="E137" s="154">
        <f>'CF -s účtami'!E140</f>
        <v>0</v>
      </c>
      <c r="F137" s="154">
        <f>'CF -s účtami'!F140</f>
        <v>0</v>
      </c>
      <c r="G137" s="154" t="e">
        <f>'CF -s účtami'!#REF!</f>
        <v>#REF!</v>
      </c>
      <c r="H137" s="10" t="e">
        <f>'CF -s účtami'!#REF!</f>
        <v>#REF!</v>
      </c>
      <c r="I137" s="10" t="e">
        <f>'CF -s účtami'!#REF!</f>
        <v>#REF!</v>
      </c>
      <c r="J137" s="10" t="e">
        <f>'CF -s účtami'!#REF!</f>
        <v>#REF!</v>
      </c>
      <c r="K137" s="10" t="e">
        <f>'CF -s účtami'!#REF!</f>
        <v>#REF!</v>
      </c>
      <c r="L137" s="10" t="e">
        <f>'CF -s účtami'!#REF!</f>
        <v>#REF!</v>
      </c>
      <c r="M137" s="10" t="e">
        <f>'CF -s účtami'!#REF!</f>
        <v>#REF!</v>
      </c>
    </row>
    <row r="138" spans="1:13" ht="12.75" customHeight="1" x14ac:dyDescent="0.2">
      <c r="A138" s="152"/>
      <c r="B138" s="162"/>
      <c r="C138" s="154"/>
      <c r="D138" s="154"/>
      <c r="E138" s="154"/>
      <c r="F138" s="154"/>
      <c r="G138" s="154"/>
    </row>
    <row r="139" spans="1:13" ht="25.5" x14ac:dyDescent="0.2">
      <c r="A139" s="152" t="s">
        <v>122</v>
      </c>
      <c r="B139" s="165" t="s">
        <v>129</v>
      </c>
      <c r="C139" s="154">
        <f>'CF -s účtami'!C142</f>
        <v>0</v>
      </c>
      <c r="D139" s="154">
        <f>'CF -s účtami'!D142</f>
        <v>0</v>
      </c>
      <c r="E139" s="154">
        <f>'CF -s účtami'!E142</f>
        <v>0</v>
      </c>
      <c r="F139" s="154">
        <f>'CF -s účtami'!F142</f>
        <v>0</v>
      </c>
      <c r="G139" s="154" t="e">
        <f>'CF -s účtami'!#REF!</f>
        <v>#REF!</v>
      </c>
      <c r="H139" s="10" t="e">
        <f>'CF -s účtami'!#REF!</f>
        <v>#REF!</v>
      </c>
      <c r="I139" s="10" t="e">
        <f>'CF -s účtami'!#REF!</f>
        <v>#REF!</v>
      </c>
      <c r="J139" s="10" t="e">
        <f>'CF -s účtami'!#REF!</f>
        <v>#REF!</v>
      </c>
      <c r="K139" s="10" t="e">
        <f>'CF -s účtami'!#REF!</f>
        <v>#REF!</v>
      </c>
      <c r="L139" s="10" t="e">
        <f>'CF -s účtami'!#REF!</f>
        <v>#REF!</v>
      </c>
      <c r="M139" s="10" t="e">
        <f>'CF -s účtami'!#REF!</f>
        <v>#REF!</v>
      </c>
    </row>
    <row r="140" spans="1:13" x14ac:dyDescent="0.2">
      <c r="A140" s="152"/>
      <c r="B140" s="165"/>
      <c r="C140" s="154"/>
      <c r="D140" s="154"/>
      <c r="E140" s="154"/>
      <c r="F140" s="154"/>
      <c r="G140" s="154"/>
    </row>
    <row r="141" spans="1:13" ht="25.5" x14ac:dyDescent="0.2">
      <c r="A141" s="152" t="s">
        <v>123</v>
      </c>
      <c r="B141" s="165" t="s">
        <v>130</v>
      </c>
      <c r="C141" s="154">
        <f>'CF -s účtami'!C144</f>
        <v>0</v>
      </c>
      <c r="D141" s="154">
        <f>'CF -s účtami'!D144</f>
        <v>0</v>
      </c>
      <c r="E141" s="154">
        <f>'CF -s účtami'!E144</f>
        <v>0</v>
      </c>
      <c r="F141" s="154">
        <f>'CF -s účtami'!F144</f>
        <v>0</v>
      </c>
      <c r="G141" s="154" t="e">
        <f>'CF -s účtami'!#REF!</f>
        <v>#REF!</v>
      </c>
      <c r="H141" s="10" t="e">
        <f>'CF -s účtami'!#REF!</f>
        <v>#REF!</v>
      </c>
      <c r="I141" s="10" t="e">
        <f>'CF -s účtami'!#REF!</f>
        <v>#REF!</v>
      </c>
      <c r="J141" s="10" t="e">
        <f>'CF -s účtami'!#REF!</f>
        <v>#REF!</v>
      </c>
      <c r="K141" s="10" t="e">
        <f>'CF -s účtami'!#REF!</f>
        <v>#REF!</v>
      </c>
      <c r="L141" s="10" t="e">
        <f>'CF -s účtami'!#REF!</f>
        <v>#REF!</v>
      </c>
      <c r="M141" s="10" t="e">
        <f>'CF -s účtami'!#REF!</f>
        <v>#REF!</v>
      </c>
    </row>
    <row r="142" spans="1:13" x14ac:dyDescent="0.2">
      <c r="A142" s="152"/>
      <c r="B142" s="162"/>
      <c r="C142" s="154"/>
      <c r="D142" s="154"/>
      <c r="E142" s="154"/>
      <c r="F142" s="154"/>
      <c r="G142" s="154"/>
    </row>
    <row r="143" spans="1:13" x14ac:dyDescent="0.2">
      <c r="A143" s="152" t="s">
        <v>124</v>
      </c>
      <c r="B143" s="156" t="s">
        <v>281</v>
      </c>
      <c r="C143" s="154">
        <f>'CF -s účtami'!C146</f>
        <v>0</v>
      </c>
      <c r="D143" s="154">
        <f>'CF -s účtami'!D146</f>
        <v>0</v>
      </c>
      <c r="E143" s="154">
        <f>'CF -s účtami'!E146</f>
        <v>0</v>
      </c>
      <c r="F143" s="154">
        <f>'CF -s účtami'!F146</f>
        <v>0</v>
      </c>
      <c r="G143" s="154" t="e">
        <f>'CF -s účtami'!#REF!</f>
        <v>#REF!</v>
      </c>
      <c r="H143" s="10" t="e">
        <f>'CF -s účtami'!#REF!</f>
        <v>#REF!</v>
      </c>
      <c r="I143" s="10" t="e">
        <f>'CF -s účtami'!#REF!</f>
        <v>#REF!</v>
      </c>
      <c r="J143" s="10" t="e">
        <f>'CF -s účtami'!#REF!</f>
        <v>#REF!</v>
      </c>
      <c r="K143" s="10" t="e">
        <f>'CF -s účtami'!#REF!</f>
        <v>#REF!</v>
      </c>
      <c r="L143" s="10" t="e">
        <f>'CF -s účtami'!#REF!</f>
        <v>#REF!</v>
      </c>
      <c r="M143" s="10" t="e">
        <f>'CF -s účtami'!#REF!</f>
        <v>#REF!</v>
      </c>
    </row>
    <row r="144" spans="1:13" x14ac:dyDescent="0.2">
      <c r="A144" s="152"/>
      <c r="B144" s="156"/>
      <c r="C144" s="154"/>
      <c r="D144" s="154"/>
      <c r="E144" s="154"/>
      <c r="F144" s="154"/>
      <c r="G144" s="154"/>
    </row>
    <row r="145" spans="1:13" ht="13.15" customHeight="1" x14ac:dyDescent="0.2">
      <c r="A145" s="152" t="s">
        <v>125</v>
      </c>
      <c r="B145" s="156" t="s">
        <v>282</v>
      </c>
      <c r="C145" s="154">
        <f>'CF -s účtami'!C148</f>
        <v>0</v>
      </c>
      <c r="D145" s="154">
        <f>'CF -s účtami'!D148</f>
        <v>0</v>
      </c>
      <c r="E145" s="154">
        <f>'CF -s účtami'!E148</f>
        <v>0</v>
      </c>
      <c r="F145" s="154">
        <f>'CF -s účtami'!F148</f>
        <v>0</v>
      </c>
      <c r="G145" s="154" t="e">
        <f>'CF -s účtami'!#REF!</f>
        <v>#REF!</v>
      </c>
      <c r="H145" s="10" t="e">
        <f>'CF -s účtami'!#REF!</f>
        <v>#REF!</v>
      </c>
      <c r="I145" s="10" t="e">
        <f>'CF -s účtami'!#REF!</f>
        <v>#REF!</v>
      </c>
      <c r="J145" s="10" t="e">
        <f>'CF -s účtami'!#REF!</f>
        <v>#REF!</v>
      </c>
      <c r="K145" s="10" t="e">
        <f>'CF -s účtami'!#REF!</f>
        <v>#REF!</v>
      </c>
      <c r="L145" s="10" t="e">
        <f>'CF -s účtami'!#REF!</f>
        <v>#REF!</v>
      </c>
      <c r="M145" s="10" t="e">
        <f>'CF -s účtami'!#REF!</f>
        <v>#REF!</v>
      </c>
    </row>
    <row r="146" spans="1:13" x14ac:dyDescent="0.2">
      <c r="A146" s="155"/>
      <c r="B146" s="156"/>
      <c r="C146" s="154"/>
      <c r="D146" s="154"/>
      <c r="E146" s="154"/>
      <c r="F146" s="154"/>
      <c r="G146" s="154"/>
    </row>
    <row r="147" spans="1:13" x14ac:dyDescent="0.2">
      <c r="A147" s="155"/>
      <c r="B147" s="162" t="s">
        <v>131</v>
      </c>
      <c r="C147" s="159">
        <f>'CF -s účtami'!C150</f>
        <v>-2588452</v>
      </c>
      <c r="D147" s="159">
        <f>'CF -s účtami'!D150</f>
        <v>1866092</v>
      </c>
      <c r="E147" s="159">
        <f>'CF -s účtami'!E150</f>
        <v>0</v>
      </c>
      <c r="F147" s="159">
        <f>'CF -s účtami'!F150</f>
        <v>0</v>
      </c>
      <c r="G147" s="159" t="e">
        <f>'CF -s účtami'!#REF!</f>
        <v>#REF!</v>
      </c>
      <c r="H147" s="11" t="e">
        <f>'CF -s účtami'!#REF!</f>
        <v>#REF!</v>
      </c>
      <c r="I147" s="11" t="e">
        <f>'CF -s účtami'!#REF!</f>
        <v>#REF!</v>
      </c>
      <c r="J147" s="11" t="e">
        <f>'CF -s účtami'!#REF!</f>
        <v>#REF!</v>
      </c>
      <c r="K147" s="11" t="e">
        <f>'CF -s účtami'!#REF!</f>
        <v>#REF!</v>
      </c>
      <c r="L147" s="11" t="e">
        <f>'CF -s účtami'!#REF!</f>
        <v>#REF!</v>
      </c>
      <c r="M147" s="11" t="e">
        <f>'CF -s účtami'!#REF!</f>
        <v>#REF!</v>
      </c>
    </row>
    <row r="148" spans="1:13" x14ac:dyDescent="0.2">
      <c r="A148" s="155"/>
      <c r="B148" s="156"/>
      <c r="C148" s="159"/>
      <c r="D148" s="159"/>
      <c r="E148" s="159"/>
      <c r="F148" s="159"/>
      <c r="G148" s="159"/>
      <c r="H148" s="11"/>
      <c r="I148" s="11"/>
      <c r="J148" s="11"/>
      <c r="K148" s="11"/>
      <c r="L148" s="11"/>
      <c r="M148" s="11"/>
    </row>
    <row r="149" spans="1:13" ht="25.5" x14ac:dyDescent="0.2">
      <c r="A149" s="152" t="s">
        <v>219</v>
      </c>
      <c r="B149" s="162" t="s">
        <v>132</v>
      </c>
      <c r="C149" s="159">
        <f>'CF -s účtami'!C152</f>
        <v>-670802</v>
      </c>
      <c r="D149" s="159">
        <f>'CF -s účtami'!D152</f>
        <v>-477477</v>
      </c>
      <c r="E149" s="159">
        <f>'CF -s účtami'!E152</f>
        <v>-2179936</v>
      </c>
      <c r="F149" s="159">
        <f>'CF -s účtami'!F152</f>
        <v>-1967171</v>
      </c>
      <c r="G149" s="159" t="e">
        <f>'CF -s účtami'!#REF!</f>
        <v>#REF!</v>
      </c>
      <c r="H149" s="11" t="e">
        <f>'CF -s účtami'!#REF!</f>
        <v>#REF!</v>
      </c>
      <c r="I149" s="11" t="e">
        <f>'CF -s účtami'!#REF!</f>
        <v>#REF!</v>
      </c>
      <c r="J149" s="11" t="e">
        <f>'CF -s účtami'!#REF!</f>
        <v>#REF!</v>
      </c>
      <c r="K149" s="11" t="e">
        <f>'CF -s účtami'!#REF!</f>
        <v>#REF!</v>
      </c>
      <c r="L149" s="11" t="e">
        <f>'CF -s účtami'!#REF!</f>
        <v>#REF!</v>
      </c>
      <c r="M149" s="11" t="e">
        <f>'CF -s účtami'!#REF!</f>
        <v>#REF!</v>
      </c>
    </row>
    <row r="150" spans="1:13" x14ac:dyDescent="0.2">
      <c r="A150" s="152"/>
      <c r="B150" s="162"/>
      <c r="C150" s="159"/>
      <c r="D150" s="159"/>
      <c r="E150" s="159"/>
      <c r="F150" s="159"/>
      <c r="G150" s="159"/>
      <c r="H150" s="11"/>
      <c r="I150" s="11"/>
      <c r="J150" s="11"/>
      <c r="K150" s="11"/>
      <c r="L150" s="11"/>
      <c r="M150" s="11"/>
    </row>
    <row r="151" spans="1:13" ht="25.5" x14ac:dyDescent="0.2">
      <c r="A151" s="152" t="s">
        <v>196</v>
      </c>
      <c r="B151" s="162" t="s">
        <v>133</v>
      </c>
      <c r="C151" s="159">
        <f>'CF -s účtami'!C154</f>
        <v>1564213</v>
      </c>
      <c r="D151" s="159">
        <f>'CF -s účtami'!D154</f>
        <v>2012060</v>
      </c>
      <c r="E151" s="159">
        <f>'CF -s účtami'!E154</f>
        <v>4120634</v>
      </c>
      <c r="F151" s="159">
        <f>'CF -s účtami'!F154</f>
        <v>6060268</v>
      </c>
      <c r="G151" s="159" t="e">
        <f>'CF -s účtami'!#REF!</f>
        <v>#REF!</v>
      </c>
      <c r="H151" s="11" t="e">
        <f>'CF -s účtami'!#REF!</f>
        <v>#REF!</v>
      </c>
      <c r="I151" s="11" t="e">
        <f>'CF -s účtami'!#REF!</f>
        <v>#REF!</v>
      </c>
      <c r="J151" s="11" t="e">
        <f>'CF -s účtami'!#REF!</f>
        <v>#REF!</v>
      </c>
      <c r="K151" s="11" t="e">
        <f>'CF -s účtami'!#REF!</f>
        <v>#REF!</v>
      </c>
      <c r="L151" s="11" t="e">
        <f>'CF -s účtami'!#REF!</f>
        <v>#REF!</v>
      </c>
      <c r="M151" s="11" t="e">
        <f>'CF -s účtami'!#REF!</f>
        <v>#REF!</v>
      </c>
    </row>
    <row r="152" spans="1:13" x14ac:dyDescent="0.2">
      <c r="A152" s="152"/>
      <c r="B152" s="162"/>
      <c r="C152" s="159"/>
      <c r="D152" s="159"/>
      <c r="E152" s="159"/>
      <c r="F152" s="159"/>
      <c r="G152" s="159"/>
      <c r="H152" s="11"/>
      <c r="I152" s="11"/>
      <c r="J152" s="11"/>
      <c r="K152" s="11"/>
      <c r="L152" s="11"/>
      <c r="M152" s="11"/>
    </row>
    <row r="153" spans="1:13" ht="38.25" x14ac:dyDescent="0.2">
      <c r="A153" s="152" t="s">
        <v>197</v>
      </c>
      <c r="B153" s="162" t="s">
        <v>134</v>
      </c>
      <c r="C153" s="159">
        <f>'CF -s účtami'!C156</f>
        <v>893411</v>
      </c>
      <c r="D153" s="159">
        <f>'CF -s účtami'!D156</f>
        <v>1534583</v>
      </c>
      <c r="E153" s="159">
        <f>'CF -s účtami'!E156</f>
        <v>1940698</v>
      </c>
      <c r="F153" s="159">
        <f>'CF -s účtami'!F156</f>
        <v>4093097</v>
      </c>
      <c r="G153" s="159" t="e">
        <f>'CF -s účtami'!#REF!</f>
        <v>#REF!</v>
      </c>
      <c r="H153" s="11" t="e">
        <f>'CF -s účtami'!#REF!</f>
        <v>#REF!</v>
      </c>
      <c r="I153" s="11" t="e">
        <f>'CF -s účtami'!#REF!</f>
        <v>#REF!</v>
      </c>
      <c r="J153" s="11" t="e">
        <f>'CF -s účtami'!#REF!</f>
        <v>#REF!</v>
      </c>
      <c r="K153" s="11" t="e">
        <f>'CF -s účtami'!#REF!</f>
        <v>#REF!</v>
      </c>
      <c r="L153" s="11" t="e">
        <f>'CF -s účtami'!#REF!</f>
        <v>#REF!</v>
      </c>
      <c r="M153" s="11" t="e">
        <f>'CF -s účtami'!#REF!</f>
        <v>#REF!</v>
      </c>
    </row>
    <row r="154" spans="1:13" x14ac:dyDescent="0.2">
      <c r="A154" s="152"/>
      <c r="B154" s="162"/>
      <c r="C154" s="159"/>
      <c r="D154" s="159"/>
      <c r="E154" s="159"/>
      <c r="F154" s="159"/>
      <c r="G154" s="159"/>
      <c r="H154" s="11"/>
      <c r="I154" s="11"/>
      <c r="J154" s="11"/>
      <c r="K154" s="11"/>
      <c r="L154" s="11"/>
      <c r="M154" s="11"/>
    </row>
    <row r="155" spans="1:13" ht="25.5" x14ac:dyDescent="0.2">
      <c r="A155" s="152" t="s">
        <v>198</v>
      </c>
      <c r="B155" s="162" t="s">
        <v>182</v>
      </c>
      <c r="C155" s="159">
        <f>'CF -s účtami'!C158</f>
        <v>52334</v>
      </c>
      <c r="D155" s="159">
        <f>'CF -s účtami'!D158</f>
        <v>29630</v>
      </c>
      <c r="E155" s="159">
        <f>'CF -s účtami'!E158</f>
        <v>71362</v>
      </c>
      <c r="F155" s="159">
        <f>'CF -s účtami'!F158</f>
        <v>27537</v>
      </c>
      <c r="G155" s="159" t="e">
        <f>'CF -s účtami'!#REF!</f>
        <v>#REF!</v>
      </c>
      <c r="H155" s="11" t="e">
        <f>'CF -s účtami'!#REF!</f>
        <v>#REF!</v>
      </c>
      <c r="I155" s="11" t="e">
        <f>'CF -s účtami'!#REF!</f>
        <v>#REF!</v>
      </c>
      <c r="J155" s="11" t="e">
        <f>'CF -s účtami'!#REF!</f>
        <v>#REF!</v>
      </c>
      <c r="K155" s="11" t="e">
        <f>'CF -s účtami'!#REF!</f>
        <v>#REF!</v>
      </c>
      <c r="L155" s="11" t="e">
        <f>'CF -s účtami'!#REF!</f>
        <v>#REF!</v>
      </c>
      <c r="M155" s="11" t="e">
        <f>'CF -s účtami'!#REF!</f>
        <v>#REF!</v>
      </c>
    </row>
    <row r="156" spans="1:13" x14ac:dyDescent="0.2">
      <c r="A156" s="152"/>
      <c r="B156" s="162"/>
      <c r="C156" s="159"/>
      <c r="D156" s="159"/>
      <c r="E156" s="159"/>
      <c r="F156" s="159"/>
      <c r="G156" s="159"/>
      <c r="H156" s="11"/>
      <c r="I156" s="11"/>
      <c r="J156" s="11"/>
      <c r="K156" s="11"/>
      <c r="L156" s="11"/>
      <c r="M156" s="11"/>
    </row>
    <row r="157" spans="1:13" ht="51" x14ac:dyDescent="0.2">
      <c r="A157" s="175" t="s">
        <v>199</v>
      </c>
      <c r="B157" s="176" t="s">
        <v>135</v>
      </c>
      <c r="C157" s="177">
        <f>'CF -s účtami'!C160</f>
        <v>945745</v>
      </c>
      <c r="D157" s="177">
        <f>'CF -s účtami'!D160</f>
        <v>1564213</v>
      </c>
      <c r="E157" s="177">
        <f>'CF -s účtami'!E160</f>
        <v>2012060</v>
      </c>
      <c r="F157" s="177">
        <f>'CF -s účtami'!F160</f>
        <v>4120634</v>
      </c>
      <c r="G157" s="177" t="e">
        <f>'CF -s účtami'!#REF!</f>
        <v>#REF!</v>
      </c>
      <c r="H157" s="11" t="e">
        <f>'CF -s účtami'!#REF!</f>
        <v>#REF!</v>
      </c>
      <c r="I157" s="11" t="e">
        <f>'CF -s účtami'!#REF!</f>
        <v>#REF!</v>
      </c>
      <c r="J157" s="11" t="e">
        <f>'CF -s účtami'!#REF!</f>
        <v>#REF!</v>
      </c>
      <c r="K157" s="11" t="e">
        <f>'CF -s účtami'!#REF!</f>
        <v>#REF!</v>
      </c>
      <c r="L157" s="11" t="e">
        <f>'CF -s účtami'!#REF!</f>
        <v>#REF!</v>
      </c>
      <c r="M157" s="11" t="e">
        <f>'CF -s účtami'!#REF!</f>
        <v>#REF!</v>
      </c>
    </row>
    <row r="158" spans="1:13" x14ac:dyDescent="0.2">
      <c r="B158" s="4"/>
    </row>
    <row r="159" spans="1:13" x14ac:dyDescent="0.2">
      <c r="B159" s="4"/>
    </row>
    <row r="160" spans="1:13" ht="15.75" customHeight="1" x14ac:dyDescent="0.2">
      <c r="B160" s="4"/>
    </row>
    <row r="161" spans="2:2" ht="31.5" customHeight="1" x14ac:dyDescent="0.2">
      <c r="B161" s="4"/>
    </row>
    <row r="162" spans="2:2" ht="31.5" customHeight="1" x14ac:dyDescent="0.2">
      <c r="B162" s="4"/>
    </row>
    <row r="163" spans="2:2" ht="15.75" customHeight="1" x14ac:dyDescent="0.2">
      <c r="B163" s="4"/>
    </row>
    <row r="164" spans="2:2" ht="15.75" customHeight="1" x14ac:dyDescent="0.2">
      <c r="B164" s="4"/>
    </row>
    <row r="165" spans="2:2" ht="15.75" customHeight="1" x14ac:dyDescent="0.2">
      <c r="B165" s="4"/>
    </row>
    <row r="166" spans="2:2" ht="15.75" customHeight="1" x14ac:dyDescent="0.2">
      <c r="B166" s="4"/>
    </row>
    <row r="167" spans="2:2" ht="15.75" customHeight="1" x14ac:dyDescent="0.2">
      <c r="B167" s="4"/>
    </row>
    <row r="168" spans="2:2" ht="15.75" customHeight="1" x14ac:dyDescent="0.2">
      <c r="B168" s="4"/>
    </row>
    <row r="169" spans="2:2" x14ac:dyDescent="0.2">
      <c r="B169" s="4"/>
    </row>
    <row r="170" spans="2:2" x14ac:dyDescent="0.2">
      <c r="B170" s="4"/>
    </row>
    <row r="171" spans="2:2" x14ac:dyDescent="0.2">
      <c r="B171" s="4"/>
    </row>
    <row r="172" spans="2:2" x14ac:dyDescent="0.2">
      <c r="B172" s="4"/>
    </row>
    <row r="173" spans="2:2" x14ac:dyDescent="0.2">
      <c r="B173" s="4"/>
    </row>
    <row r="174" spans="2:2" x14ac:dyDescent="0.2">
      <c r="B174" s="4"/>
    </row>
    <row r="175" spans="2:2" x14ac:dyDescent="0.2">
      <c r="B175" s="4"/>
    </row>
    <row r="176" spans="2:2" x14ac:dyDescent="0.2">
      <c r="B176" s="4"/>
    </row>
    <row r="177" spans="2:2" x14ac:dyDescent="0.2">
      <c r="B177" s="4"/>
    </row>
    <row r="178" spans="2:2" x14ac:dyDescent="0.2">
      <c r="B178" s="4"/>
    </row>
    <row r="179" spans="2:2" x14ac:dyDescent="0.2">
      <c r="B179" s="4"/>
    </row>
    <row r="180" spans="2:2" x14ac:dyDescent="0.2">
      <c r="B180" s="4"/>
    </row>
    <row r="181" spans="2:2" x14ac:dyDescent="0.2">
      <c r="B181" s="4"/>
    </row>
    <row r="182" spans="2:2" x14ac:dyDescent="0.2">
      <c r="B182" s="4"/>
    </row>
    <row r="183" spans="2:2" x14ac:dyDescent="0.2">
      <c r="B183" s="4"/>
    </row>
    <row r="184" spans="2:2" x14ac:dyDescent="0.2">
      <c r="B184" s="4"/>
    </row>
    <row r="185" spans="2:2" x14ac:dyDescent="0.2">
      <c r="B185" s="4"/>
    </row>
    <row r="186" spans="2:2" x14ac:dyDescent="0.2">
      <c r="B186" s="4"/>
    </row>
    <row r="187" spans="2:2" x14ac:dyDescent="0.2">
      <c r="B187" s="4"/>
    </row>
    <row r="188" spans="2:2" x14ac:dyDescent="0.2">
      <c r="B188" s="4"/>
    </row>
    <row r="189" spans="2:2" x14ac:dyDescent="0.2">
      <c r="B189" s="4"/>
    </row>
    <row r="190" spans="2:2" x14ac:dyDescent="0.2">
      <c r="B190" s="4"/>
    </row>
    <row r="191" spans="2:2" x14ac:dyDescent="0.2">
      <c r="B191" s="4"/>
    </row>
    <row r="192" spans="2:2" x14ac:dyDescent="0.2">
      <c r="B192" s="4"/>
    </row>
    <row r="193" spans="2:2" x14ac:dyDescent="0.2">
      <c r="B193" s="4"/>
    </row>
    <row r="194" spans="2:2" x14ac:dyDescent="0.2">
      <c r="B194" s="4"/>
    </row>
    <row r="195" spans="2:2" x14ac:dyDescent="0.2">
      <c r="B195" s="4"/>
    </row>
    <row r="196" spans="2:2" x14ac:dyDescent="0.2">
      <c r="B196" s="4"/>
    </row>
    <row r="197" spans="2:2" x14ac:dyDescent="0.2">
      <c r="B197" s="4"/>
    </row>
    <row r="198" spans="2:2" x14ac:dyDescent="0.2">
      <c r="B198" s="4"/>
    </row>
    <row r="199" spans="2:2" x14ac:dyDescent="0.2">
      <c r="B199" s="4"/>
    </row>
    <row r="200" spans="2:2" x14ac:dyDescent="0.2">
      <c r="B200" s="4"/>
    </row>
    <row r="201" spans="2:2" x14ac:dyDescent="0.2">
      <c r="B201" s="4"/>
    </row>
    <row r="202" spans="2:2" x14ac:dyDescent="0.2">
      <c r="B202" s="4"/>
    </row>
    <row r="203" spans="2:2" x14ac:dyDescent="0.2">
      <c r="B203" s="4"/>
    </row>
    <row r="204" spans="2:2" x14ac:dyDescent="0.2">
      <c r="B204" s="4"/>
    </row>
    <row r="205" spans="2:2" x14ac:dyDescent="0.2">
      <c r="B205" s="4"/>
    </row>
    <row r="206" spans="2:2" x14ac:dyDescent="0.2">
      <c r="B206" s="4"/>
    </row>
    <row r="207" spans="2:2" x14ac:dyDescent="0.2">
      <c r="B207" s="4"/>
    </row>
    <row r="208" spans="2:2" x14ac:dyDescent="0.2">
      <c r="B208" s="4"/>
    </row>
    <row r="209" spans="2:2" x14ac:dyDescent="0.2">
      <c r="B209" s="4"/>
    </row>
    <row r="210" spans="2:2" x14ac:dyDescent="0.2">
      <c r="B210" s="4"/>
    </row>
    <row r="211" spans="2:2" x14ac:dyDescent="0.2">
      <c r="B211" s="4"/>
    </row>
    <row r="212" spans="2:2" x14ac:dyDescent="0.2">
      <c r="B212" s="4"/>
    </row>
    <row r="213" spans="2:2" x14ac:dyDescent="0.2">
      <c r="B213" s="4"/>
    </row>
    <row r="214" spans="2:2" x14ac:dyDescent="0.2">
      <c r="B214" s="4"/>
    </row>
    <row r="215" spans="2:2" x14ac:dyDescent="0.2">
      <c r="B215" s="4"/>
    </row>
    <row r="216" spans="2:2" x14ac:dyDescent="0.2">
      <c r="B216" s="4"/>
    </row>
    <row r="217" spans="2:2" x14ac:dyDescent="0.2">
      <c r="B217" s="4"/>
    </row>
    <row r="218" spans="2:2" x14ac:dyDescent="0.2">
      <c r="B218" s="4"/>
    </row>
    <row r="219" spans="2:2" x14ac:dyDescent="0.2">
      <c r="B219" s="4"/>
    </row>
    <row r="220" spans="2:2" x14ac:dyDescent="0.2">
      <c r="B220" s="4"/>
    </row>
    <row r="221" spans="2:2" x14ac:dyDescent="0.2">
      <c r="B221" s="4"/>
    </row>
    <row r="222" spans="2:2" x14ac:dyDescent="0.2">
      <c r="B222" s="4"/>
    </row>
    <row r="223" spans="2:2" x14ac:dyDescent="0.2">
      <c r="B223" s="4"/>
    </row>
    <row r="224" spans="2:2" x14ac:dyDescent="0.2">
      <c r="B224" s="4"/>
    </row>
    <row r="225" spans="2:2" x14ac:dyDescent="0.2">
      <c r="B225" s="4"/>
    </row>
    <row r="226" spans="2:2" x14ac:dyDescent="0.2">
      <c r="B226" s="4"/>
    </row>
    <row r="227" spans="2:2" x14ac:dyDescent="0.2">
      <c r="B227" s="4"/>
    </row>
    <row r="228" spans="2:2" x14ac:dyDescent="0.2">
      <c r="B228" s="4"/>
    </row>
    <row r="229" spans="2:2" x14ac:dyDescent="0.2">
      <c r="B229" s="4"/>
    </row>
    <row r="230" spans="2:2" x14ac:dyDescent="0.2">
      <c r="B230" s="4"/>
    </row>
    <row r="231" spans="2:2" x14ac:dyDescent="0.2">
      <c r="B231" s="4"/>
    </row>
    <row r="232" spans="2:2" x14ac:dyDescent="0.2">
      <c r="B232" s="4"/>
    </row>
    <row r="233" spans="2:2" x14ac:dyDescent="0.2">
      <c r="B233" s="4"/>
    </row>
    <row r="234" spans="2:2" x14ac:dyDescent="0.2">
      <c r="B234" s="4"/>
    </row>
    <row r="235" spans="2:2" x14ac:dyDescent="0.2">
      <c r="B235" s="4"/>
    </row>
    <row r="236" spans="2:2" x14ac:dyDescent="0.2">
      <c r="B236" s="4"/>
    </row>
    <row r="237" spans="2:2" x14ac:dyDescent="0.2">
      <c r="B237" s="4"/>
    </row>
    <row r="238" spans="2:2" x14ac:dyDescent="0.2">
      <c r="B238" s="4"/>
    </row>
    <row r="239" spans="2:2" x14ac:dyDescent="0.2">
      <c r="B239" s="4"/>
    </row>
    <row r="240" spans="2:2" x14ac:dyDescent="0.2">
      <c r="B240" s="4"/>
    </row>
    <row r="241" spans="2:2" x14ac:dyDescent="0.2">
      <c r="B241" s="4"/>
    </row>
    <row r="242" spans="2:2" x14ac:dyDescent="0.2">
      <c r="B242" s="4"/>
    </row>
    <row r="243" spans="2:2" x14ac:dyDescent="0.2">
      <c r="B243" s="4"/>
    </row>
    <row r="244" spans="2:2" x14ac:dyDescent="0.2">
      <c r="B244" s="4"/>
    </row>
    <row r="245" spans="2:2" x14ac:dyDescent="0.2">
      <c r="B245" s="4"/>
    </row>
    <row r="246" spans="2:2" x14ac:dyDescent="0.2">
      <c r="B246" s="4"/>
    </row>
    <row r="247" spans="2:2" x14ac:dyDescent="0.2">
      <c r="B247" s="4"/>
    </row>
    <row r="248" spans="2:2" x14ac:dyDescent="0.2">
      <c r="B248" s="4"/>
    </row>
    <row r="249" spans="2:2" x14ac:dyDescent="0.2">
      <c r="B249" s="4"/>
    </row>
    <row r="250" spans="2:2" x14ac:dyDescent="0.2">
      <c r="B250" s="4"/>
    </row>
    <row r="251" spans="2:2" x14ac:dyDescent="0.2">
      <c r="B251" s="4"/>
    </row>
    <row r="252" spans="2:2" x14ac:dyDescent="0.2">
      <c r="B252" s="4"/>
    </row>
    <row r="253" spans="2:2" x14ac:dyDescent="0.2">
      <c r="B253" s="4"/>
    </row>
    <row r="254" spans="2:2" x14ac:dyDescent="0.2">
      <c r="B254" s="4"/>
    </row>
    <row r="255" spans="2:2" x14ac:dyDescent="0.2">
      <c r="B255" s="4"/>
    </row>
    <row r="256" spans="2:2" x14ac:dyDescent="0.2">
      <c r="B256" s="4"/>
    </row>
    <row r="257" spans="2:2" x14ac:dyDescent="0.2">
      <c r="B257" s="4"/>
    </row>
    <row r="258" spans="2:2" x14ac:dyDescent="0.2">
      <c r="B258" s="4"/>
    </row>
    <row r="259" spans="2:2" x14ac:dyDescent="0.2">
      <c r="B259" s="4"/>
    </row>
    <row r="260" spans="2:2" x14ac:dyDescent="0.2">
      <c r="B260" s="4"/>
    </row>
    <row r="261" spans="2:2" x14ac:dyDescent="0.2">
      <c r="B261" s="4"/>
    </row>
    <row r="262" spans="2:2" x14ac:dyDescent="0.2">
      <c r="B262" s="4"/>
    </row>
    <row r="263" spans="2:2" x14ac:dyDescent="0.2">
      <c r="B263" s="4"/>
    </row>
    <row r="264" spans="2:2" x14ac:dyDescent="0.2">
      <c r="B264" s="4"/>
    </row>
    <row r="265" spans="2:2" x14ac:dyDescent="0.2">
      <c r="B265" s="4"/>
    </row>
    <row r="266" spans="2:2" x14ac:dyDescent="0.2">
      <c r="B266" s="4"/>
    </row>
    <row r="267" spans="2:2" x14ac:dyDescent="0.2">
      <c r="B267" s="4"/>
    </row>
    <row r="268" spans="2:2" x14ac:dyDescent="0.2">
      <c r="B268" s="4"/>
    </row>
    <row r="269" spans="2:2" x14ac:dyDescent="0.2">
      <c r="B269" s="4"/>
    </row>
    <row r="270" spans="2:2" x14ac:dyDescent="0.2">
      <c r="B270" s="4"/>
    </row>
    <row r="271" spans="2:2" x14ac:dyDescent="0.2">
      <c r="B271" s="4"/>
    </row>
    <row r="272" spans="2:2" x14ac:dyDescent="0.2">
      <c r="B272" s="4"/>
    </row>
    <row r="273" spans="2:2" x14ac:dyDescent="0.2">
      <c r="B273" s="4"/>
    </row>
    <row r="274" spans="2:2" x14ac:dyDescent="0.2">
      <c r="B274" s="4"/>
    </row>
    <row r="275" spans="2:2" x14ac:dyDescent="0.2">
      <c r="B275" s="4"/>
    </row>
    <row r="276" spans="2:2" x14ac:dyDescent="0.2">
      <c r="B276" s="4"/>
    </row>
    <row r="277" spans="2:2" x14ac:dyDescent="0.2">
      <c r="B277" s="4"/>
    </row>
    <row r="278" spans="2:2" x14ac:dyDescent="0.2">
      <c r="B278" s="4"/>
    </row>
    <row r="279" spans="2:2" x14ac:dyDescent="0.2">
      <c r="B279" s="4"/>
    </row>
    <row r="280" spans="2:2" x14ac:dyDescent="0.2">
      <c r="B280" s="4"/>
    </row>
    <row r="281" spans="2:2" x14ac:dyDescent="0.2">
      <c r="B281" s="4"/>
    </row>
    <row r="282" spans="2:2" x14ac:dyDescent="0.2">
      <c r="B282" s="4"/>
    </row>
    <row r="283" spans="2:2" x14ac:dyDescent="0.2">
      <c r="B283" s="4"/>
    </row>
    <row r="284" spans="2:2" x14ac:dyDescent="0.2">
      <c r="B284" s="4"/>
    </row>
    <row r="285" spans="2:2" x14ac:dyDescent="0.2">
      <c r="B285" s="4"/>
    </row>
    <row r="286" spans="2:2" x14ac:dyDescent="0.2">
      <c r="B286" s="4"/>
    </row>
    <row r="287" spans="2:2" x14ac:dyDescent="0.2">
      <c r="B287" s="4"/>
    </row>
    <row r="288" spans="2:2" x14ac:dyDescent="0.2">
      <c r="B288" s="4"/>
    </row>
    <row r="289" spans="2:2" x14ac:dyDescent="0.2">
      <c r="B289" s="4"/>
    </row>
    <row r="290" spans="2:2" x14ac:dyDescent="0.2">
      <c r="B290" s="4"/>
    </row>
    <row r="291" spans="2:2" x14ac:dyDescent="0.2">
      <c r="B291" s="4"/>
    </row>
    <row r="292" spans="2:2" x14ac:dyDescent="0.2">
      <c r="B292" s="4"/>
    </row>
    <row r="293" spans="2:2" x14ac:dyDescent="0.2">
      <c r="B293" s="4"/>
    </row>
    <row r="294" spans="2:2" x14ac:dyDescent="0.2">
      <c r="B294" s="4"/>
    </row>
    <row r="295" spans="2:2" x14ac:dyDescent="0.2">
      <c r="B295" s="4"/>
    </row>
    <row r="296" spans="2:2" x14ac:dyDescent="0.2">
      <c r="B296" s="4"/>
    </row>
    <row r="297" spans="2:2" x14ac:dyDescent="0.2">
      <c r="B297" s="4"/>
    </row>
    <row r="298" spans="2:2" x14ac:dyDescent="0.2">
      <c r="B298" s="4"/>
    </row>
    <row r="299" spans="2:2" x14ac:dyDescent="0.2">
      <c r="B299" s="4"/>
    </row>
    <row r="300" spans="2:2" x14ac:dyDescent="0.2">
      <c r="B300" s="4"/>
    </row>
    <row r="301" spans="2:2" x14ac:dyDescent="0.2">
      <c r="B301" s="4"/>
    </row>
    <row r="302" spans="2:2" x14ac:dyDescent="0.2">
      <c r="B302" s="4"/>
    </row>
    <row r="303" spans="2:2" x14ac:dyDescent="0.2">
      <c r="B303" s="4"/>
    </row>
    <row r="304" spans="2:2" x14ac:dyDescent="0.2">
      <c r="B304" s="4"/>
    </row>
    <row r="305" spans="2:2" x14ac:dyDescent="0.2">
      <c r="B305" s="4"/>
    </row>
    <row r="306" spans="2:2" x14ac:dyDescent="0.2">
      <c r="B306" s="4"/>
    </row>
    <row r="307" spans="2:2" x14ac:dyDescent="0.2">
      <c r="B307" s="4"/>
    </row>
    <row r="308" spans="2:2" x14ac:dyDescent="0.2">
      <c r="B308" s="4"/>
    </row>
    <row r="309" spans="2:2" x14ac:dyDescent="0.2">
      <c r="B309" s="4"/>
    </row>
    <row r="310" spans="2:2" x14ac:dyDescent="0.2">
      <c r="B310" s="4"/>
    </row>
    <row r="311" spans="2:2" x14ac:dyDescent="0.2">
      <c r="B311" s="4"/>
    </row>
    <row r="312" spans="2:2" x14ac:dyDescent="0.2">
      <c r="B312" s="4"/>
    </row>
    <row r="313" spans="2:2" x14ac:dyDescent="0.2">
      <c r="B313" s="4"/>
    </row>
    <row r="314" spans="2:2" x14ac:dyDescent="0.2">
      <c r="B314" s="4"/>
    </row>
    <row r="315" spans="2:2" x14ac:dyDescent="0.2">
      <c r="B315" s="4"/>
    </row>
    <row r="316" spans="2:2" x14ac:dyDescent="0.2">
      <c r="B316" s="4"/>
    </row>
    <row r="317" spans="2:2" x14ac:dyDescent="0.2">
      <c r="B317" s="4"/>
    </row>
    <row r="318" spans="2:2" x14ac:dyDescent="0.2">
      <c r="B318" s="4"/>
    </row>
    <row r="319" spans="2:2" x14ac:dyDescent="0.2">
      <c r="B319" s="4"/>
    </row>
    <row r="320" spans="2:2" x14ac:dyDescent="0.2">
      <c r="B320" s="4"/>
    </row>
    <row r="321" spans="2:2" x14ac:dyDescent="0.2">
      <c r="B321" s="4"/>
    </row>
    <row r="322" spans="2:2" x14ac:dyDescent="0.2">
      <c r="B322" s="4"/>
    </row>
    <row r="323" spans="2:2" x14ac:dyDescent="0.2">
      <c r="B323" s="4"/>
    </row>
    <row r="324" spans="2:2" x14ac:dyDescent="0.2">
      <c r="B324" s="4"/>
    </row>
    <row r="325" spans="2:2" x14ac:dyDescent="0.2">
      <c r="B325" s="4"/>
    </row>
    <row r="326" spans="2:2" x14ac:dyDescent="0.2">
      <c r="B326" s="4"/>
    </row>
    <row r="327" spans="2:2" x14ac:dyDescent="0.2">
      <c r="B327" s="4"/>
    </row>
    <row r="328" spans="2:2" x14ac:dyDescent="0.2">
      <c r="B328" s="4"/>
    </row>
    <row r="329" spans="2:2" x14ac:dyDescent="0.2">
      <c r="B329" s="4"/>
    </row>
    <row r="330" spans="2:2" x14ac:dyDescent="0.2">
      <c r="B330" s="4"/>
    </row>
    <row r="331" spans="2:2" x14ac:dyDescent="0.2">
      <c r="B331" s="4"/>
    </row>
    <row r="332" spans="2:2" x14ac:dyDescent="0.2">
      <c r="B332" s="4"/>
    </row>
    <row r="333" spans="2:2" x14ac:dyDescent="0.2">
      <c r="B333" s="4"/>
    </row>
    <row r="334" spans="2:2" x14ac:dyDescent="0.2">
      <c r="B334" s="4"/>
    </row>
    <row r="335" spans="2:2" x14ac:dyDescent="0.2">
      <c r="B335" s="4"/>
    </row>
    <row r="336" spans="2:2" x14ac:dyDescent="0.2">
      <c r="B336" s="4"/>
    </row>
    <row r="337" spans="2:2" x14ac:dyDescent="0.2">
      <c r="B337" s="4"/>
    </row>
    <row r="338" spans="2:2" x14ac:dyDescent="0.2">
      <c r="B338" s="4"/>
    </row>
    <row r="339" spans="2:2" x14ac:dyDescent="0.2">
      <c r="B339" s="4"/>
    </row>
    <row r="340" spans="2:2" x14ac:dyDescent="0.2">
      <c r="B340" s="4"/>
    </row>
    <row r="341" spans="2:2" x14ac:dyDescent="0.2">
      <c r="B341" s="4"/>
    </row>
    <row r="342" spans="2:2" x14ac:dyDescent="0.2">
      <c r="B342" s="4"/>
    </row>
    <row r="343" spans="2:2" x14ac:dyDescent="0.2">
      <c r="B343" s="4"/>
    </row>
    <row r="344" spans="2:2" x14ac:dyDescent="0.2">
      <c r="B344" s="4"/>
    </row>
    <row r="345" spans="2:2" x14ac:dyDescent="0.2">
      <c r="B345" s="4"/>
    </row>
    <row r="346" spans="2:2" x14ac:dyDescent="0.2">
      <c r="B346" s="4"/>
    </row>
    <row r="347" spans="2:2" x14ac:dyDescent="0.2">
      <c r="B347" s="4"/>
    </row>
    <row r="348" spans="2:2" x14ac:dyDescent="0.2">
      <c r="B348" s="4"/>
    </row>
    <row r="349" spans="2:2" x14ac:dyDescent="0.2">
      <c r="B349" s="4"/>
    </row>
    <row r="350" spans="2:2" x14ac:dyDescent="0.2">
      <c r="B350" s="4"/>
    </row>
    <row r="351" spans="2:2" x14ac:dyDescent="0.2">
      <c r="B351" s="4"/>
    </row>
    <row r="352" spans="2:2" x14ac:dyDescent="0.2">
      <c r="B352" s="4"/>
    </row>
    <row r="353" spans="2:2" x14ac:dyDescent="0.2">
      <c r="B353" s="4"/>
    </row>
    <row r="354" spans="2:2" x14ac:dyDescent="0.2">
      <c r="B354" s="4"/>
    </row>
    <row r="355" spans="2:2" x14ac:dyDescent="0.2">
      <c r="B355" s="4"/>
    </row>
    <row r="356" spans="2:2" x14ac:dyDescent="0.2">
      <c r="B356" s="4"/>
    </row>
    <row r="357" spans="2:2" x14ac:dyDescent="0.2">
      <c r="B357" s="4"/>
    </row>
    <row r="358" spans="2:2" x14ac:dyDescent="0.2">
      <c r="B358" s="4"/>
    </row>
    <row r="359" spans="2:2" x14ac:dyDescent="0.2">
      <c r="B359" s="4"/>
    </row>
    <row r="360" spans="2:2" x14ac:dyDescent="0.2">
      <c r="B360" s="4"/>
    </row>
    <row r="361" spans="2:2" x14ac:dyDescent="0.2">
      <c r="B361" s="4"/>
    </row>
    <row r="362" spans="2:2" x14ac:dyDescent="0.2">
      <c r="B362" s="4"/>
    </row>
    <row r="363" spans="2:2" x14ac:dyDescent="0.2">
      <c r="B363" s="4"/>
    </row>
    <row r="364" spans="2:2" x14ac:dyDescent="0.2">
      <c r="B364" s="4"/>
    </row>
    <row r="365" spans="2:2" x14ac:dyDescent="0.2">
      <c r="B365" s="4"/>
    </row>
    <row r="366" spans="2:2" x14ac:dyDescent="0.2">
      <c r="B366" s="4"/>
    </row>
    <row r="367" spans="2:2" x14ac:dyDescent="0.2">
      <c r="B367" s="4"/>
    </row>
    <row r="368" spans="2:2" x14ac:dyDescent="0.2">
      <c r="B368" s="4"/>
    </row>
    <row r="369" spans="2:2" x14ac:dyDescent="0.2">
      <c r="B369" s="4"/>
    </row>
    <row r="370" spans="2:2" x14ac:dyDescent="0.2">
      <c r="B370" s="4"/>
    </row>
    <row r="371" spans="2:2" x14ac:dyDescent="0.2">
      <c r="B371" s="4"/>
    </row>
    <row r="372" spans="2:2" x14ac:dyDescent="0.2">
      <c r="B372" s="4"/>
    </row>
    <row r="373" spans="2:2" x14ac:dyDescent="0.2">
      <c r="B373" s="4"/>
    </row>
    <row r="374" spans="2:2" x14ac:dyDescent="0.2">
      <c r="B374" s="4"/>
    </row>
    <row r="375" spans="2:2" x14ac:dyDescent="0.2">
      <c r="B375" s="4"/>
    </row>
    <row r="376" spans="2:2" x14ac:dyDescent="0.2">
      <c r="B376" s="4"/>
    </row>
    <row r="377" spans="2:2" x14ac:dyDescent="0.2">
      <c r="B377" s="4"/>
    </row>
    <row r="378" spans="2:2" x14ac:dyDescent="0.2">
      <c r="B378" s="4"/>
    </row>
    <row r="379" spans="2:2" x14ac:dyDescent="0.2">
      <c r="B379" s="4"/>
    </row>
    <row r="380" spans="2:2" x14ac:dyDescent="0.2">
      <c r="B380" s="4"/>
    </row>
    <row r="381" spans="2:2" x14ac:dyDescent="0.2">
      <c r="B381" s="4"/>
    </row>
    <row r="382" spans="2:2" x14ac:dyDescent="0.2">
      <c r="B382" s="4"/>
    </row>
    <row r="383" spans="2:2" x14ac:dyDescent="0.2">
      <c r="B383" s="4"/>
    </row>
    <row r="384" spans="2:2" x14ac:dyDescent="0.2">
      <c r="B384" s="4"/>
    </row>
    <row r="385" spans="2:2" x14ac:dyDescent="0.2">
      <c r="B385" s="4"/>
    </row>
    <row r="386" spans="2:2" x14ac:dyDescent="0.2">
      <c r="B386" s="4"/>
    </row>
    <row r="387" spans="2:2" x14ac:dyDescent="0.2">
      <c r="B387" s="4"/>
    </row>
    <row r="388" spans="2:2" x14ac:dyDescent="0.2">
      <c r="B388" s="4"/>
    </row>
    <row r="389" spans="2:2" x14ac:dyDescent="0.2">
      <c r="B389" s="4"/>
    </row>
    <row r="390" spans="2:2" x14ac:dyDescent="0.2">
      <c r="B390" s="4"/>
    </row>
    <row r="391" spans="2:2" x14ac:dyDescent="0.2">
      <c r="B391" s="4"/>
    </row>
    <row r="392" spans="2:2" x14ac:dyDescent="0.2">
      <c r="B392" s="4"/>
    </row>
    <row r="393" spans="2:2" x14ac:dyDescent="0.2">
      <c r="B393" s="4"/>
    </row>
    <row r="394" spans="2:2" x14ac:dyDescent="0.2">
      <c r="B394" s="4"/>
    </row>
    <row r="395" spans="2:2" x14ac:dyDescent="0.2">
      <c r="B395" s="4"/>
    </row>
    <row r="396" spans="2:2" x14ac:dyDescent="0.2">
      <c r="B396" s="4"/>
    </row>
    <row r="397" spans="2:2" x14ac:dyDescent="0.2">
      <c r="B397" s="4"/>
    </row>
    <row r="398" spans="2:2" x14ac:dyDescent="0.2">
      <c r="B398" s="4"/>
    </row>
    <row r="399" spans="2:2" x14ac:dyDescent="0.2">
      <c r="B399" s="4"/>
    </row>
    <row r="400" spans="2:2" x14ac:dyDescent="0.2">
      <c r="B400" s="4"/>
    </row>
    <row r="401" spans="2:2" x14ac:dyDescent="0.2">
      <c r="B401" s="4"/>
    </row>
    <row r="402" spans="2:2" x14ac:dyDescent="0.2">
      <c r="B402" s="4"/>
    </row>
    <row r="403" spans="2:2" x14ac:dyDescent="0.2">
      <c r="B403" s="4"/>
    </row>
    <row r="404" spans="2:2" x14ac:dyDescent="0.2">
      <c r="B404" s="4"/>
    </row>
    <row r="405" spans="2:2" x14ac:dyDescent="0.2">
      <c r="B405" s="4"/>
    </row>
    <row r="406" spans="2:2" x14ac:dyDescent="0.2">
      <c r="B406" s="4"/>
    </row>
    <row r="407" spans="2:2" x14ac:dyDescent="0.2">
      <c r="B407" s="4"/>
    </row>
    <row r="408" spans="2:2" x14ac:dyDescent="0.2">
      <c r="B408" s="4"/>
    </row>
    <row r="409" spans="2:2" x14ac:dyDescent="0.2">
      <c r="B409" s="4"/>
    </row>
    <row r="410" spans="2:2" x14ac:dyDescent="0.2">
      <c r="B410" s="4"/>
    </row>
    <row r="411" spans="2:2" x14ac:dyDescent="0.2">
      <c r="B411" s="4"/>
    </row>
    <row r="412" spans="2:2" x14ac:dyDescent="0.2">
      <c r="B412" s="4"/>
    </row>
    <row r="413" spans="2:2" x14ac:dyDescent="0.2">
      <c r="B413" s="4"/>
    </row>
    <row r="414" spans="2:2" x14ac:dyDescent="0.2">
      <c r="B414" s="4"/>
    </row>
    <row r="415" spans="2:2" x14ac:dyDescent="0.2">
      <c r="B415" s="4"/>
    </row>
    <row r="416" spans="2:2" x14ac:dyDescent="0.2">
      <c r="B416" s="4"/>
    </row>
    <row r="417" spans="2:2" x14ac:dyDescent="0.2">
      <c r="B417" s="4"/>
    </row>
    <row r="418" spans="2:2" x14ac:dyDescent="0.2">
      <c r="B418" s="4"/>
    </row>
    <row r="419" spans="2:2" x14ac:dyDescent="0.2">
      <c r="B419" s="4"/>
    </row>
    <row r="420" spans="2:2" x14ac:dyDescent="0.2">
      <c r="B420" s="4"/>
    </row>
    <row r="421" spans="2:2" x14ac:dyDescent="0.2">
      <c r="B421" s="4"/>
    </row>
    <row r="422" spans="2:2" x14ac:dyDescent="0.2">
      <c r="B422" s="4"/>
    </row>
    <row r="423" spans="2:2" x14ac:dyDescent="0.2">
      <c r="B423" s="4"/>
    </row>
    <row r="424" spans="2:2" x14ac:dyDescent="0.2">
      <c r="B424" s="4"/>
    </row>
    <row r="425" spans="2:2" x14ac:dyDescent="0.2">
      <c r="B425" s="4"/>
    </row>
    <row r="426" spans="2:2" x14ac:dyDescent="0.2">
      <c r="B426" s="4"/>
    </row>
    <row r="427" spans="2:2" x14ac:dyDescent="0.2">
      <c r="B427" s="4"/>
    </row>
    <row r="428" spans="2:2" x14ac:dyDescent="0.2">
      <c r="B428" s="4"/>
    </row>
    <row r="429" spans="2:2" x14ac:dyDescent="0.2">
      <c r="B429" s="4"/>
    </row>
    <row r="430" spans="2:2" x14ac:dyDescent="0.2">
      <c r="B430" s="4"/>
    </row>
    <row r="431" spans="2:2" x14ac:dyDescent="0.2">
      <c r="B431" s="4"/>
    </row>
    <row r="432" spans="2:2" x14ac:dyDescent="0.2">
      <c r="B432" s="4"/>
    </row>
    <row r="433" spans="2:2" x14ac:dyDescent="0.2">
      <c r="B433" s="4"/>
    </row>
    <row r="434" spans="2:2" x14ac:dyDescent="0.2">
      <c r="B434" s="4"/>
    </row>
    <row r="435" spans="2:2" x14ac:dyDescent="0.2">
      <c r="B435" s="4"/>
    </row>
    <row r="436" spans="2:2" x14ac:dyDescent="0.2">
      <c r="B436" s="4"/>
    </row>
    <row r="437" spans="2:2" x14ac:dyDescent="0.2">
      <c r="B437" s="4"/>
    </row>
    <row r="438" spans="2:2" x14ac:dyDescent="0.2">
      <c r="B438" s="4"/>
    </row>
    <row r="439" spans="2:2" x14ac:dyDescent="0.2">
      <c r="B439" s="4"/>
    </row>
    <row r="440" spans="2:2" x14ac:dyDescent="0.2">
      <c r="B440" s="4"/>
    </row>
    <row r="441" spans="2:2" x14ac:dyDescent="0.2">
      <c r="B441" s="4"/>
    </row>
    <row r="442" spans="2:2" x14ac:dyDescent="0.2">
      <c r="B442" s="4"/>
    </row>
    <row r="443" spans="2:2" x14ac:dyDescent="0.2">
      <c r="B443" s="4"/>
    </row>
    <row r="444" spans="2:2" x14ac:dyDescent="0.2">
      <c r="B444" s="4"/>
    </row>
    <row r="445" spans="2:2" x14ac:dyDescent="0.2">
      <c r="B445" s="4"/>
    </row>
    <row r="446" spans="2:2" x14ac:dyDescent="0.2">
      <c r="B446" s="4"/>
    </row>
    <row r="447" spans="2:2" x14ac:dyDescent="0.2">
      <c r="B447" s="4"/>
    </row>
    <row r="448" spans="2:2" x14ac:dyDescent="0.2">
      <c r="B448" s="4"/>
    </row>
    <row r="449" spans="2:2" x14ac:dyDescent="0.2">
      <c r="B449" s="4"/>
    </row>
    <row r="450" spans="2:2" x14ac:dyDescent="0.2">
      <c r="B450" s="4"/>
    </row>
    <row r="451" spans="2:2" x14ac:dyDescent="0.2">
      <c r="B451" s="4"/>
    </row>
    <row r="452" spans="2:2" x14ac:dyDescent="0.2">
      <c r="B452" s="4"/>
    </row>
    <row r="453" spans="2:2" x14ac:dyDescent="0.2">
      <c r="B453" s="4"/>
    </row>
    <row r="454" spans="2:2" x14ac:dyDescent="0.2">
      <c r="B454" s="4"/>
    </row>
    <row r="455" spans="2:2" x14ac:dyDescent="0.2">
      <c r="B455" s="4"/>
    </row>
    <row r="456" spans="2:2" x14ac:dyDescent="0.2">
      <c r="B456" s="4"/>
    </row>
    <row r="457" spans="2:2" x14ac:dyDescent="0.2">
      <c r="B457" s="4"/>
    </row>
    <row r="458" spans="2:2" x14ac:dyDescent="0.2">
      <c r="B458" s="4"/>
    </row>
    <row r="459" spans="2:2" x14ac:dyDescent="0.2">
      <c r="B459" s="4"/>
    </row>
    <row r="460" spans="2:2" x14ac:dyDescent="0.2">
      <c r="B460" s="4"/>
    </row>
    <row r="461" spans="2:2" x14ac:dyDescent="0.2">
      <c r="B461" s="4"/>
    </row>
    <row r="462" spans="2:2" x14ac:dyDescent="0.2">
      <c r="B462" s="4"/>
    </row>
    <row r="463" spans="2:2" x14ac:dyDescent="0.2">
      <c r="B463" s="4"/>
    </row>
    <row r="464" spans="2:2" x14ac:dyDescent="0.2">
      <c r="B464" s="4"/>
    </row>
    <row r="465" spans="2:2" x14ac:dyDescent="0.2">
      <c r="B465" s="4"/>
    </row>
    <row r="466" spans="2:2" x14ac:dyDescent="0.2">
      <c r="B466" s="4"/>
    </row>
    <row r="467" spans="2:2" x14ac:dyDescent="0.2">
      <c r="B467" s="4"/>
    </row>
    <row r="468" spans="2:2" x14ac:dyDescent="0.2">
      <c r="B468" s="4"/>
    </row>
    <row r="469" spans="2:2" x14ac:dyDescent="0.2">
      <c r="B469" s="4"/>
    </row>
    <row r="470" spans="2:2" x14ac:dyDescent="0.2">
      <c r="B470" s="4"/>
    </row>
    <row r="471" spans="2:2" x14ac:dyDescent="0.2">
      <c r="B471" s="4"/>
    </row>
    <row r="472" spans="2:2" x14ac:dyDescent="0.2">
      <c r="B472" s="4"/>
    </row>
    <row r="473" spans="2:2" x14ac:dyDescent="0.2">
      <c r="B473" s="4"/>
    </row>
    <row r="474" spans="2:2" x14ac:dyDescent="0.2">
      <c r="B474" s="4"/>
    </row>
    <row r="475" spans="2:2" x14ac:dyDescent="0.2">
      <c r="B475" s="4"/>
    </row>
    <row r="476" spans="2:2" x14ac:dyDescent="0.2">
      <c r="B476" s="4"/>
    </row>
    <row r="477" spans="2:2" x14ac:dyDescent="0.2">
      <c r="B477" s="4"/>
    </row>
    <row r="478" spans="2:2" x14ac:dyDescent="0.2">
      <c r="B478" s="4"/>
    </row>
    <row r="479" spans="2:2" x14ac:dyDescent="0.2">
      <c r="B479" s="4"/>
    </row>
    <row r="480" spans="2:2" x14ac:dyDescent="0.2">
      <c r="B480" s="4"/>
    </row>
    <row r="481" spans="2:2" x14ac:dyDescent="0.2">
      <c r="B481" s="4"/>
    </row>
    <row r="482" spans="2:2" x14ac:dyDescent="0.2">
      <c r="B482" s="4"/>
    </row>
    <row r="483" spans="2:2" x14ac:dyDescent="0.2">
      <c r="B483" s="4"/>
    </row>
    <row r="484" spans="2:2" x14ac:dyDescent="0.2">
      <c r="B484" s="4"/>
    </row>
    <row r="485" spans="2:2" x14ac:dyDescent="0.2">
      <c r="B485" s="4"/>
    </row>
    <row r="486" spans="2:2" x14ac:dyDescent="0.2">
      <c r="B486" s="4"/>
    </row>
    <row r="487" spans="2:2" x14ac:dyDescent="0.2">
      <c r="B487" s="4"/>
    </row>
    <row r="488" spans="2:2" x14ac:dyDescent="0.2">
      <c r="B488" s="4"/>
    </row>
    <row r="489" spans="2:2" x14ac:dyDescent="0.2">
      <c r="B489" s="4"/>
    </row>
    <row r="490" spans="2:2" x14ac:dyDescent="0.2">
      <c r="B490" s="4"/>
    </row>
    <row r="491" spans="2:2" x14ac:dyDescent="0.2">
      <c r="B491" s="4"/>
    </row>
    <row r="492" spans="2:2" x14ac:dyDescent="0.2">
      <c r="B492" s="4"/>
    </row>
    <row r="493" spans="2:2" x14ac:dyDescent="0.2">
      <c r="B493" s="4"/>
    </row>
    <row r="494" spans="2:2" x14ac:dyDescent="0.2">
      <c r="B494" s="4"/>
    </row>
    <row r="495" spans="2:2" x14ac:dyDescent="0.2">
      <c r="B495" s="4"/>
    </row>
    <row r="496" spans="2:2" x14ac:dyDescent="0.2">
      <c r="B496" s="4"/>
    </row>
    <row r="497" spans="2:2" x14ac:dyDescent="0.2">
      <c r="B497" s="4"/>
    </row>
    <row r="498" spans="2:2" x14ac:dyDescent="0.2">
      <c r="B498" s="4"/>
    </row>
    <row r="499" spans="2:2" x14ac:dyDescent="0.2">
      <c r="B499" s="4"/>
    </row>
    <row r="500" spans="2:2" x14ac:dyDescent="0.2">
      <c r="B500" s="4"/>
    </row>
    <row r="501" spans="2:2" x14ac:dyDescent="0.2">
      <c r="B501" s="4"/>
    </row>
    <row r="502" spans="2:2" x14ac:dyDescent="0.2">
      <c r="B502" s="4"/>
    </row>
    <row r="503" spans="2:2" x14ac:dyDescent="0.2">
      <c r="B503" s="4"/>
    </row>
    <row r="504" spans="2:2" x14ac:dyDescent="0.2">
      <c r="B504" s="4"/>
    </row>
    <row r="505" spans="2:2" x14ac:dyDescent="0.2">
      <c r="B505" s="4"/>
    </row>
    <row r="506" spans="2:2" x14ac:dyDescent="0.2">
      <c r="B506" s="4"/>
    </row>
    <row r="507" spans="2:2" x14ac:dyDescent="0.2">
      <c r="B507" s="4"/>
    </row>
    <row r="508" spans="2:2" x14ac:dyDescent="0.2">
      <c r="B508" s="4"/>
    </row>
    <row r="509" spans="2:2" x14ac:dyDescent="0.2">
      <c r="B509" s="4"/>
    </row>
    <row r="510" spans="2:2" x14ac:dyDescent="0.2">
      <c r="B510" s="4"/>
    </row>
    <row r="511" spans="2:2" x14ac:dyDescent="0.2">
      <c r="B511" s="4"/>
    </row>
    <row r="512" spans="2:2" x14ac:dyDescent="0.2">
      <c r="B512" s="4"/>
    </row>
    <row r="513" spans="2:2" x14ac:dyDescent="0.2">
      <c r="B513" s="4"/>
    </row>
    <row r="514" spans="2:2" x14ac:dyDescent="0.2">
      <c r="B514" s="4"/>
    </row>
    <row r="515" spans="2:2" x14ac:dyDescent="0.2">
      <c r="B515" s="4"/>
    </row>
    <row r="516" spans="2:2" x14ac:dyDescent="0.2">
      <c r="B516" s="4"/>
    </row>
    <row r="517" spans="2:2" x14ac:dyDescent="0.2">
      <c r="B517" s="4"/>
    </row>
    <row r="518" spans="2:2" x14ac:dyDescent="0.2">
      <c r="B518" s="4"/>
    </row>
    <row r="519" spans="2:2" x14ac:dyDescent="0.2">
      <c r="B519" s="4"/>
    </row>
    <row r="520" spans="2:2" x14ac:dyDescent="0.2">
      <c r="B520" s="4"/>
    </row>
    <row r="521" spans="2:2" x14ac:dyDescent="0.2">
      <c r="B521" s="4"/>
    </row>
    <row r="522" spans="2:2" x14ac:dyDescent="0.2">
      <c r="B522" s="4"/>
    </row>
    <row r="523" spans="2:2" x14ac:dyDescent="0.2">
      <c r="B523" s="4"/>
    </row>
    <row r="524" spans="2:2" x14ac:dyDescent="0.2">
      <c r="B524" s="4"/>
    </row>
    <row r="525" spans="2:2" x14ac:dyDescent="0.2">
      <c r="B525" s="4"/>
    </row>
    <row r="526" spans="2:2" x14ac:dyDescent="0.2">
      <c r="B526" s="4"/>
    </row>
    <row r="527" spans="2:2" x14ac:dyDescent="0.2">
      <c r="B527" s="4"/>
    </row>
    <row r="528" spans="2:2" x14ac:dyDescent="0.2">
      <c r="B528" s="4"/>
    </row>
    <row r="529" spans="2:2" x14ac:dyDescent="0.2">
      <c r="B529" s="4"/>
    </row>
    <row r="530" spans="2:2" x14ac:dyDescent="0.2">
      <c r="B530" s="4"/>
    </row>
    <row r="531" spans="2:2" x14ac:dyDescent="0.2">
      <c r="B531" s="4"/>
    </row>
    <row r="532" spans="2:2" x14ac:dyDescent="0.2">
      <c r="B532" s="4"/>
    </row>
    <row r="533" spans="2:2" x14ac:dyDescent="0.2">
      <c r="B533" s="4"/>
    </row>
    <row r="534" spans="2:2" x14ac:dyDescent="0.2">
      <c r="B534" s="4"/>
    </row>
    <row r="535" spans="2:2" x14ac:dyDescent="0.2">
      <c r="B535" s="4"/>
    </row>
    <row r="536" spans="2:2" x14ac:dyDescent="0.2">
      <c r="B536" s="4"/>
    </row>
    <row r="537" spans="2:2" x14ac:dyDescent="0.2">
      <c r="B537" s="4"/>
    </row>
    <row r="538" spans="2:2" x14ac:dyDescent="0.2">
      <c r="B538" s="4"/>
    </row>
    <row r="539" spans="2:2" x14ac:dyDescent="0.2">
      <c r="B539" s="4"/>
    </row>
    <row r="540" spans="2:2" x14ac:dyDescent="0.2">
      <c r="B540" s="4"/>
    </row>
    <row r="541" spans="2:2" x14ac:dyDescent="0.2">
      <c r="B541" s="4"/>
    </row>
    <row r="542" spans="2:2" x14ac:dyDescent="0.2">
      <c r="B542" s="4"/>
    </row>
    <row r="543" spans="2:2" x14ac:dyDescent="0.2">
      <c r="B543" s="4"/>
    </row>
    <row r="544" spans="2:2" x14ac:dyDescent="0.2">
      <c r="B544" s="4"/>
    </row>
    <row r="545" spans="2:2" x14ac:dyDescent="0.2">
      <c r="B545" s="4"/>
    </row>
    <row r="546" spans="2:2" x14ac:dyDescent="0.2">
      <c r="B546" s="4"/>
    </row>
    <row r="547" spans="2:2" x14ac:dyDescent="0.2">
      <c r="B547" s="4"/>
    </row>
    <row r="548" spans="2:2" x14ac:dyDescent="0.2">
      <c r="B548" s="4"/>
    </row>
    <row r="549" spans="2:2" x14ac:dyDescent="0.2">
      <c r="B549" s="4"/>
    </row>
    <row r="550" spans="2:2" x14ac:dyDescent="0.2">
      <c r="B550" s="4"/>
    </row>
    <row r="551" spans="2:2" x14ac:dyDescent="0.2">
      <c r="B551" s="4"/>
    </row>
    <row r="552" spans="2:2" x14ac:dyDescent="0.2">
      <c r="B552" s="4"/>
    </row>
    <row r="553" spans="2:2" x14ac:dyDescent="0.2">
      <c r="B553" s="4"/>
    </row>
    <row r="554" spans="2:2" x14ac:dyDescent="0.2">
      <c r="B554" s="4"/>
    </row>
    <row r="555" spans="2:2" x14ac:dyDescent="0.2">
      <c r="B555" s="4"/>
    </row>
    <row r="556" spans="2:2" x14ac:dyDescent="0.2">
      <c r="B556" s="4"/>
    </row>
    <row r="557" spans="2:2" x14ac:dyDescent="0.2">
      <c r="B557" s="4"/>
    </row>
    <row r="558" spans="2:2" x14ac:dyDescent="0.2">
      <c r="B558" s="4"/>
    </row>
    <row r="559" spans="2:2" x14ac:dyDescent="0.2">
      <c r="B559" s="4"/>
    </row>
    <row r="560" spans="2:2" x14ac:dyDescent="0.2">
      <c r="B560" s="4"/>
    </row>
    <row r="561" spans="2:2" x14ac:dyDescent="0.2">
      <c r="B561" s="4"/>
    </row>
    <row r="562" spans="2:2" x14ac:dyDescent="0.2">
      <c r="B562" s="4"/>
    </row>
    <row r="563" spans="2:2" x14ac:dyDescent="0.2">
      <c r="B563" s="4"/>
    </row>
    <row r="564" spans="2:2" x14ac:dyDescent="0.2">
      <c r="B564" s="4"/>
    </row>
    <row r="565" spans="2:2" x14ac:dyDescent="0.2">
      <c r="B565" s="4"/>
    </row>
    <row r="566" spans="2:2" x14ac:dyDescent="0.2">
      <c r="B566" s="4"/>
    </row>
    <row r="567" spans="2:2" x14ac:dyDescent="0.2">
      <c r="B567" s="4"/>
    </row>
    <row r="568" spans="2:2" x14ac:dyDescent="0.2">
      <c r="B568" s="4"/>
    </row>
    <row r="569" spans="2:2" x14ac:dyDescent="0.2">
      <c r="B569" s="4"/>
    </row>
    <row r="570" spans="2:2" x14ac:dyDescent="0.2">
      <c r="B570" s="4"/>
    </row>
    <row r="571" spans="2:2" x14ac:dyDescent="0.2">
      <c r="B571" s="4"/>
    </row>
    <row r="572" spans="2:2" x14ac:dyDescent="0.2">
      <c r="B572" s="4"/>
    </row>
    <row r="573" spans="2:2" x14ac:dyDescent="0.2">
      <c r="B573" s="4"/>
    </row>
    <row r="574" spans="2:2" x14ac:dyDescent="0.2">
      <c r="B574" s="4"/>
    </row>
    <row r="575" spans="2:2" x14ac:dyDescent="0.2">
      <c r="B575" s="4"/>
    </row>
    <row r="576" spans="2:2" x14ac:dyDescent="0.2">
      <c r="B576" s="4"/>
    </row>
    <row r="577" spans="2:2" x14ac:dyDescent="0.2">
      <c r="B577" s="4"/>
    </row>
    <row r="578" spans="2:2" x14ac:dyDescent="0.2">
      <c r="B578" s="4"/>
    </row>
    <row r="579" spans="2:2" x14ac:dyDescent="0.2">
      <c r="B579" s="4"/>
    </row>
    <row r="580" spans="2:2" x14ac:dyDescent="0.2">
      <c r="B580" s="4"/>
    </row>
    <row r="581" spans="2:2" x14ac:dyDescent="0.2">
      <c r="B581" s="4"/>
    </row>
    <row r="582" spans="2:2" x14ac:dyDescent="0.2">
      <c r="B582" s="4"/>
    </row>
    <row r="583" spans="2:2" x14ac:dyDescent="0.2">
      <c r="B583" s="4"/>
    </row>
    <row r="584" spans="2:2" x14ac:dyDescent="0.2">
      <c r="B584" s="4"/>
    </row>
    <row r="585" spans="2:2" x14ac:dyDescent="0.2">
      <c r="B585" s="4"/>
    </row>
    <row r="586" spans="2:2" x14ac:dyDescent="0.2">
      <c r="B586" s="4"/>
    </row>
    <row r="587" spans="2:2" x14ac:dyDescent="0.2">
      <c r="B587" s="4"/>
    </row>
    <row r="588" spans="2:2" x14ac:dyDescent="0.2">
      <c r="B588" s="4"/>
    </row>
    <row r="589" spans="2:2" x14ac:dyDescent="0.2">
      <c r="B589" s="4"/>
    </row>
    <row r="590" spans="2:2" x14ac:dyDescent="0.2">
      <c r="B590" s="4"/>
    </row>
    <row r="591" spans="2:2" x14ac:dyDescent="0.2">
      <c r="B591" s="4"/>
    </row>
    <row r="592" spans="2:2" x14ac:dyDescent="0.2">
      <c r="B592" s="4"/>
    </row>
    <row r="593" spans="2:2" x14ac:dyDescent="0.2">
      <c r="B593" s="4"/>
    </row>
    <row r="594" spans="2:2" x14ac:dyDescent="0.2">
      <c r="B594" s="4"/>
    </row>
    <row r="595" spans="2:2" x14ac:dyDescent="0.2">
      <c r="B595" s="4"/>
    </row>
    <row r="596" spans="2:2" x14ac:dyDescent="0.2">
      <c r="B596" s="4"/>
    </row>
    <row r="597" spans="2:2" x14ac:dyDescent="0.2">
      <c r="B597" s="4"/>
    </row>
    <row r="598" spans="2:2" x14ac:dyDescent="0.2">
      <c r="B598" s="4"/>
    </row>
    <row r="599" spans="2:2" x14ac:dyDescent="0.2">
      <c r="B599" s="4"/>
    </row>
    <row r="600" spans="2:2" x14ac:dyDescent="0.2">
      <c r="B600" s="4"/>
    </row>
    <row r="601" spans="2:2" x14ac:dyDescent="0.2">
      <c r="B601" s="4"/>
    </row>
    <row r="602" spans="2:2" x14ac:dyDescent="0.2">
      <c r="B602" s="4"/>
    </row>
    <row r="603" spans="2:2" x14ac:dyDescent="0.2">
      <c r="B603" s="4"/>
    </row>
    <row r="604" spans="2:2" x14ac:dyDescent="0.2">
      <c r="B604" s="4"/>
    </row>
    <row r="605" spans="2:2" x14ac:dyDescent="0.2">
      <c r="B605" s="4"/>
    </row>
    <row r="606" spans="2:2" x14ac:dyDescent="0.2">
      <c r="B606" s="4"/>
    </row>
    <row r="607" spans="2:2" x14ac:dyDescent="0.2">
      <c r="B607" s="4"/>
    </row>
    <row r="608" spans="2:2" x14ac:dyDescent="0.2">
      <c r="B608" s="4"/>
    </row>
    <row r="609" spans="2:2" x14ac:dyDescent="0.2">
      <c r="B609" s="4"/>
    </row>
    <row r="610" spans="2:2" x14ac:dyDescent="0.2">
      <c r="B610" s="4"/>
    </row>
    <row r="611" spans="2:2" x14ac:dyDescent="0.2">
      <c r="B611" s="4"/>
    </row>
    <row r="612" spans="2:2" x14ac:dyDescent="0.2">
      <c r="B612" s="4"/>
    </row>
    <row r="613" spans="2:2" x14ac:dyDescent="0.2">
      <c r="B613" s="4"/>
    </row>
    <row r="614" spans="2:2" x14ac:dyDescent="0.2">
      <c r="B614" s="4"/>
    </row>
    <row r="615" spans="2:2" x14ac:dyDescent="0.2">
      <c r="B615" s="4"/>
    </row>
    <row r="616" spans="2:2" x14ac:dyDescent="0.2">
      <c r="B616" s="4"/>
    </row>
    <row r="617" spans="2:2" x14ac:dyDescent="0.2">
      <c r="B617" s="4"/>
    </row>
    <row r="618" spans="2:2" x14ac:dyDescent="0.2">
      <c r="B618" s="4"/>
    </row>
    <row r="619" spans="2:2" x14ac:dyDescent="0.2">
      <c r="B619" s="4"/>
    </row>
    <row r="620" spans="2:2" x14ac:dyDescent="0.2">
      <c r="B620" s="4"/>
    </row>
    <row r="621" spans="2:2" x14ac:dyDescent="0.2">
      <c r="B621" s="4"/>
    </row>
    <row r="622" spans="2:2" x14ac:dyDescent="0.2">
      <c r="B622" s="4"/>
    </row>
    <row r="623" spans="2:2" x14ac:dyDescent="0.2">
      <c r="B623" s="4"/>
    </row>
    <row r="624" spans="2:2" x14ac:dyDescent="0.2">
      <c r="B624" s="4"/>
    </row>
    <row r="625" spans="2:2" x14ac:dyDescent="0.2">
      <c r="B625" s="4"/>
    </row>
    <row r="626" spans="2:2" x14ac:dyDescent="0.2">
      <c r="B626" s="4"/>
    </row>
    <row r="627" spans="2:2" x14ac:dyDescent="0.2">
      <c r="B627" s="4"/>
    </row>
    <row r="628" spans="2:2" x14ac:dyDescent="0.2">
      <c r="B628" s="4"/>
    </row>
    <row r="629" spans="2:2" x14ac:dyDescent="0.2">
      <c r="B629" s="4"/>
    </row>
    <row r="630" spans="2:2" x14ac:dyDescent="0.2">
      <c r="B630" s="4"/>
    </row>
    <row r="631" spans="2:2" x14ac:dyDescent="0.2">
      <c r="B631" s="4"/>
    </row>
    <row r="632" spans="2:2" x14ac:dyDescent="0.2">
      <c r="B632" s="4"/>
    </row>
    <row r="633" spans="2:2" x14ac:dyDescent="0.2">
      <c r="B633" s="4"/>
    </row>
    <row r="634" spans="2:2" x14ac:dyDescent="0.2">
      <c r="B634" s="4"/>
    </row>
    <row r="635" spans="2:2" x14ac:dyDescent="0.2">
      <c r="B635" s="4"/>
    </row>
    <row r="636" spans="2:2" x14ac:dyDescent="0.2">
      <c r="B636" s="4"/>
    </row>
    <row r="637" spans="2:2" x14ac:dyDescent="0.2">
      <c r="B637" s="4"/>
    </row>
    <row r="638" spans="2:2" x14ac:dyDescent="0.2">
      <c r="B638" s="4"/>
    </row>
    <row r="639" spans="2:2" x14ac:dyDescent="0.2">
      <c r="B639" s="4"/>
    </row>
    <row r="640" spans="2:2" x14ac:dyDescent="0.2">
      <c r="B640" s="4"/>
    </row>
    <row r="641" spans="2:2" x14ac:dyDescent="0.2">
      <c r="B641" s="4"/>
    </row>
    <row r="642" spans="2:2" x14ac:dyDescent="0.2">
      <c r="B642" s="4"/>
    </row>
    <row r="643" spans="2:2" x14ac:dyDescent="0.2">
      <c r="B643" s="4"/>
    </row>
    <row r="644" spans="2:2" x14ac:dyDescent="0.2">
      <c r="B644" s="4"/>
    </row>
    <row r="645" spans="2:2" x14ac:dyDescent="0.2">
      <c r="B645" s="4"/>
    </row>
    <row r="646" spans="2:2" x14ac:dyDescent="0.2">
      <c r="B646" s="4"/>
    </row>
    <row r="647" spans="2:2" x14ac:dyDescent="0.2">
      <c r="B647" s="4"/>
    </row>
    <row r="648" spans="2:2" x14ac:dyDescent="0.2">
      <c r="B648" s="4"/>
    </row>
    <row r="649" spans="2:2" x14ac:dyDescent="0.2">
      <c r="B649" s="4"/>
    </row>
    <row r="650" spans="2:2" x14ac:dyDescent="0.2">
      <c r="B650" s="4"/>
    </row>
    <row r="651" spans="2:2" x14ac:dyDescent="0.2">
      <c r="B651" s="4"/>
    </row>
    <row r="652" spans="2:2" x14ac:dyDescent="0.2">
      <c r="B652" s="4"/>
    </row>
    <row r="653" spans="2:2" x14ac:dyDescent="0.2">
      <c r="B653" s="4"/>
    </row>
    <row r="654" spans="2:2" x14ac:dyDescent="0.2">
      <c r="B654" s="4"/>
    </row>
    <row r="655" spans="2:2" x14ac:dyDescent="0.2">
      <c r="B655" s="4"/>
    </row>
    <row r="656" spans="2:2" x14ac:dyDescent="0.2">
      <c r="B656" s="4"/>
    </row>
    <row r="657" spans="2:2" x14ac:dyDescent="0.2">
      <c r="B657" s="4"/>
    </row>
    <row r="658" spans="2:2" x14ac:dyDescent="0.2">
      <c r="B658" s="4"/>
    </row>
    <row r="659" spans="2:2" x14ac:dyDescent="0.2">
      <c r="B659" s="4"/>
    </row>
    <row r="660" spans="2:2" x14ac:dyDescent="0.2">
      <c r="B660" s="4"/>
    </row>
    <row r="661" spans="2:2" x14ac:dyDescent="0.2">
      <c r="B661" s="4"/>
    </row>
    <row r="662" spans="2:2" x14ac:dyDescent="0.2">
      <c r="B662" s="4"/>
    </row>
    <row r="663" spans="2:2" x14ac:dyDescent="0.2">
      <c r="B663" s="4"/>
    </row>
    <row r="664" spans="2:2" x14ac:dyDescent="0.2">
      <c r="B664" s="4"/>
    </row>
    <row r="665" spans="2:2" x14ac:dyDescent="0.2">
      <c r="B665" s="4"/>
    </row>
    <row r="666" spans="2:2" x14ac:dyDescent="0.2">
      <c r="B666" s="4"/>
    </row>
    <row r="667" spans="2:2" x14ac:dyDescent="0.2">
      <c r="B667" s="4"/>
    </row>
    <row r="668" spans="2:2" x14ac:dyDescent="0.2">
      <c r="B668" s="4"/>
    </row>
    <row r="669" spans="2:2" x14ac:dyDescent="0.2">
      <c r="B669" s="4"/>
    </row>
    <row r="670" spans="2:2" x14ac:dyDescent="0.2">
      <c r="B670" s="4"/>
    </row>
    <row r="671" spans="2:2" x14ac:dyDescent="0.2">
      <c r="B671" s="4"/>
    </row>
    <row r="672" spans="2:2" x14ac:dyDescent="0.2">
      <c r="B672" s="4"/>
    </row>
    <row r="673" spans="2:2" x14ac:dyDescent="0.2">
      <c r="B673" s="4"/>
    </row>
    <row r="674" spans="2:2" x14ac:dyDescent="0.2">
      <c r="B674" s="4"/>
    </row>
    <row r="675" spans="2:2" x14ac:dyDescent="0.2">
      <c r="B675" s="4"/>
    </row>
    <row r="676" spans="2:2" x14ac:dyDescent="0.2">
      <c r="B676" s="4"/>
    </row>
    <row r="677" spans="2:2" x14ac:dyDescent="0.2">
      <c r="B677" s="4"/>
    </row>
    <row r="678" spans="2:2" x14ac:dyDescent="0.2">
      <c r="B678" s="4"/>
    </row>
    <row r="679" spans="2:2" x14ac:dyDescent="0.2">
      <c r="B679" s="4"/>
    </row>
    <row r="680" spans="2:2" x14ac:dyDescent="0.2">
      <c r="B680" s="4"/>
    </row>
    <row r="681" spans="2:2" x14ac:dyDescent="0.2">
      <c r="B681" s="4"/>
    </row>
    <row r="682" spans="2:2" x14ac:dyDescent="0.2">
      <c r="B682" s="4"/>
    </row>
    <row r="683" spans="2:2" x14ac:dyDescent="0.2">
      <c r="B683" s="4"/>
    </row>
    <row r="684" spans="2:2" x14ac:dyDescent="0.2">
      <c r="B684" s="4"/>
    </row>
    <row r="685" spans="2:2" x14ac:dyDescent="0.2">
      <c r="B685" s="4"/>
    </row>
    <row r="686" spans="2:2" x14ac:dyDescent="0.2">
      <c r="B686" s="4"/>
    </row>
    <row r="687" spans="2:2" x14ac:dyDescent="0.2">
      <c r="B687" s="4"/>
    </row>
    <row r="688" spans="2:2" x14ac:dyDescent="0.2">
      <c r="B688" s="4"/>
    </row>
    <row r="689" spans="2:2" x14ac:dyDescent="0.2">
      <c r="B689" s="4"/>
    </row>
    <row r="690" spans="2:2" x14ac:dyDescent="0.2">
      <c r="B690" s="4"/>
    </row>
    <row r="691" spans="2:2" x14ac:dyDescent="0.2">
      <c r="B691" s="4"/>
    </row>
    <row r="692" spans="2:2" x14ac:dyDescent="0.2">
      <c r="B692" s="4"/>
    </row>
    <row r="693" spans="2:2" x14ac:dyDescent="0.2">
      <c r="B693" s="4"/>
    </row>
    <row r="694" spans="2:2" x14ac:dyDescent="0.2">
      <c r="B694" s="4"/>
    </row>
    <row r="695" spans="2:2" x14ac:dyDescent="0.2">
      <c r="B695" s="4"/>
    </row>
    <row r="696" spans="2:2" x14ac:dyDescent="0.2">
      <c r="B696" s="4"/>
    </row>
    <row r="697" spans="2:2" x14ac:dyDescent="0.2">
      <c r="B697" s="4"/>
    </row>
    <row r="698" spans="2:2" x14ac:dyDescent="0.2">
      <c r="B698" s="4"/>
    </row>
    <row r="699" spans="2:2" x14ac:dyDescent="0.2">
      <c r="B699" s="4"/>
    </row>
    <row r="700" spans="2:2" x14ac:dyDescent="0.2">
      <c r="B700" s="4"/>
    </row>
    <row r="701" spans="2:2" x14ac:dyDescent="0.2">
      <c r="B701" s="4"/>
    </row>
    <row r="702" spans="2:2" x14ac:dyDescent="0.2">
      <c r="B702" s="4"/>
    </row>
    <row r="703" spans="2:2" x14ac:dyDescent="0.2">
      <c r="B703" s="4"/>
    </row>
    <row r="704" spans="2:2" x14ac:dyDescent="0.2">
      <c r="B704" s="4"/>
    </row>
    <row r="705" spans="2:2" x14ac:dyDescent="0.2">
      <c r="B705" s="4"/>
    </row>
    <row r="706" spans="2:2" x14ac:dyDescent="0.2">
      <c r="B706" s="4"/>
    </row>
    <row r="707" spans="2:2" x14ac:dyDescent="0.2">
      <c r="B707" s="4"/>
    </row>
    <row r="708" spans="2:2" x14ac:dyDescent="0.2">
      <c r="B708" s="4"/>
    </row>
    <row r="709" spans="2:2" x14ac:dyDescent="0.2">
      <c r="B709" s="4"/>
    </row>
    <row r="710" spans="2:2" x14ac:dyDescent="0.2">
      <c r="B710" s="4"/>
    </row>
    <row r="711" spans="2:2" x14ac:dyDescent="0.2">
      <c r="B711" s="4"/>
    </row>
    <row r="712" spans="2:2" x14ac:dyDescent="0.2">
      <c r="B712" s="4"/>
    </row>
    <row r="713" spans="2:2" x14ac:dyDescent="0.2">
      <c r="B713" s="4"/>
    </row>
    <row r="714" spans="2:2" x14ac:dyDescent="0.2">
      <c r="B714" s="4"/>
    </row>
    <row r="715" spans="2:2" x14ac:dyDescent="0.2">
      <c r="B715" s="4"/>
    </row>
    <row r="716" spans="2:2" x14ac:dyDescent="0.2">
      <c r="B716" s="4"/>
    </row>
    <row r="717" spans="2:2" x14ac:dyDescent="0.2">
      <c r="B717" s="4"/>
    </row>
    <row r="718" spans="2:2" x14ac:dyDescent="0.2">
      <c r="B718" s="4"/>
    </row>
    <row r="719" spans="2:2" x14ac:dyDescent="0.2">
      <c r="B719" s="4"/>
    </row>
    <row r="720" spans="2:2" x14ac:dyDescent="0.2">
      <c r="B720" s="4"/>
    </row>
    <row r="721" spans="2:2" x14ac:dyDescent="0.2">
      <c r="B721" s="4"/>
    </row>
    <row r="722" spans="2:2" x14ac:dyDescent="0.2">
      <c r="B722" s="4"/>
    </row>
    <row r="723" spans="2:2" x14ac:dyDescent="0.2">
      <c r="B723" s="4"/>
    </row>
    <row r="724" spans="2:2" x14ac:dyDescent="0.2">
      <c r="B724" s="4"/>
    </row>
    <row r="725" spans="2:2" x14ac:dyDescent="0.2">
      <c r="B725" s="4"/>
    </row>
    <row r="726" spans="2:2" x14ac:dyDescent="0.2">
      <c r="B726" s="4"/>
    </row>
    <row r="727" spans="2:2" x14ac:dyDescent="0.2">
      <c r="B727" s="4"/>
    </row>
    <row r="728" spans="2:2" x14ac:dyDescent="0.2">
      <c r="B728" s="4"/>
    </row>
    <row r="729" spans="2:2" x14ac:dyDescent="0.2">
      <c r="B729" s="4"/>
    </row>
    <row r="730" spans="2:2" x14ac:dyDescent="0.2">
      <c r="B730" s="4"/>
    </row>
    <row r="731" spans="2:2" x14ac:dyDescent="0.2">
      <c r="B731" s="4"/>
    </row>
    <row r="732" spans="2:2" x14ac:dyDescent="0.2">
      <c r="B732" s="4"/>
    </row>
    <row r="733" spans="2:2" x14ac:dyDescent="0.2">
      <c r="B733" s="4"/>
    </row>
    <row r="734" spans="2:2" x14ac:dyDescent="0.2">
      <c r="B734" s="4"/>
    </row>
    <row r="735" spans="2:2" x14ac:dyDescent="0.2">
      <c r="B735" s="4"/>
    </row>
    <row r="736" spans="2:2" x14ac:dyDescent="0.2">
      <c r="B736" s="4"/>
    </row>
    <row r="737" spans="2:2" x14ac:dyDescent="0.2">
      <c r="B737" s="4"/>
    </row>
    <row r="738" spans="2:2" x14ac:dyDescent="0.2">
      <c r="B738" s="4"/>
    </row>
    <row r="739" spans="2:2" x14ac:dyDescent="0.2">
      <c r="B739" s="4"/>
    </row>
    <row r="740" spans="2:2" x14ac:dyDescent="0.2">
      <c r="B740" s="4"/>
    </row>
    <row r="741" spans="2:2" x14ac:dyDescent="0.2">
      <c r="B741" s="4"/>
    </row>
    <row r="742" spans="2:2" x14ac:dyDescent="0.2">
      <c r="B742" s="4"/>
    </row>
    <row r="743" spans="2:2" x14ac:dyDescent="0.2">
      <c r="B743" s="4"/>
    </row>
    <row r="744" spans="2:2" x14ac:dyDescent="0.2">
      <c r="B744" s="4"/>
    </row>
    <row r="745" spans="2:2" x14ac:dyDescent="0.2">
      <c r="B745" s="4"/>
    </row>
    <row r="746" spans="2:2" x14ac:dyDescent="0.2">
      <c r="B746" s="4"/>
    </row>
    <row r="747" spans="2:2" x14ac:dyDescent="0.2">
      <c r="B747" s="4"/>
    </row>
    <row r="748" spans="2:2" x14ac:dyDescent="0.2">
      <c r="B748" s="4"/>
    </row>
    <row r="749" spans="2:2" x14ac:dyDescent="0.2">
      <c r="B749" s="4"/>
    </row>
    <row r="750" spans="2:2" x14ac:dyDescent="0.2">
      <c r="B750" s="4"/>
    </row>
    <row r="751" spans="2:2" x14ac:dyDescent="0.2">
      <c r="B751" s="4"/>
    </row>
    <row r="752" spans="2:2" x14ac:dyDescent="0.2">
      <c r="B752" s="4"/>
    </row>
    <row r="753" spans="2:2" x14ac:dyDescent="0.2">
      <c r="B753" s="4"/>
    </row>
    <row r="754" spans="2:2" x14ac:dyDescent="0.2">
      <c r="B754" s="4"/>
    </row>
    <row r="755" spans="2:2" x14ac:dyDescent="0.2">
      <c r="B755" s="4"/>
    </row>
    <row r="756" spans="2:2" x14ac:dyDescent="0.2">
      <c r="B756" s="4"/>
    </row>
    <row r="757" spans="2:2" x14ac:dyDescent="0.2">
      <c r="B757" s="4"/>
    </row>
    <row r="758" spans="2:2" x14ac:dyDescent="0.2">
      <c r="B758" s="4"/>
    </row>
    <row r="759" spans="2:2" x14ac:dyDescent="0.2">
      <c r="B759" s="4"/>
    </row>
    <row r="760" spans="2:2" x14ac:dyDescent="0.2">
      <c r="B760" s="4"/>
    </row>
    <row r="761" spans="2:2" x14ac:dyDescent="0.2">
      <c r="B761" s="4"/>
    </row>
    <row r="762" spans="2:2" x14ac:dyDescent="0.2">
      <c r="B762" s="4"/>
    </row>
    <row r="763" spans="2:2" x14ac:dyDescent="0.2">
      <c r="B763" s="4"/>
    </row>
    <row r="764" spans="2:2" x14ac:dyDescent="0.2">
      <c r="B764" s="4"/>
    </row>
    <row r="765" spans="2:2" x14ac:dyDescent="0.2">
      <c r="B765" s="4"/>
    </row>
    <row r="766" spans="2:2" x14ac:dyDescent="0.2">
      <c r="B766" s="4"/>
    </row>
    <row r="767" spans="2:2" x14ac:dyDescent="0.2">
      <c r="B767" s="4"/>
    </row>
    <row r="768" spans="2:2" x14ac:dyDescent="0.2">
      <c r="B768" s="4"/>
    </row>
    <row r="769" spans="2:2" x14ac:dyDescent="0.2">
      <c r="B769" s="4"/>
    </row>
    <row r="770" spans="2:2" x14ac:dyDescent="0.2">
      <c r="B770" s="4"/>
    </row>
    <row r="771" spans="2:2" x14ac:dyDescent="0.2">
      <c r="B771" s="4"/>
    </row>
    <row r="772" spans="2:2" x14ac:dyDescent="0.2">
      <c r="B772" s="4"/>
    </row>
    <row r="773" spans="2:2" x14ac:dyDescent="0.2">
      <c r="B773" s="4"/>
    </row>
    <row r="774" spans="2:2" x14ac:dyDescent="0.2">
      <c r="B774" s="4"/>
    </row>
    <row r="775" spans="2:2" x14ac:dyDescent="0.2">
      <c r="B775" s="4"/>
    </row>
    <row r="776" spans="2:2" x14ac:dyDescent="0.2">
      <c r="B776" s="4"/>
    </row>
    <row r="777" spans="2:2" x14ac:dyDescent="0.2">
      <c r="B777" s="4"/>
    </row>
    <row r="778" spans="2:2" x14ac:dyDescent="0.2">
      <c r="B778" s="4"/>
    </row>
    <row r="779" spans="2:2" x14ac:dyDescent="0.2">
      <c r="B779" s="4"/>
    </row>
    <row r="780" spans="2:2" x14ac:dyDescent="0.2">
      <c r="B780" s="4"/>
    </row>
    <row r="781" spans="2:2" x14ac:dyDescent="0.2">
      <c r="B781" s="4"/>
    </row>
    <row r="782" spans="2:2" x14ac:dyDescent="0.2">
      <c r="B782" s="4"/>
    </row>
    <row r="783" spans="2:2" x14ac:dyDescent="0.2">
      <c r="B783" s="4"/>
    </row>
    <row r="784" spans="2:2" x14ac:dyDescent="0.2">
      <c r="B784" s="4"/>
    </row>
    <row r="785" spans="2:2" x14ac:dyDescent="0.2">
      <c r="B785" s="4"/>
    </row>
    <row r="786" spans="2:2" x14ac:dyDescent="0.2">
      <c r="B786" s="4"/>
    </row>
    <row r="787" spans="2:2" x14ac:dyDescent="0.2">
      <c r="B787" s="4"/>
    </row>
    <row r="788" spans="2:2" x14ac:dyDescent="0.2">
      <c r="B788" s="4"/>
    </row>
    <row r="789" spans="2:2" x14ac:dyDescent="0.2">
      <c r="B789" s="4"/>
    </row>
    <row r="790" spans="2:2" x14ac:dyDescent="0.2">
      <c r="B790" s="4"/>
    </row>
    <row r="791" spans="2:2" x14ac:dyDescent="0.2">
      <c r="B791" s="4"/>
    </row>
    <row r="792" spans="2:2" x14ac:dyDescent="0.2">
      <c r="B792" s="4"/>
    </row>
    <row r="793" spans="2:2" x14ac:dyDescent="0.2">
      <c r="B793" s="4"/>
    </row>
    <row r="794" spans="2:2" x14ac:dyDescent="0.2">
      <c r="B794" s="4"/>
    </row>
    <row r="795" spans="2:2" x14ac:dyDescent="0.2">
      <c r="B795" s="4"/>
    </row>
    <row r="796" spans="2:2" x14ac:dyDescent="0.2">
      <c r="B796" s="4"/>
    </row>
    <row r="797" spans="2:2" x14ac:dyDescent="0.2">
      <c r="B797" s="4"/>
    </row>
    <row r="798" spans="2:2" x14ac:dyDescent="0.2">
      <c r="B798" s="4"/>
    </row>
    <row r="799" spans="2:2" x14ac:dyDescent="0.2">
      <c r="B799" s="4"/>
    </row>
    <row r="800" spans="2:2" x14ac:dyDescent="0.2">
      <c r="B800" s="4"/>
    </row>
    <row r="801" spans="2:2" x14ac:dyDescent="0.2">
      <c r="B801" s="4"/>
    </row>
    <row r="802" spans="2:2" x14ac:dyDescent="0.2">
      <c r="B802" s="4"/>
    </row>
    <row r="803" spans="2:2" x14ac:dyDescent="0.2">
      <c r="B803" s="4"/>
    </row>
    <row r="804" spans="2:2" x14ac:dyDescent="0.2">
      <c r="B804" s="4"/>
    </row>
    <row r="805" spans="2:2" x14ac:dyDescent="0.2">
      <c r="B805" s="4"/>
    </row>
    <row r="806" spans="2:2" x14ac:dyDescent="0.2">
      <c r="B806" s="4"/>
    </row>
    <row r="807" spans="2:2" x14ac:dyDescent="0.2">
      <c r="B807" s="4"/>
    </row>
    <row r="808" spans="2:2" x14ac:dyDescent="0.2">
      <c r="B808" s="4"/>
    </row>
    <row r="809" spans="2:2" x14ac:dyDescent="0.2">
      <c r="B809" s="4"/>
    </row>
    <row r="810" spans="2:2" x14ac:dyDescent="0.2">
      <c r="B810" s="4"/>
    </row>
    <row r="811" spans="2:2" x14ac:dyDescent="0.2">
      <c r="B811" s="4"/>
    </row>
    <row r="812" spans="2:2" x14ac:dyDescent="0.2">
      <c r="B812" s="4"/>
    </row>
    <row r="813" spans="2:2" x14ac:dyDescent="0.2">
      <c r="B813" s="4"/>
    </row>
    <row r="814" spans="2:2" x14ac:dyDescent="0.2">
      <c r="B814" s="4"/>
    </row>
    <row r="815" spans="2:2" x14ac:dyDescent="0.2">
      <c r="B815" s="4"/>
    </row>
    <row r="816" spans="2:2" x14ac:dyDescent="0.2">
      <c r="B816" s="4"/>
    </row>
    <row r="817" spans="2:2" x14ac:dyDescent="0.2">
      <c r="B817" s="4"/>
    </row>
    <row r="818" spans="2:2" x14ac:dyDescent="0.2">
      <c r="B818" s="4"/>
    </row>
    <row r="819" spans="2:2" x14ac:dyDescent="0.2">
      <c r="B819" s="4"/>
    </row>
    <row r="820" spans="2:2" x14ac:dyDescent="0.2">
      <c r="B820" s="4"/>
    </row>
    <row r="821" spans="2:2" x14ac:dyDescent="0.2">
      <c r="B821" s="4"/>
    </row>
    <row r="822" spans="2:2" x14ac:dyDescent="0.2">
      <c r="B822" s="4"/>
    </row>
    <row r="823" spans="2:2" x14ac:dyDescent="0.2">
      <c r="B823" s="4"/>
    </row>
    <row r="824" spans="2:2" x14ac:dyDescent="0.2">
      <c r="B824" s="4"/>
    </row>
    <row r="825" spans="2:2" x14ac:dyDescent="0.2">
      <c r="B825" s="4"/>
    </row>
    <row r="826" spans="2:2" x14ac:dyDescent="0.2">
      <c r="B826" s="4"/>
    </row>
    <row r="827" spans="2:2" x14ac:dyDescent="0.2">
      <c r="B827" s="4"/>
    </row>
    <row r="828" spans="2:2" x14ac:dyDescent="0.2">
      <c r="B828" s="4"/>
    </row>
    <row r="829" spans="2:2" x14ac:dyDescent="0.2">
      <c r="B829" s="4"/>
    </row>
    <row r="830" spans="2:2" x14ac:dyDescent="0.2">
      <c r="B830" s="4"/>
    </row>
    <row r="831" spans="2:2" x14ac:dyDescent="0.2">
      <c r="B831" s="4"/>
    </row>
    <row r="832" spans="2:2" x14ac:dyDescent="0.2">
      <c r="B832" s="4"/>
    </row>
    <row r="833" spans="2:2" x14ac:dyDescent="0.2">
      <c r="B833" s="4"/>
    </row>
    <row r="834" spans="2:2" x14ac:dyDescent="0.2">
      <c r="B834" s="4"/>
    </row>
    <row r="835" spans="2:2" x14ac:dyDescent="0.2">
      <c r="B835" s="4"/>
    </row>
    <row r="836" spans="2:2" x14ac:dyDescent="0.2">
      <c r="B836" s="4"/>
    </row>
    <row r="837" spans="2:2" x14ac:dyDescent="0.2">
      <c r="B837" s="4"/>
    </row>
    <row r="838" spans="2:2" x14ac:dyDescent="0.2">
      <c r="B838" s="4"/>
    </row>
    <row r="839" spans="2:2" x14ac:dyDescent="0.2">
      <c r="B839" s="4"/>
    </row>
    <row r="840" spans="2:2" x14ac:dyDescent="0.2">
      <c r="B840" s="4"/>
    </row>
    <row r="841" spans="2:2" x14ac:dyDescent="0.2">
      <c r="B841" s="4"/>
    </row>
    <row r="842" spans="2:2" x14ac:dyDescent="0.2">
      <c r="B842" s="4"/>
    </row>
    <row r="843" spans="2:2" x14ac:dyDescent="0.2">
      <c r="B843" s="4"/>
    </row>
    <row r="844" spans="2:2" x14ac:dyDescent="0.2">
      <c r="B844" s="4"/>
    </row>
    <row r="845" spans="2:2" x14ac:dyDescent="0.2">
      <c r="B845" s="4"/>
    </row>
    <row r="846" spans="2:2" x14ac:dyDescent="0.2">
      <c r="B846" s="4"/>
    </row>
    <row r="847" spans="2:2" x14ac:dyDescent="0.2">
      <c r="B847" s="4"/>
    </row>
    <row r="848" spans="2:2" x14ac:dyDescent="0.2">
      <c r="B848" s="4"/>
    </row>
    <row r="849" spans="2:2" x14ac:dyDescent="0.2">
      <c r="B849" s="4"/>
    </row>
    <row r="850" spans="2:2" x14ac:dyDescent="0.2">
      <c r="B850" s="4"/>
    </row>
    <row r="851" spans="2:2" x14ac:dyDescent="0.2">
      <c r="B851" s="4"/>
    </row>
    <row r="852" spans="2:2" x14ac:dyDescent="0.2">
      <c r="B852" s="4"/>
    </row>
    <row r="853" spans="2:2" x14ac:dyDescent="0.2">
      <c r="B853" s="4"/>
    </row>
    <row r="854" spans="2:2" x14ac:dyDescent="0.2">
      <c r="B854" s="4"/>
    </row>
    <row r="855" spans="2:2" x14ac:dyDescent="0.2">
      <c r="B855" s="4"/>
    </row>
    <row r="856" spans="2:2" x14ac:dyDescent="0.2">
      <c r="B856" s="4"/>
    </row>
    <row r="857" spans="2:2" x14ac:dyDescent="0.2">
      <c r="B857" s="4"/>
    </row>
    <row r="858" spans="2:2" x14ac:dyDescent="0.2">
      <c r="B858" s="4"/>
    </row>
    <row r="859" spans="2:2" x14ac:dyDescent="0.2">
      <c r="B859" s="4"/>
    </row>
    <row r="860" spans="2:2" x14ac:dyDescent="0.2">
      <c r="B860" s="4"/>
    </row>
    <row r="861" spans="2:2" x14ac:dyDescent="0.2">
      <c r="B861" s="4"/>
    </row>
    <row r="862" spans="2:2" x14ac:dyDescent="0.2">
      <c r="B862" s="4"/>
    </row>
    <row r="863" spans="2:2" x14ac:dyDescent="0.2">
      <c r="B863" s="4"/>
    </row>
    <row r="864" spans="2:2" x14ac:dyDescent="0.2">
      <c r="B864" s="4"/>
    </row>
    <row r="865" spans="2:2" x14ac:dyDescent="0.2">
      <c r="B865" s="4"/>
    </row>
    <row r="866" spans="2:2" x14ac:dyDescent="0.2">
      <c r="B866" s="4"/>
    </row>
    <row r="867" spans="2:2" x14ac:dyDescent="0.2">
      <c r="B867" s="4"/>
    </row>
    <row r="868" spans="2:2" x14ac:dyDescent="0.2">
      <c r="B868" s="4"/>
    </row>
    <row r="869" spans="2:2" x14ac:dyDescent="0.2">
      <c r="B869" s="4"/>
    </row>
    <row r="870" spans="2:2" x14ac:dyDescent="0.2">
      <c r="B870" s="4"/>
    </row>
    <row r="871" spans="2:2" x14ac:dyDescent="0.2">
      <c r="B871" s="4"/>
    </row>
    <row r="872" spans="2:2" x14ac:dyDescent="0.2">
      <c r="B872" s="4"/>
    </row>
    <row r="873" spans="2:2" x14ac:dyDescent="0.2">
      <c r="B873" s="4"/>
    </row>
    <row r="874" spans="2:2" x14ac:dyDescent="0.2">
      <c r="B874" s="4"/>
    </row>
    <row r="875" spans="2:2" x14ac:dyDescent="0.2">
      <c r="B875" s="4"/>
    </row>
    <row r="876" spans="2:2" x14ac:dyDescent="0.2">
      <c r="B876" s="4"/>
    </row>
    <row r="877" spans="2:2" x14ac:dyDescent="0.2">
      <c r="B877" s="4"/>
    </row>
    <row r="878" spans="2:2" x14ac:dyDescent="0.2">
      <c r="B878" s="4"/>
    </row>
    <row r="879" spans="2:2" x14ac:dyDescent="0.2">
      <c r="B879" s="4"/>
    </row>
    <row r="880" spans="2:2" x14ac:dyDescent="0.2">
      <c r="B880" s="4"/>
    </row>
    <row r="881" spans="2:2" x14ac:dyDescent="0.2">
      <c r="B881" s="4"/>
    </row>
    <row r="882" spans="2:2" x14ac:dyDescent="0.2">
      <c r="B882" s="4"/>
    </row>
    <row r="883" spans="2:2" x14ac:dyDescent="0.2">
      <c r="B883" s="4"/>
    </row>
    <row r="884" spans="2:2" x14ac:dyDescent="0.2">
      <c r="B884" s="4"/>
    </row>
    <row r="885" spans="2:2" x14ac:dyDescent="0.2">
      <c r="B885" s="4"/>
    </row>
    <row r="886" spans="2:2" x14ac:dyDescent="0.2">
      <c r="B886" s="4"/>
    </row>
    <row r="887" spans="2:2" x14ac:dyDescent="0.2">
      <c r="B887" s="4"/>
    </row>
    <row r="888" spans="2:2" x14ac:dyDescent="0.2">
      <c r="B888" s="4"/>
    </row>
    <row r="889" spans="2:2" x14ac:dyDescent="0.2">
      <c r="B889" s="4"/>
    </row>
    <row r="890" spans="2:2" x14ac:dyDescent="0.2">
      <c r="B890" s="4"/>
    </row>
    <row r="891" spans="2:2" x14ac:dyDescent="0.2">
      <c r="B891" s="4"/>
    </row>
    <row r="892" spans="2:2" x14ac:dyDescent="0.2">
      <c r="B892" s="4"/>
    </row>
    <row r="893" spans="2:2" x14ac:dyDescent="0.2">
      <c r="B893" s="4"/>
    </row>
    <row r="894" spans="2:2" x14ac:dyDescent="0.2">
      <c r="B894" s="4"/>
    </row>
    <row r="895" spans="2:2" x14ac:dyDescent="0.2">
      <c r="B895" s="4"/>
    </row>
    <row r="896" spans="2:2" x14ac:dyDescent="0.2">
      <c r="B896" s="4"/>
    </row>
    <row r="897" spans="2:2" x14ac:dyDescent="0.2">
      <c r="B897" s="4"/>
    </row>
    <row r="898" spans="2:2" x14ac:dyDescent="0.2">
      <c r="B898" s="4"/>
    </row>
    <row r="899" spans="2:2" x14ac:dyDescent="0.2">
      <c r="B899" s="4"/>
    </row>
    <row r="900" spans="2:2" x14ac:dyDescent="0.2">
      <c r="B900" s="4"/>
    </row>
    <row r="901" spans="2:2" x14ac:dyDescent="0.2">
      <c r="B901" s="4"/>
    </row>
    <row r="902" spans="2:2" x14ac:dyDescent="0.2">
      <c r="B902" s="4"/>
    </row>
    <row r="903" spans="2:2" x14ac:dyDescent="0.2">
      <c r="B903" s="4"/>
    </row>
    <row r="904" spans="2:2" x14ac:dyDescent="0.2">
      <c r="B904" s="4"/>
    </row>
    <row r="905" spans="2:2" x14ac:dyDescent="0.2">
      <c r="B905" s="4"/>
    </row>
    <row r="906" spans="2:2" x14ac:dyDescent="0.2">
      <c r="B906" s="4"/>
    </row>
    <row r="907" spans="2:2" x14ac:dyDescent="0.2">
      <c r="B907" s="4"/>
    </row>
    <row r="908" spans="2:2" x14ac:dyDescent="0.2">
      <c r="B908" s="4"/>
    </row>
    <row r="909" spans="2:2" x14ac:dyDescent="0.2">
      <c r="B909" s="4"/>
    </row>
    <row r="910" spans="2:2" x14ac:dyDescent="0.2">
      <c r="B910" s="4"/>
    </row>
    <row r="911" spans="2:2" x14ac:dyDescent="0.2">
      <c r="B911" s="4"/>
    </row>
    <row r="912" spans="2:2" x14ac:dyDescent="0.2">
      <c r="B912" s="4"/>
    </row>
    <row r="913" spans="2:2" x14ac:dyDescent="0.2">
      <c r="B913" s="4"/>
    </row>
    <row r="914" spans="2:2" x14ac:dyDescent="0.2">
      <c r="B914" s="4"/>
    </row>
    <row r="915" spans="2:2" x14ac:dyDescent="0.2">
      <c r="B915" s="4"/>
    </row>
    <row r="916" spans="2:2" x14ac:dyDescent="0.2">
      <c r="B916" s="4"/>
    </row>
    <row r="917" spans="2:2" x14ac:dyDescent="0.2">
      <c r="B917" s="4"/>
    </row>
    <row r="918" spans="2:2" x14ac:dyDescent="0.2">
      <c r="B918" s="4"/>
    </row>
    <row r="919" spans="2:2" x14ac:dyDescent="0.2">
      <c r="B919" s="4"/>
    </row>
    <row r="920" spans="2:2" x14ac:dyDescent="0.2">
      <c r="B920" s="4"/>
    </row>
    <row r="921" spans="2:2" x14ac:dyDescent="0.2">
      <c r="B921" s="4"/>
    </row>
    <row r="922" spans="2:2" x14ac:dyDescent="0.2">
      <c r="B922" s="4"/>
    </row>
    <row r="923" spans="2:2" x14ac:dyDescent="0.2">
      <c r="B923" s="4"/>
    </row>
    <row r="924" spans="2:2" x14ac:dyDescent="0.2">
      <c r="B924" s="4"/>
    </row>
    <row r="925" spans="2:2" x14ac:dyDescent="0.2">
      <c r="B925" s="4"/>
    </row>
    <row r="926" spans="2:2" x14ac:dyDescent="0.2">
      <c r="B926" s="4"/>
    </row>
    <row r="927" spans="2:2" x14ac:dyDescent="0.2">
      <c r="B927" s="4"/>
    </row>
    <row r="928" spans="2:2" x14ac:dyDescent="0.2">
      <c r="B928" s="4"/>
    </row>
    <row r="929" spans="2:2" x14ac:dyDescent="0.2">
      <c r="B929" s="4"/>
    </row>
    <row r="930" spans="2:2" x14ac:dyDescent="0.2">
      <c r="B930" s="4"/>
    </row>
    <row r="931" spans="2:2" x14ac:dyDescent="0.2">
      <c r="B931" s="4"/>
    </row>
    <row r="932" spans="2:2" x14ac:dyDescent="0.2">
      <c r="B932" s="4"/>
    </row>
    <row r="933" spans="2:2" x14ac:dyDescent="0.2">
      <c r="B933" s="4"/>
    </row>
    <row r="934" spans="2:2" x14ac:dyDescent="0.2">
      <c r="B934" s="4"/>
    </row>
    <row r="935" spans="2:2" x14ac:dyDescent="0.2">
      <c r="B935" s="4"/>
    </row>
    <row r="936" spans="2:2" x14ac:dyDescent="0.2">
      <c r="B936" s="4"/>
    </row>
    <row r="937" spans="2:2" x14ac:dyDescent="0.2">
      <c r="B937" s="4"/>
    </row>
    <row r="938" spans="2:2" x14ac:dyDescent="0.2">
      <c r="B938" s="4"/>
    </row>
    <row r="939" spans="2:2" x14ac:dyDescent="0.2">
      <c r="B939" s="4"/>
    </row>
    <row r="940" spans="2:2" x14ac:dyDescent="0.2">
      <c r="B940" s="4"/>
    </row>
    <row r="941" spans="2:2" x14ac:dyDescent="0.2">
      <c r="B941" s="4"/>
    </row>
    <row r="942" spans="2:2" x14ac:dyDescent="0.2">
      <c r="B942" s="4"/>
    </row>
    <row r="943" spans="2:2" x14ac:dyDescent="0.2">
      <c r="B943" s="4"/>
    </row>
    <row r="944" spans="2:2" x14ac:dyDescent="0.2">
      <c r="B944" s="4"/>
    </row>
    <row r="945" spans="2:2" x14ac:dyDescent="0.2">
      <c r="B945" s="4"/>
    </row>
    <row r="946" spans="2:2" x14ac:dyDescent="0.2">
      <c r="B946" s="4"/>
    </row>
    <row r="947" spans="2:2" x14ac:dyDescent="0.2">
      <c r="B947" s="4"/>
    </row>
    <row r="948" spans="2:2" x14ac:dyDescent="0.2">
      <c r="B948" s="4"/>
    </row>
    <row r="949" spans="2:2" x14ac:dyDescent="0.2">
      <c r="B949" s="4"/>
    </row>
    <row r="950" spans="2:2" x14ac:dyDescent="0.2">
      <c r="B950" s="4"/>
    </row>
    <row r="951" spans="2:2" x14ac:dyDescent="0.2">
      <c r="B951" s="4"/>
    </row>
    <row r="952" spans="2:2" x14ac:dyDescent="0.2">
      <c r="B952" s="4"/>
    </row>
    <row r="953" spans="2:2" x14ac:dyDescent="0.2">
      <c r="B953" s="4"/>
    </row>
    <row r="954" spans="2:2" x14ac:dyDescent="0.2">
      <c r="B954" s="4"/>
    </row>
    <row r="955" spans="2:2" x14ac:dyDescent="0.2">
      <c r="B955" s="4"/>
    </row>
    <row r="956" spans="2:2" x14ac:dyDescent="0.2">
      <c r="B956" s="4"/>
    </row>
    <row r="957" spans="2:2" x14ac:dyDescent="0.2">
      <c r="B957" s="4"/>
    </row>
    <row r="958" spans="2:2" x14ac:dyDescent="0.2">
      <c r="B958" s="4"/>
    </row>
    <row r="959" spans="2:2" x14ac:dyDescent="0.2">
      <c r="B959" s="4"/>
    </row>
    <row r="960" spans="2:2" x14ac:dyDescent="0.2">
      <c r="B960" s="4"/>
    </row>
    <row r="961" spans="2:2" x14ac:dyDescent="0.2">
      <c r="B961" s="4"/>
    </row>
    <row r="962" spans="2:2" x14ac:dyDescent="0.2">
      <c r="B962" s="4"/>
    </row>
    <row r="963" spans="2:2" x14ac:dyDescent="0.2">
      <c r="B963" s="4"/>
    </row>
    <row r="964" spans="2:2" x14ac:dyDescent="0.2">
      <c r="B964" s="4"/>
    </row>
    <row r="965" spans="2:2" x14ac:dyDescent="0.2">
      <c r="B965" s="4"/>
    </row>
    <row r="966" spans="2:2" x14ac:dyDescent="0.2">
      <c r="B966" s="4"/>
    </row>
    <row r="967" spans="2:2" x14ac:dyDescent="0.2">
      <c r="B967" s="4"/>
    </row>
    <row r="968" spans="2:2" x14ac:dyDescent="0.2">
      <c r="B968" s="4"/>
    </row>
    <row r="969" spans="2:2" x14ac:dyDescent="0.2">
      <c r="B969" s="4"/>
    </row>
    <row r="970" spans="2:2" x14ac:dyDescent="0.2">
      <c r="B970" s="4"/>
    </row>
    <row r="971" spans="2:2" x14ac:dyDescent="0.2">
      <c r="B971" s="4"/>
    </row>
    <row r="972" spans="2:2" x14ac:dyDescent="0.2">
      <c r="B972" s="4"/>
    </row>
    <row r="973" spans="2:2" x14ac:dyDescent="0.2">
      <c r="B973" s="4"/>
    </row>
    <row r="974" spans="2:2" x14ac:dyDescent="0.2">
      <c r="B974" s="4"/>
    </row>
    <row r="975" spans="2:2" x14ac:dyDescent="0.2">
      <c r="B975" s="4"/>
    </row>
    <row r="976" spans="2:2" x14ac:dyDescent="0.2">
      <c r="B976" s="4"/>
    </row>
    <row r="977" spans="2:2" x14ac:dyDescent="0.2">
      <c r="B977" s="4"/>
    </row>
    <row r="978" spans="2:2" x14ac:dyDescent="0.2">
      <c r="B978" s="4"/>
    </row>
    <row r="979" spans="2:2" x14ac:dyDescent="0.2">
      <c r="B979" s="4"/>
    </row>
    <row r="980" spans="2:2" x14ac:dyDescent="0.2">
      <c r="B980" s="4"/>
    </row>
    <row r="981" spans="2:2" x14ac:dyDescent="0.2">
      <c r="B981" s="4"/>
    </row>
    <row r="982" spans="2:2" x14ac:dyDescent="0.2">
      <c r="B982" s="4"/>
    </row>
    <row r="983" spans="2:2" x14ac:dyDescent="0.2">
      <c r="B983" s="4"/>
    </row>
    <row r="984" spans="2:2" x14ac:dyDescent="0.2">
      <c r="B984" s="4"/>
    </row>
    <row r="985" spans="2:2" x14ac:dyDescent="0.2">
      <c r="B985" s="4"/>
    </row>
    <row r="986" spans="2:2" x14ac:dyDescent="0.2">
      <c r="B986" s="4"/>
    </row>
    <row r="987" spans="2:2" x14ac:dyDescent="0.2">
      <c r="B987" s="4"/>
    </row>
    <row r="988" spans="2:2" x14ac:dyDescent="0.2">
      <c r="B988" s="4"/>
    </row>
    <row r="989" spans="2:2" x14ac:dyDescent="0.2">
      <c r="B989" s="4"/>
    </row>
    <row r="990" spans="2:2" x14ac:dyDescent="0.2">
      <c r="B990" s="4"/>
    </row>
    <row r="991" spans="2:2" x14ac:dyDescent="0.2">
      <c r="B991" s="4"/>
    </row>
    <row r="992" spans="2:2" x14ac:dyDescent="0.2">
      <c r="B992" s="4"/>
    </row>
    <row r="993" spans="2:2" x14ac:dyDescent="0.2">
      <c r="B993" s="4"/>
    </row>
    <row r="994" spans="2:2" x14ac:dyDescent="0.2">
      <c r="B994" s="4"/>
    </row>
    <row r="995" spans="2:2" x14ac:dyDescent="0.2">
      <c r="B995" s="4"/>
    </row>
    <row r="996" spans="2:2" x14ac:dyDescent="0.2">
      <c r="B996" s="4"/>
    </row>
    <row r="997" spans="2:2" x14ac:dyDescent="0.2">
      <c r="B997" s="4"/>
    </row>
    <row r="998" spans="2:2" x14ac:dyDescent="0.2">
      <c r="B998" s="4"/>
    </row>
    <row r="999" spans="2:2" x14ac:dyDescent="0.2">
      <c r="B999" s="4"/>
    </row>
    <row r="1000" spans="2:2" x14ac:dyDescent="0.2">
      <c r="B1000" s="4"/>
    </row>
    <row r="1001" spans="2:2" x14ac:dyDescent="0.2">
      <c r="B1001" s="4"/>
    </row>
    <row r="1002" spans="2:2" x14ac:dyDescent="0.2">
      <c r="B1002" s="4"/>
    </row>
    <row r="1003" spans="2:2" x14ac:dyDescent="0.2">
      <c r="B1003" s="4"/>
    </row>
    <row r="1004" spans="2:2" x14ac:dyDescent="0.2">
      <c r="B1004" s="4"/>
    </row>
    <row r="1005" spans="2:2" x14ac:dyDescent="0.2">
      <c r="B1005" s="4"/>
    </row>
    <row r="1006" spans="2:2" x14ac:dyDescent="0.2">
      <c r="B1006" s="4"/>
    </row>
    <row r="1007" spans="2:2" x14ac:dyDescent="0.2">
      <c r="B1007" s="4"/>
    </row>
    <row r="1008" spans="2:2" x14ac:dyDescent="0.2">
      <c r="B1008" s="4"/>
    </row>
    <row r="1009" spans="2:2" x14ac:dyDescent="0.2">
      <c r="B1009" s="4"/>
    </row>
    <row r="1010" spans="2:2" x14ac:dyDescent="0.2">
      <c r="B1010" s="4"/>
    </row>
    <row r="1011" spans="2:2" x14ac:dyDescent="0.2">
      <c r="B1011" s="4"/>
    </row>
    <row r="1012" spans="2:2" x14ac:dyDescent="0.2">
      <c r="B1012" s="4"/>
    </row>
    <row r="1013" spans="2:2" x14ac:dyDescent="0.2">
      <c r="B1013" s="4"/>
    </row>
    <row r="1014" spans="2:2" x14ac:dyDescent="0.2">
      <c r="B1014" s="4"/>
    </row>
    <row r="1015" spans="2:2" x14ac:dyDescent="0.2">
      <c r="B1015" s="4"/>
    </row>
    <row r="1016" spans="2:2" x14ac:dyDescent="0.2">
      <c r="B1016" s="4"/>
    </row>
    <row r="1017" spans="2:2" x14ac:dyDescent="0.2">
      <c r="B1017" s="4"/>
    </row>
    <row r="1018" spans="2:2" x14ac:dyDescent="0.2">
      <c r="B1018" s="4"/>
    </row>
    <row r="1019" spans="2:2" x14ac:dyDescent="0.2">
      <c r="B1019" s="4"/>
    </row>
    <row r="1020" spans="2:2" x14ac:dyDescent="0.2">
      <c r="B1020" s="4"/>
    </row>
    <row r="1021" spans="2:2" x14ac:dyDescent="0.2">
      <c r="B1021" s="4"/>
    </row>
    <row r="1022" spans="2:2" x14ac:dyDescent="0.2">
      <c r="B1022" s="4"/>
    </row>
    <row r="1023" spans="2:2" x14ac:dyDescent="0.2">
      <c r="B1023" s="4"/>
    </row>
    <row r="1024" spans="2:2" x14ac:dyDescent="0.2">
      <c r="B1024" s="4"/>
    </row>
    <row r="1025" spans="2:2" x14ac:dyDescent="0.2">
      <c r="B1025" s="4"/>
    </row>
    <row r="1026" spans="2:2" x14ac:dyDescent="0.2">
      <c r="B1026" s="4"/>
    </row>
    <row r="1027" spans="2:2" x14ac:dyDescent="0.2">
      <c r="B1027" s="4"/>
    </row>
    <row r="1028" spans="2:2" x14ac:dyDescent="0.2">
      <c r="B1028" s="4"/>
    </row>
    <row r="1029" spans="2:2" x14ac:dyDescent="0.2">
      <c r="B1029" s="4"/>
    </row>
    <row r="1030" spans="2:2" x14ac:dyDescent="0.2">
      <c r="B1030" s="4"/>
    </row>
    <row r="1031" spans="2:2" x14ac:dyDescent="0.2">
      <c r="B1031" s="4"/>
    </row>
    <row r="1032" spans="2:2" x14ac:dyDescent="0.2">
      <c r="B1032" s="4"/>
    </row>
    <row r="1033" spans="2:2" x14ac:dyDescent="0.2">
      <c r="B1033" s="4"/>
    </row>
    <row r="1034" spans="2:2" x14ac:dyDescent="0.2">
      <c r="B1034" s="4"/>
    </row>
    <row r="1035" spans="2:2" x14ac:dyDescent="0.2">
      <c r="B1035" s="4"/>
    </row>
    <row r="1036" spans="2:2" x14ac:dyDescent="0.2">
      <c r="B1036" s="4"/>
    </row>
    <row r="1037" spans="2:2" x14ac:dyDescent="0.2">
      <c r="B1037" s="4"/>
    </row>
    <row r="1038" spans="2:2" x14ac:dyDescent="0.2">
      <c r="B1038" s="4"/>
    </row>
    <row r="1039" spans="2:2" x14ac:dyDescent="0.2">
      <c r="B1039" s="4"/>
    </row>
    <row r="1040" spans="2:2" x14ac:dyDescent="0.2">
      <c r="B1040" s="4"/>
    </row>
    <row r="1041" spans="2:2" x14ac:dyDescent="0.2">
      <c r="B1041" s="4"/>
    </row>
    <row r="1042" spans="2:2" x14ac:dyDescent="0.2">
      <c r="B1042" s="4"/>
    </row>
    <row r="1043" spans="2:2" x14ac:dyDescent="0.2">
      <c r="B1043" s="4"/>
    </row>
    <row r="1044" spans="2:2" x14ac:dyDescent="0.2">
      <c r="B1044" s="4"/>
    </row>
    <row r="1045" spans="2:2" x14ac:dyDescent="0.2">
      <c r="B1045" s="4"/>
    </row>
    <row r="1046" spans="2:2" x14ac:dyDescent="0.2">
      <c r="B1046" s="4"/>
    </row>
    <row r="1047" spans="2:2" x14ac:dyDescent="0.2">
      <c r="B1047" s="4"/>
    </row>
    <row r="1048" spans="2:2" x14ac:dyDescent="0.2">
      <c r="B1048" s="4"/>
    </row>
    <row r="1049" spans="2:2" x14ac:dyDescent="0.2">
      <c r="B1049" s="4"/>
    </row>
    <row r="1050" spans="2:2" x14ac:dyDescent="0.2">
      <c r="B1050" s="4"/>
    </row>
    <row r="1051" spans="2:2" x14ac:dyDescent="0.2">
      <c r="B1051" s="4"/>
    </row>
    <row r="1052" spans="2:2" x14ac:dyDescent="0.2">
      <c r="B1052" s="4"/>
    </row>
    <row r="1053" spans="2:2" x14ac:dyDescent="0.2">
      <c r="B1053" s="4"/>
    </row>
    <row r="1054" spans="2:2" x14ac:dyDescent="0.2">
      <c r="B1054" s="4"/>
    </row>
    <row r="1055" spans="2:2" x14ac:dyDescent="0.2">
      <c r="B1055" s="4"/>
    </row>
    <row r="1056" spans="2:2" x14ac:dyDescent="0.2">
      <c r="B1056" s="4"/>
    </row>
    <row r="1057" spans="2:2" x14ac:dyDescent="0.2">
      <c r="B1057" s="4"/>
    </row>
    <row r="1058" spans="2:2" x14ac:dyDescent="0.2">
      <c r="B1058" s="4"/>
    </row>
    <row r="1059" spans="2:2" x14ac:dyDescent="0.2">
      <c r="B1059" s="4"/>
    </row>
    <row r="1060" spans="2:2" x14ac:dyDescent="0.2">
      <c r="B1060" s="4"/>
    </row>
    <row r="1061" spans="2:2" x14ac:dyDescent="0.2">
      <c r="B1061" s="4"/>
    </row>
    <row r="1062" spans="2:2" x14ac:dyDescent="0.2">
      <c r="B1062" s="4"/>
    </row>
    <row r="1063" spans="2:2" x14ac:dyDescent="0.2">
      <c r="B1063" s="4"/>
    </row>
    <row r="1064" spans="2:2" x14ac:dyDescent="0.2">
      <c r="B1064" s="4"/>
    </row>
    <row r="1065" spans="2:2" x14ac:dyDescent="0.2">
      <c r="B1065" s="4"/>
    </row>
    <row r="1066" spans="2:2" x14ac:dyDescent="0.2">
      <c r="B1066" s="4"/>
    </row>
    <row r="1067" spans="2:2" x14ac:dyDescent="0.2">
      <c r="B1067" s="4"/>
    </row>
    <row r="1068" spans="2:2" x14ac:dyDescent="0.2">
      <c r="B1068" s="4"/>
    </row>
    <row r="1069" spans="2:2" x14ac:dyDescent="0.2">
      <c r="B1069" s="4"/>
    </row>
    <row r="1070" spans="2:2" x14ac:dyDescent="0.2">
      <c r="B1070" s="4"/>
    </row>
    <row r="1071" spans="2:2" x14ac:dyDescent="0.2">
      <c r="B1071" s="4"/>
    </row>
    <row r="1072" spans="2:2" x14ac:dyDescent="0.2">
      <c r="B1072" s="4"/>
    </row>
    <row r="1073" spans="2:2" x14ac:dyDescent="0.2">
      <c r="B1073" s="4"/>
    </row>
    <row r="1074" spans="2:2" x14ac:dyDescent="0.2">
      <c r="B1074" s="4"/>
    </row>
    <row r="1075" spans="2:2" x14ac:dyDescent="0.2">
      <c r="B1075" s="4"/>
    </row>
    <row r="1076" spans="2:2" x14ac:dyDescent="0.2">
      <c r="B1076" s="4"/>
    </row>
    <row r="1077" spans="2:2" x14ac:dyDescent="0.2">
      <c r="B1077" s="4"/>
    </row>
    <row r="1078" spans="2:2" x14ac:dyDescent="0.2">
      <c r="B1078" s="4"/>
    </row>
    <row r="1079" spans="2:2" x14ac:dyDescent="0.2">
      <c r="B1079" s="4"/>
    </row>
    <row r="1080" spans="2:2" x14ac:dyDescent="0.2">
      <c r="B1080" s="4"/>
    </row>
    <row r="1081" spans="2:2" x14ac:dyDescent="0.2">
      <c r="B1081" s="4"/>
    </row>
    <row r="1082" spans="2:2" x14ac:dyDescent="0.2">
      <c r="B1082" s="4"/>
    </row>
    <row r="1083" spans="2:2" x14ac:dyDescent="0.2">
      <c r="B1083" s="4"/>
    </row>
    <row r="1084" spans="2:2" x14ac:dyDescent="0.2">
      <c r="B1084" s="4"/>
    </row>
    <row r="1085" spans="2:2" x14ac:dyDescent="0.2">
      <c r="B1085" s="4"/>
    </row>
    <row r="1086" spans="2:2" x14ac:dyDescent="0.2">
      <c r="B1086" s="4"/>
    </row>
    <row r="1087" spans="2:2" x14ac:dyDescent="0.2">
      <c r="B1087" s="4"/>
    </row>
    <row r="1088" spans="2:2" x14ac:dyDescent="0.2">
      <c r="B1088" s="4"/>
    </row>
    <row r="1089" spans="2:2" x14ac:dyDescent="0.2">
      <c r="B1089" s="4"/>
    </row>
    <row r="1090" spans="2:2" x14ac:dyDescent="0.2">
      <c r="B1090" s="4"/>
    </row>
    <row r="1091" spans="2:2" x14ac:dyDescent="0.2">
      <c r="B1091" s="4"/>
    </row>
    <row r="1092" spans="2:2" x14ac:dyDescent="0.2">
      <c r="B1092" s="4"/>
    </row>
    <row r="1093" spans="2:2" x14ac:dyDescent="0.2">
      <c r="B1093" s="4"/>
    </row>
    <row r="1094" spans="2:2" x14ac:dyDescent="0.2">
      <c r="B1094" s="4"/>
    </row>
    <row r="1095" spans="2:2" x14ac:dyDescent="0.2">
      <c r="B1095" s="4"/>
    </row>
    <row r="1096" spans="2:2" x14ac:dyDescent="0.2">
      <c r="B1096" s="4"/>
    </row>
    <row r="1097" spans="2:2" x14ac:dyDescent="0.2">
      <c r="B1097" s="4"/>
    </row>
    <row r="1098" spans="2:2" x14ac:dyDescent="0.2">
      <c r="B1098" s="4"/>
    </row>
    <row r="1099" spans="2:2" x14ac:dyDescent="0.2">
      <c r="B1099" s="4"/>
    </row>
    <row r="1100" spans="2:2" x14ac:dyDescent="0.2">
      <c r="B1100" s="4"/>
    </row>
    <row r="1101" spans="2:2" x14ac:dyDescent="0.2">
      <c r="B1101" s="4"/>
    </row>
    <row r="1102" spans="2:2" x14ac:dyDescent="0.2">
      <c r="B1102" s="4"/>
    </row>
    <row r="1103" spans="2:2" x14ac:dyDescent="0.2">
      <c r="B1103" s="4"/>
    </row>
    <row r="1104" spans="2:2" x14ac:dyDescent="0.2">
      <c r="B1104" s="4"/>
    </row>
    <row r="1105" spans="2:2" x14ac:dyDescent="0.2">
      <c r="B1105" s="4"/>
    </row>
    <row r="1106" spans="2:2" x14ac:dyDescent="0.2">
      <c r="B1106" s="4"/>
    </row>
    <row r="1107" spans="2:2" x14ac:dyDescent="0.2">
      <c r="B1107" s="4"/>
    </row>
    <row r="1108" spans="2:2" x14ac:dyDescent="0.2">
      <c r="B1108" s="4"/>
    </row>
    <row r="1109" spans="2:2" x14ac:dyDescent="0.2">
      <c r="B1109" s="4"/>
    </row>
    <row r="1110" spans="2:2" x14ac:dyDescent="0.2">
      <c r="B1110" s="4"/>
    </row>
    <row r="1111" spans="2:2" x14ac:dyDescent="0.2">
      <c r="B1111" s="4"/>
    </row>
    <row r="1112" spans="2:2" x14ac:dyDescent="0.2">
      <c r="B1112" s="4"/>
    </row>
    <row r="1113" spans="2:2" x14ac:dyDescent="0.2">
      <c r="B1113" s="4"/>
    </row>
    <row r="1114" spans="2:2" x14ac:dyDescent="0.2">
      <c r="B1114" s="4"/>
    </row>
    <row r="1115" spans="2:2" x14ac:dyDescent="0.2">
      <c r="B1115" s="4"/>
    </row>
    <row r="1116" spans="2:2" x14ac:dyDescent="0.2">
      <c r="B1116" s="4"/>
    </row>
    <row r="1117" spans="2:2" x14ac:dyDescent="0.2">
      <c r="B1117" s="4"/>
    </row>
    <row r="1118" spans="2:2" x14ac:dyDescent="0.2">
      <c r="B1118" s="4"/>
    </row>
    <row r="1119" spans="2:2" x14ac:dyDescent="0.2">
      <c r="B1119" s="4"/>
    </row>
    <row r="1120" spans="2:2" x14ac:dyDescent="0.2">
      <c r="B1120" s="4"/>
    </row>
    <row r="1121" spans="2:2" x14ac:dyDescent="0.2">
      <c r="B1121" s="4"/>
    </row>
    <row r="1122" spans="2:2" x14ac:dyDescent="0.2">
      <c r="B1122" s="4"/>
    </row>
    <row r="1123" spans="2:2" x14ac:dyDescent="0.2">
      <c r="B1123" s="4"/>
    </row>
    <row r="1124" spans="2:2" x14ac:dyDescent="0.2">
      <c r="B1124" s="4"/>
    </row>
    <row r="1125" spans="2:2" x14ac:dyDescent="0.2">
      <c r="B1125" s="4"/>
    </row>
    <row r="1126" spans="2:2" x14ac:dyDescent="0.2">
      <c r="B1126" s="4"/>
    </row>
    <row r="1127" spans="2:2" x14ac:dyDescent="0.2">
      <c r="B1127" s="4"/>
    </row>
    <row r="1128" spans="2:2" x14ac:dyDescent="0.2">
      <c r="B1128" s="4"/>
    </row>
    <row r="1129" spans="2:2" x14ac:dyDescent="0.2">
      <c r="B1129" s="4"/>
    </row>
    <row r="1130" spans="2:2" x14ac:dyDescent="0.2">
      <c r="B1130" s="4"/>
    </row>
    <row r="1131" spans="2:2" x14ac:dyDescent="0.2">
      <c r="B1131" s="4"/>
    </row>
    <row r="1132" spans="2:2" x14ac:dyDescent="0.2">
      <c r="B1132" s="4"/>
    </row>
    <row r="1133" spans="2:2" x14ac:dyDescent="0.2">
      <c r="B1133" s="4"/>
    </row>
    <row r="1134" spans="2:2" x14ac:dyDescent="0.2">
      <c r="B1134" s="4"/>
    </row>
    <row r="1135" spans="2:2" x14ac:dyDescent="0.2">
      <c r="B1135" s="4"/>
    </row>
    <row r="1136" spans="2:2" x14ac:dyDescent="0.2">
      <c r="B1136" s="4"/>
    </row>
    <row r="1137" spans="2:2" x14ac:dyDescent="0.2">
      <c r="B1137" s="4"/>
    </row>
    <row r="1138" spans="2:2" x14ac:dyDescent="0.2">
      <c r="B1138" s="4"/>
    </row>
    <row r="1139" spans="2:2" x14ac:dyDescent="0.2">
      <c r="B1139" s="4"/>
    </row>
    <row r="1140" spans="2:2" x14ac:dyDescent="0.2">
      <c r="B1140" s="4"/>
    </row>
    <row r="1141" spans="2:2" x14ac:dyDescent="0.2">
      <c r="B1141" s="4"/>
    </row>
    <row r="1142" spans="2:2" x14ac:dyDescent="0.2">
      <c r="B1142" s="4"/>
    </row>
    <row r="1143" spans="2:2" x14ac:dyDescent="0.2">
      <c r="B1143" s="4"/>
    </row>
    <row r="1144" spans="2:2" x14ac:dyDescent="0.2">
      <c r="B1144" s="4"/>
    </row>
    <row r="1145" spans="2:2" x14ac:dyDescent="0.2">
      <c r="B1145" s="4"/>
    </row>
    <row r="1146" spans="2:2" x14ac:dyDescent="0.2">
      <c r="B1146" s="4"/>
    </row>
    <row r="1147" spans="2:2" x14ac:dyDescent="0.2">
      <c r="B1147" s="4"/>
    </row>
    <row r="1148" spans="2:2" x14ac:dyDescent="0.2">
      <c r="B1148" s="4"/>
    </row>
    <row r="1149" spans="2:2" x14ac:dyDescent="0.2">
      <c r="B1149" s="4"/>
    </row>
    <row r="1150" spans="2:2" x14ac:dyDescent="0.2">
      <c r="B1150" s="4"/>
    </row>
    <row r="1151" spans="2:2" x14ac:dyDescent="0.2">
      <c r="B1151" s="4"/>
    </row>
    <row r="1152" spans="2:2" x14ac:dyDescent="0.2">
      <c r="B1152" s="4"/>
    </row>
    <row r="1153" spans="2:2" x14ac:dyDescent="0.2">
      <c r="B1153" s="4"/>
    </row>
    <row r="1154" spans="2:2" x14ac:dyDescent="0.2">
      <c r="B1154" s="4"/>
    </row>
    <row r="1155" spans="2:2" x14ac:dyDescent="0.2">
      <c r="B1155" s="4"/>
    </row>
    <row r="1156" spans="2:2" x14ac:dyDescent="0.2">
      <c r="B1156" s="4"/>
    </row>
    <row r="1157" spans="2:2" x14ac:dyDescent="0.2">
      <c r="B1157" s="4"/>
    </row>
    <row r="1158" spans="2:2" x14ac:dyDescent="0.2">
      <c r="B1158" s="4"/>
    </row>
    <row r="1159" spans="2:2" x14ac:dyDescent="0.2">
      <c r="B1159" s="4"/>
    </row>
    <row r="1160" spans="2:2" x14ac:dyDescent="0.2">
      <c r="B1160" s="4"/>
    </row>
    <row r="1161" spans="2:2" x14ac:dyDescent="0.2">
      <c r="B1161" s="4"/>
    </row>
    <row r="1162" spans="2:2" x14ac:dyDescent="0.2">
      <c r="B1162" s="4"/>
    </row>
    <row r="1163" spans="2:2" x14ac:dyDescent="0.2">
      <c r="B1163" s="4"/>
    </row>
    <row r="1164" spans="2:2" x14ac:dyDescent="0.2">
      <c r="B1164" s="4"/>
    </row>
    <row r="1165" spans="2:2" x14ac:dyDescent="0.2">
      <c r="B1165" s="4"/>
    </row>
    <row r="1166" spans="2:2" x14ac:dyDescent="0.2">
      <c r="B1166" s="4"/>
    </row>
    <row r="1167" spans="2:2" x14ac:dyDescent="0.2">
      <c r="B1167" s="4"/>
    </row>
    <row r="1168" spans="2:2" x14ac:dyDescent="0.2">
      <c r="B1168" s="4"/>
    </row>
    <row r="1169" spans="2:2" x14ac:dyDescent="0.2">
      <c r="B1169" s="4"/>
    </row>
    <row r="1170" spans="2:2" x14ac:dyDescent="0.2">
      <c r="B1170" s="4"/>
    </row>
    <row r="1171" spans="2:2" x14ac:dyDescent="0.2">
      <c r="B1171" s="4"/>
    </row>
    <row r="1172" spans="2:2" x14ac:dyDescent="0.2">
      <c r="B1172" s="4"/>
    </row>
    <row r="1173" spans="2:2" x14ac:dyDescent="0.2">
      <c r="B1173" s="4"/>
    </row>
    <row r="1174" spans="2:2" x14ac:dyDescent="0.2">
      <c r="B1174" s="4"/>
    </row>
    <row r="1175" spans="2:2" x14ac:dyDescent="0.2">
      <c r="B1175" s="4"/>
    </row>
    <row r="1176" spans="2:2" x14ac:dyDescent="0.2">
      <c r="B1176" s="4"/>
    </row>
    <row r="1177" spans="2:2" x14ac:dyDescent="0.2">
      <c r="B1177" s="4"/>
    </row>
    <row r="1178" spans="2:2" x14ac:dyDescent="0.2">
      <c r="B1178" s="4"/>
    </row>
    <row r="1179" spans="2:2" x14ac:dyDescent="0.2">
      <c r="B1179" s="4"/>
    </row>
    <row r="1180" spans="2:2" x14ac:dyDescent="0.2">
      <c r="B1180" s="4"/>
    </row>
    <row r="1181" spans="2:2" x14ac:dyDescent="0.2">
      <c r="B1181" s="4"/>
    </row>
    <row r="1182" spans="2:2" x14ac:dyDescent="0.2">
      <c r="B1182" s="4"/>
    </row>
    <row r="1183" spans="2:2" x14ac:dyDescent="0.2">
      <c r="B1183" s="4"/>
    </row>
    <row r="1184" spans="2:2" x14ac:dyDescent="0.2">
      <c r="B1184" s="4"/>
    </row>
    <row r="1185" spans="2:2" x14ac:dyDescent="0.2">
      <c r="B1185" s="4"/>
    </row>
    <row r="1186" spans="2:2" x14ac:dyDescent="0.2">
      <c r="B1186" s="4"/>
    </row>
    <row r="1187" spans="2:2" x14ac:dyDescent="0.2">
      <c r="B1187" s="4"/>
    </row>
    <row r="1188" spans="2:2" x14ac:dyDescent="0.2">
      <c r="B1188" s="4"/>
    </row>
    <row r="1189" spans="2:2" x14ac:dyDescent="0.2">
      <c r="B1189" s="4"/>
    </row>
    <row r="1190" spans="2:2" x14ac:dyDescent="0.2">
      <c r="B1190" s="4"/>
    </row>
    <row r="1191" spans="2:2" x14ac:dyDescent="0.2">
      <c r="B1191" s="4"/>
    </row>
    <row r="1192" spans="2:2" x14ac:dyDescent="0.2">
      <c r="B1192" s="4"/>
    </row>
    <row r="1193" spans="2:2" x14ac:dyDescent="0.2">
      <c r="B1193" s="4"/>
    </row>
    <row r="1194" spans="2:2" x14ac:dyDescent="0.2">
      <c r="B1194" s="4"/>
    </row>
    <row r="1195" spans="2:2" x14ac:dyDescent="0.2">
      <c r="B1195" s="4"/>
    </row>
    <row r="1196" spans="2:2" x14ac:dyDescent="0.2">
      <c r="B1196" s="4"/>
    </row>
    <row r="1197" spans="2:2" x14ac:dyDescent="0.2">
      <c r="B1197" s="4"/>
    </row>
    <row r="1198" spans="2:2" x14ac:dyDescent="0.2">
      <c r="B1198" s="4"/>
    </row>
    <row r="1199" spans="2:2" x14ac:dyDescent="0.2">
      <c r="B1199" s="4"/>
    </row>
    <row r="1200" spans="2:2" x14ac:dyDescent="0.2">
      <c r="B1200" s="4"/>
    </row>
    <row r="1201" spans="2:2" x14ac:dyDescent="0.2">
      <c r="B1201" s="4"/>
    </row>
    <row r="1202" spans="2:2" x14ac:dyDescent="0.2">
      <c r="B1202" s="4"/>
    </row>
    <row r="1203" spans="2:2" x14ac:dyDescent="0.2">
      <c r="B1203" s="4"/>
    </row>
    <row r="1204" spans="2:2" x14ac:dyDescent="0.2">
      <c r="B1204" s="4"/>
    </row>
    <row r="1205" spans="2:2" x14ac:dyDescent="0.2">
      <c r="B1205" s="4"/>
    </row>
    <row r="1206" spans="2:2" x14ac:dyDescent="0.2">
      <c r="B1206" s="4"/>
    </row>
    <row r="1207" spans="2:2" x14ac:dyDescent="0.2">
      <c r="B1207" s="4"/>
    </row>
    <row r="1208" spans="2:2" x14ac:dyDescent="0.2">
      <c r="B1208" s="4"/>
    </row>
    <row r="1209" spans="2:2" x14ac:dyDescent="0.2">
      <c r="B1209" s="4"/>
    </row>
    <row r="1210" spans="2:2" x14ac:dyDescent="0.2">
      <c r="B1210" s="4"/>
    </row>
    <row r="1211" spans="2:2" x14ac:dyDescent="0.2">
      <c r="B1211" s="4"/>
    </row>
    <row r="1212" spans="2:2" x14ac:dyDescent="0.2">
      <c r="B1212" s="4"/>
    </row>
    <row r="1213" spans="2:2" x14ac:dyDescent="0.2">
      <c r="B1213" s="4"/>
    </row>
    <row r="1214" spans="2:2" x14ac:dyDescent="0.2">
      <c r="B1214" s="4"/>
    </row>
    <row r="1215" spans="2:2" x14ac:dyDescent="0.2">
      <c r="B1215" s="4"/>
    </row>
    <row r="1216" spans="2:2" x14ac:dyDescent="0.2">
      <c r="B1216" s="4"/>
    </row>
    <row r="1217" spans="2:2" x14ac:dyDescent="0.2">
      <c r="B1217" s="4"/>
    </row>
    <row r="1218" spans="2:2" x14ac:dyDescent="0.2">
      <c r="B1218" s="4"/>
    </row>
    <row r="1219" spans="2:2" x14ac:dyDescent="0.2">
      <c r="B1219" s="4"/>
    </row>
    <row r="1220" spans="2:2" x14ac:dyDescent="0.2">
      <c r="B1220" s="4"/>
    </row>
    <row r="1221" spans="2:2" x14ac:dyDescent="0.2">
      <c r="B1221" s="4"/>
    </row>
    <row r="1222" spans="2:2" x14ac:dyDescent="0.2">
      <c r="B1222" s="4"/>
    </row>
    <row r="1223" spans="2:2" x14ac:dyDescent="0.2">
      <c r="B1223" s="4"/>
    </row>
    <row r="1224" spans="2:2" x14ac:dyDescent="0.2">
      <c r="B1224" s="4"/>
    </row>
    <row r="1225" spans="2:2" x14ac:dyDescent="0.2">
      <c r="B1225" s="4"/>
    </row>
    <row r="1226" spans="2:2" x14ac:dyDescent="0.2">
      <c r="B1226" s="4"/>
    </row>
    <row r="1227" spans="2:2" x14ac:dyDescent="0.2">
      <c r="B1227" s="4"/>
    </row>
    <row r="1228" spans="2:2" x14ac:dyDescent="0.2">
      <c r="B1228" s="4"/>
    </row>
    <row r="1229" spans="2:2" x14ac:dyDescent="0.2">
      <c r="B1229" s="4"/>
    </row>
    <row r="1230" spans="2:2" x14ac:dyDescent="0.2">
      <c r="B1230" s="4"/>
    </row>
    <row r="1231" spans="2:2" x14ac:dyDescent="0.2">
      <c r="B1231" s="4"/>
    </row>
    <row r="1232" spans="2:2" x14ac:dyDescent="0.2">
      <c r="B1232" s="4"/>
    </row>
    <row r="1233" spans="2:2" x14ac:dyDescent="0.2">
      <c r="B1233" s="4"/>
    </row>
    <row r="1234" spans="2:2" x14ac:dyDescent="0.2">
      <c r="B1234" s="4"/>
    </row>
    <row r="1235" spans="2:2" x14ac:dyDescent="0.2">
      <c r="B1235" s="4"/>
    </row>
    <row r="1236" spans="2:2" x14ac:dyDescent="0.2">
      <c r="B1236" s="4"/>
    </row>
    <row r="1237" spans="2:2" x14ac:dyDescent="0.2">
      <c r="B1237" s="4"/>
    </row>
    <row r="1238" spans="2:2" x14ac:dyDescent="0.2">
      <c r="B1238" s="4"/>
    </row>
    <row r="1239" spans="2:2" x14ac:dyDescent="0.2">
      <c r="B1239" s="4"/>
    </row>
    <row r="1240" spans="2:2" x14ac:dyDescent="0.2">
      <c r="B1240" s="4"/>
    </row>
    <row r="1241" spans="2:2" x14ac:dyDescent="0.2">
      <c r="B1241" s="4"/>
    </row>
    <row r="1242" spans="2:2" x14ac:dyDescent="0.2">
      <c r="B1242" s="4"/>
    </row>
    <row r="1243" spans="2:2" x14ac:dyDescent="0.2">
      <c r="B1243" s="4"/>
    </row>
    <row r="1244" spans="2:2" x14ac:dyDescent="0.2">
      <c r="B1244" s="4"/>
    </row>
    <row r="1245" spans="2:2" x14ac:dyDescent="0.2">
      <c r="B1245" s="4"/>
    </row>
    <row r="1246" spans="2:2" x14ac:dyDescent="0.2">
      <c r="B1246" s="4"/>
    </row>
    <row r="1247" spans="2:2" x14ac:dyDescent="0.2">
      <c r="B1247" s="4"/>
    </row>
    <row r="1248" spans="2:2" x14ac:dyDescent="0.2">
      <c r="B1248" s="4"/>
    </row>
    <row r="1249" spans="2:2" x14ac:dyDescent="0.2">
      <c r="B1249" s="4"/>
    </row>
    <row r="1250" spans="2:2" x14ac:dyDescent="0.2">
      <c r="B1250" s="4"/>
    </row>
    <row r="1251" spans="2:2" x14ac:dyDescent="0.2">
      <c r="B1251" s="4"/>
    </row>
    <row r="1252" spans="2:2" x14ac:dyDescent="0.2">
      <c r="B1252" s="4"/>
    </row>
    <row r="1253" spans="2:2" x14ac:dyDescent="0.2">
      <c r="B1253" s="4"/>
    </row>
    <row r="1254" spans="2:2" x14ac:dyDescent="0.2">
      <c r="B1254" s="4"/>
    </row>
    <row r="1255" spans="2:2" x14ac:dyDescent="0.2">
      <c r="B1255" s="4"/>
    </row>
    <row r="1256" spans="2:2" x14ac:dyDescent="0.2">
      <c r="B1256" s="4"/>
    </row>
    <row r="1257" spans="2:2" x14ac:dyDescent="0.2">
      <c r="B1257" s="4"/>
    </row>
    <row r="1258" spans="2:2" x14ac:dyDescent="0.2">
      <c r="B1258" s="4"/>
    </row>
    <row r="1259" spans="2:2" x14ac:dyDescent="0.2">
      <c r="B1259" s="4"/>
    </row>
    <row r="1260" spans="2:2" x14ac:dyDescent="0.2">
      <c r="B1260" s="4"/>
    </row>
    <row r="1261" spans="2:2" x14ac:dyDescent="0.2">
      <c r="B1261" s="4"/>
    </row>
    <row r="1262" spans="2:2" x14ac:dyDescent="0.2">
      <c r="B1262" s="4"/>
    </row>
    <row r="1263" spans="2:2" x14ac:dyDescent="0.2">
      <c r="B1263" s="4"/>
    </row>
    <row r="1264" spans="2:2" x14ac:dyDescent="0.2">
      <c r="B1264" s="4"/>
    </row>
    <row r="1265" spans="2:2" x14ac:dyDescent="0.2">
      <c r="B1265" s="4"/>
    </row>
    <row r="1266" spans="2:2" x14ac:dyDescent="0.2">
      <c r="B1266" s="4"/>
    </row>
    <row r="1267" spans="2:2" x14ac:dyDescent="0.2">
      <c r="B1267" s="4"/>
    </row>
    <row r="1268" spans="2:2" x14ac:dyDescent="0.2">
      <c r="B1268" s="4"/>
    </row>
    <row r="1269" spans="2:2" x14ac:dyDescent="0.2">
      <c r="B1269" s="4"/>
    </row>
    <row r="1270" spans="2:2" x14ac:dyDescent="0.2">
      <c r="B1270" s="4"/>
    </row>
    <row r="1271" spans="2:2" x14ac:dyDescent="0.2">
      <c r="B1271" s="4"/>
    </row>
    <row r="1272" spans="2:2" x14ac:dyDescent="0.2">
      <c r="B1272" s="4"/>
    </row>
    <row r="1273" spans="2:2" x14ac:dyDescent="0.2">
      <c r="B1273" s="4"/>
    </row>
    <row r="1274" spans="2:2" x14ac:dyDescent="0.2">
      <c r="B1274" s="4"/>
    </row>
    <row r="1275" spans="2:2" x14ac:dyDescent="0.2">
      <c r="B1275" s="4"/>
    </row>
    <row r="1276" spans="2:2" x14ac:dyDescent="0.2">
      <c r="B1276" s="4"/>
    </row>
    <row r="1277" spans="2:2" x14ac:dyDescent="0.2">
      <c r="B1277" s="4"/>
    </row>
    <row r="1278" spans="2:2" x14ac:dyDescent="0.2">
      <c r="B1278" s="4"/>
    </row>
    <row r="1279" spans="2:2" x14ac:dyDescent="0.2">
      <c r="B1279" s="4"/>
    </row>
    <row r="1280" spans="2:2" x14ac:dyDescent="0.2">
      <c r="B1280" s="4"/>
    </row>
    <row r="1281" spans="2:2" x14ac:dyDescent="0.2">
      <c r="B1281" s="4"/>
    </row>
    <row r="1282" spans="2:2" x14ac:dyDescent="0.2">
      <c r="B1282" s="4"/>
    </row>
    <row r="1283" spans="2:2" x14ac:dyDescent="0.2">
      <c r="B1283" s="4"/>
    </row>
    <row r="1284" spans="2:2" x14ac:dyDescent="0.2">
      <c r="B1284" s="4"/>
    </row>
    <row r="1285" spans="2:2" x14ac:dyDescent="0.2">
      <c r="B1285" s="4"/>
    </row>
    <row r="1286" spans="2:2" x14ac:dyDescent="0.2">
      <c r="B1286" s="4"/>
    </row>
    <row r="1287" spans="2:2" x14ac:dyDescent="0.2">
      <c r="B1287" s="4"/>
    </row>
    <row r="1288" spans="2:2" x14ac:dyDescent="0.2">
      <c r="B1288" s="4"/>
    </row>
    <row r="1289" spans="2:2" x14ac:dyDescent="0.2">
      <c r="B1289" s="4"/>
    </row>
    <row r="1290" spans="2:2" x14ac:dyDescent="0.2">
      <c r="B1290" s="4"/>
    </row>
    <row r="1291" spans="2:2" x14ac:dyDescent="0.2">
      <c r="B1291" s="4"/>
    </row>
    <row r="1292" spans="2:2" x14ac:dyDescent="0.2">
      <c r="B1292" s="4"/>
    </row>
    <row r="1293" spans="2:2" x14ac:dyDescent="0.2">
      <c r="B1293" s="4"/>
    </row>
    <row r="1294" spans="2:2" x14ac:dyDescent="0.2">
      <c r="B1294" s="4"/>
    </row>
    <row r="1295" spans="2:2" x14ac:dyDescent="0.2">
      <c r="B1295" s="4"/>
    </row>
    <row r="1296" spans="2:2" x14ac:dyDescent="0.2">
      <c r="B1296" s="4"/>
    </row>
    <row r="1297" spans="2:2" x14ac:dyDescent="0.2">
      <c r="B1297" s="4"/>
    </row>
    <row r="1298" spans="2:2" x14ac:dyDescent="0.2">
      <c r="B1298" s="4"/>
    </row>
    <row r="1299" spans="2:2" x14ac:dyDescent="0.2">
      <c r="B1299" s="4"/>
    </row>
    <row r="1300" spans="2:2" x14ac:dyDescent="0.2">
      <c r="B1300" s="4"/>
    </row>
    <row r="1301" spans="2:2" x14ac:dyDescent="0.2">
      <c r="B1301" s="4"/>
    </row>
    <row r="1302" spans="2:2" x14ac:dyDescent="0.2">
      <c r="B1302" s="4"/>
    </row>
    <row r="1303" spans="2:2" x14ac:dyDescent="0.2">
      <c r="B1303" s="4"/>
    </row>
    <row r="1304" spans="2:2" x14ac:dyDescent="0.2">
      <c r="B1304" s="4"/>
    </row>
    <row r="1305" spans="2:2" x14ac:dyDescent="0.2">
      <c r="B1305" s="4"/>
    </row>
    <row r="1306" spans="2:2" x14ac:dyDescent="0.2">
      <c r="B1306" s="4"/>
    </row>
    <row r="1307" spans="2:2" x14ac:dyDescent="0.2">
      <c r="B1307" s="4"/>
    </row>
    <row r="1308" spans="2:2" x14ac:dyDescent="0.2">
      <c r="B1308" s="4"/>
    </row>
    <row r="1309" spans="2:2" x14ac:dyDescent="0.2">
      <c r="B1309" s="4"/>
    </row>
    <row r="1310" spans="2:2" x14ac:dyDescent="0.2">
      <c r="B1310" s="4"/>
    </row>
    <row r="1311" spans="2:2" x14ac:dyDescent="0.2">
      <c r="B1311" s="4"/>
    </row>
    <row r="1312" spans="2:2" x14ac:dyDescent="0.2">
      <c r="B1312" s="4"/>
    </row>
    <row r="1313" spans="2:2" x14ac:dyDescent="0.2">
      <c r="B1313" s="4"/>
    </row>
    <row r="1314" spans="2:2" x14ac:dyDescent="0.2">
      <c r="B1314" s="4"/>
    </row>
    <row r="1315" spans="2:2" x14ac:dyDescent="0.2">
      <c r="B1315" s="4"/>
    </row>
    <row r="1316" spans="2:2" x14ac:dyDescent="0.2">
      <c r="B1316" s="4"/>
    </row>
    <row r="1317" spans="2:2" x14ac:dyDescent="0.2">
      <c r="B1317" s="4"/>
    </row>
    <row r="1318" spans="2:2" x14ac:dyDescent="0.2">
      <c r="B1318" s="4"/>
    </row>
    <row r="1319" spans="2:2" x14ac:dyDescent="0.2">
      <c r="B1319" s="4"/>
    </row>
    <row r="1320" spans="2:2" x14ac:dyDescent="0.2">
      <c r="B1320" s="4"/>
    </row>
    <row r="1321" spans="2:2" x14ac:dyDescent="0.2">
      <c r="B1321" s="4"/>
    </row>
    <row r="1322" spans="2:2" x14ac:dyDescent="0.2">
      <c r="B1322" s="4"/>
    </row>
    <row r="1323" spans="2:2" x14ac:dyDescent="0.2">
      <c r="B1323" s="4"/>
    </row>
    <row r="1324" spans="2:2" x14ac:dyDescent="0.2">
      <c r="B1324" s="4"/>
    </row>
    <row r="1325" spans="2:2" x14ac:dyDescent="0.2">
      <c r="B1325" s="4"/>
    </row>
    <row r="1326" spans="2:2" x14ac:dyDescent="0.2">
      <c r="B1326" s="4"/>
    </row>
    <row r="1327" spans="2:2" x14ac:dyDescent="0.2">
      <c r="B1327" s="4"/>
    </row>
    <row r="1328" spans="2:2" x14ac:dyDescent="0.2">
      <c r="B1328" s="4"/>
    </row>
    <row r="1329" spans="2:2" x14ac:dyDescent="0.2">
      <c r="B1329" s="4"/>
    </row>
    <row r="1330" spans="2:2" x14ac:dyDescent="0.2">
      <c r="B1330" s="4"/>
    </row>
    <row r="1331" spans="2:2" x14ac:dyDescent="0.2">
      <c r="B1331" s="4"/>
    </row>
    <row r="1332" spans="2:2" x14ac:dyDescent="0.2">
      <c r="B1332" s="4"/>
    </row>
    <row r="1333" spans="2:2" x14ac:dyDescent="0.2">
      <c r="B1333" s="4"/>
    </row>
    <row r="1334" spans="2:2" x14ac:dyDescent="0.2">
      <c r="B1334" s="4"/>
    </row>
    <row r="1335" spans="2:2" x14ac:dyDescent="0.2">
      <c r="B1335" s="4"/>
    </row>
    <row r="1336" spans="2:2" x14ac:dyDescent="0.2">
      <c r="B1336" s="4"/>
    </row>
    <row r="1337" spans="2:2" x14ac:dyDescent="0.2">
      <c r="B1337" s="4"/>
    </row>
    <row r="1338" spans="2:2" x14ac:dyDescent="0.2">
      <c r="B1338" s="4"/>
    </row>
    <row r="1339" spans="2:2" x14ac:dyDescent="0.2">
      <c r="B1339" s="4"/>
    </row>
    <row r="1340" spans="2:2" x14ac:dyDescent="0.2">
      <c r="B1340" s="4"/>
    </row>
    <row r="1341" spans="2:2" x14ac:dyDescent="0.2">
      <c r="B1341" s="4"/>
    </row>
    <row r="1342" spans="2:2" x14ac:dyDescent="0.2">
      <c r="B1342" s="4"/>
    </row>
    <row r="1343" spans="2:2" x14ac:dyDescent="0.2">
      <c r="B1343" s="4"/>
    </row>
    <row r="1344" spans="2:2" x14ac:dyDescent="0.2">
      <c r="B1344" s="4"/>
    </row>
    <row r="1345" spans="2:2" x14ac:dyDescent="0.2">
      <c r="B1345" s="4"/>
    </row>
    <row r="1346" spans="2:2" x14ac:dyDescent="0.2">
      <c r="B1346" s="4"/>
    </row>
    <row r="1347" spans="2:2" x14ac:dyDescent="0.2">
      <c r="B1347" s="4"/>
    </row>
    <row r="1348" spans="2:2" x14ac:dyDescent="0.2">
      <c r="B1348" s="4"/>
    </row>
    <row r="1349" spans="2:2" x14ac:dyDescent="0.2">
      <c r="B1349" s="4"/>
    </row>
    <row r="1350" spans="2:2" x14ac:dyDescent="0.2">
      <c r="B1350" s="4"/>
    </row>
    <row r="1351" spans="2:2" x14ac:dyDescent="0.2">
      <c r="B1351" s="4"/>
    </row>
    <row r="1352" spans="2:2" x14ac:dyDescent="0.2">
      <c r="B1352" s="4"/>
    </row>
    <row r="1353" spans="2:2" x14ac:dyDescent="0.2">
      <c r="B1353" s="4"/>
    </row>
    <row r="1354" spans="2:2" x14ac:dyDescent="0.2">
      <c r="B1354" s="4"/>
    </row>
    <row r="1355" spans="2:2" x14ac:dyDescent="0.2">
      <c r="B1355" s="4"/>
    </row>
    <row r="1356" spans="2:2" x14ac:dyDescent="0.2">
      <c r="B1356" s="4"/>
    </row>
    <row r="1357" spans="2:2" x14ac:dyDescent="0.2">
      <c r="B1357" s="4"/>
    </row>
    <row r="1358" spans="2:2" x14ac:dyDescent="0.2">
      <c r="B1358" s="4"/>
    </row>
    <row r="1359" spans="2:2" x14ac:dyDescent="0.2">
      <c r="B1359" s="4"/>
    </row>
    <row r="1360" spans="2:2" x14ac:dyDescent="0.2">
      <c r="B1360" s="4"/>
    </row>
    <row r="1361" spans="2:2" x14ac:dyDescent="0.2">
      <c r="B1361" s="4"/>
    </row>
    <row r="1362" spans="2:2" x14ac:dyDescent="0.2">
      <c r="B1362" s="4"/>
    </row>
    <row r="1363" spans="2:2" x14ac:dyDescent="0.2">
      <c r="B1363" s="4"/>
    </row>
    <row r="1364" spans="2:2" x14ac:dyDescent="0.2">
      <c r="B1364" s="4"/>
    </row>
    <row r="1365" spans="2:2" x14ac:dyDescent="0.2">
      <c r="B1365" s="4"/>
    </row>
    <row r="1366" spans="2:2" x14ac:dyDescent="0.2">
      <c r="B1366" s="4"/>
    </row>
    <row r="1367" spans="2:2" x14ac:dyDescent="0.2">
      <c r="B1367" s="4"/>
    </row>
    <row r="1368" spans="2:2" x14ac:dyDescent="0.2">
      <c r="B1368" s="4"/>
    </row>
    <row r="1369" spans="2:2" x14ac:dyDescent="0.2">
      <c r="B1369" s="4"/>
    </row>
    <row r="1370" spans="2:2" x14ac:dyDescent="0.2">
      <c r="B1370" s="4"/>
    </row>
    <row r="1371" spans="2:2" x14ac:dyDescent="0.2">
      <c r="B1371" s="4"/>
    </row>
    <row r="1372" spans="2:2" x14ac:dyDescent="0.2">
      <c r="B1372" s="4"/>
    </row>
    <row r="1373" spans="2:2" x14ac:dyDescent="0.2">
      <c r="B1373" s="4"/>
    </row>
    <row r="1374" spans="2:2" x14ac:dyDescent="0.2">
      <c r="B1374" s="4"/>
    </row>
    <row r="1375" spans="2:2" x14ac:dyDescent="0.2">
      <c r="B1375" s="4"/>
    </row>
    <row r="1376" spans="2:2" x14ac:dyDescent="0.2">
      <c r="B1376" s="4"/>
    </row>
    <row r="1377" spans="2:2" x14ac:dyDescent="0.2">
      <c r="B1377" s="4"/>
    </row>
    <row r="1378" spans="2:2" x14ac:dyDescent="0.2">
      <c r="B1378" s="4"/>
    </row>
    <row r="1379" spans="2:2" x14ac:dyDescent="0.2">
      <c r="B1379" s="4"/>
    </row>
    <row r="1380" spans="2:2" x14ac:dyDescent="0.2">
      <c r="B1380" s="4"/>
    </row>
    <row r="1381" spans="2:2" x14ac:dyDescent="0.2">
      <c r="B1381" s="4"/>
    </row>
    <row r="1382" spans="2:2" x14ac:dyDescent="0.2">
      <c r="B1382" s="4"/>
    </row>
    <row r="1383" spans="2:2" x14ac:dyDescent="0.2">
      <c r="B1383" s="4"/>
    </row>
    <row r="1384" spans="2:2" x14ac:dyDescent="0.2">
      <c r="B1384" s="4"/>
    </row>
    <row r="1385" spans="2:2" x14ac:dyDescent="0.2">
      <c r="B1385" s="4"/>
    </row>
    <row r="1386" spans="2:2" x14ac:dyDescent="0.2">
      <c r="B1386" s="4"/>
    </row>
    <row r="1387" spans="2:2" x14ac:dyDescent="0.2">
      <c r="B1387" s="4"/>
    </row>
    <row r="1388" spans="2:2" x14ac:dyDescent="0.2">
      <c r="B1388" s="4"/>
    </row>
    <row r="1389" spans="2:2" x14ac:dyDescent="0.2">
      <c r="B1389" s="4"/>
    </row>
    <row r="1390" spans="2:2" x14ac:dyDescent="0.2">
      <c r="B1390" s="4"/>
    </row>
    <row r="1391" spans="2:2" x14ac:dyDescent="0.2">
      <c r="B1391" s="4"/>
    </row>
    <row r="1392" spans="2:2" x14ac:dyDescent="0.2">
      <c r="B1392" s="4"/>
    </row>
    <row r="1393" spans="2:2" x14ac:dyDescent="0.2">
      <c r="B1393" s="4"/>
    </row>
    <row r="1394" spans="2:2" x14ac:dyDescent="0.2">
      <c r="B1394" s="4"/>
    </row>
    <row r="1395" spans="2:2" x14ac:dyDescent="0.2">
      <c r="B1395" s="4"/>
    </row>
    <row r="1396" spans="2:2" x14ac:dyDescent="0.2">
      <c r="B1396" s="4"/>
    </row>
    <row r="1397" spans="2:2" x14ac:dyDescent="0.2">
      <c r="B1397" s="4"/>
    </row>
    <row r="1398" spans="2:2" x14ac:dyDescent="0.2">
      <c r="B1398" s="4"/>
    </row>
    <row r="1399" spans="2:2" x14ac:dyDescent="0.2">
      <c r="B1399" s="4"/>
    </row>
    <row r="1400" spans="2:2" x14ac:dyDescent="0.2">
      <c r="B1400" s="4"/>
    </row>
    <row r="1401" spans="2:2" x14ac:dyDescent="0.2">
      <c r="B1401" s="4"/>
    </row>
    <row r="1402" spans="2:2" x14ac:dyDescent="0.2">
      <c r="B1402" s="4"/>
    </row>
    <row r="1403" spans="2:2" x14ac:dyDescent="0.2">
      <c r="B1403" s="4"/>
    </row>
    <row r="1404" spans="2:2" x14ac:dyDescent="0.2">
      <c r="B1404" s="4"/>
    </row>
    <row r="1405" spans="2:2" x14ac:dyDescent="0.2">
      <c r="B1405" s="4"/>
    </row>
    <row r="1406" spans="2:2" x14ac:dyDescent="0.2">
      <c r="B1406" s="4"/>
    </row>
    <row r="1407" spans="2:2" x14ac:dyDescent="0.2">
      <c r="B1407" s="4"/>
    </row>
    <row r="1408" spans="2:2" x14ac:dyDescent="0.2">
      <c r="B1408" s="4"/>
    </row>
    <row r="1409" spans="2:2" x14ac:dyDescent="0.2">
      <c r="B1409" s="4"/>
    </row>
    <row r="1410" spans="2:2" x14ac:dyDescent="0.2">
      <c r="B1410" s="4"/>
    </row>
    <row r="1411" spans="2:2" x14ac:dyDescent="0.2">
      <c r="B1411" s="4"/>
    </row>
    <row r="1412" spans="2:2" x14ac:dyDescent="0.2">
      <c r="B1412" s="4"/>
    </row>
    <row r="1413" spans="2:2" x14ac:dyDescent="0.2">
      <c r="B1413" s="4"/>
    </row>
    <row r="1414" spans="2:2" x14ac:dyDescent="0.2">
      <c r="B1414" s="4"/>
    </row>
    <row r="1415" spans="2:2" x14ac:dyDescent="0.2">
      <c r="B1415" s="4"/>
    </row>
    <row r="1416" spans="2:2" x14ac:dyDescent="0.2">
      <c r="B1416" s="4"/>
    </row>
    <row r="1417" spans="2:2" x14ac:dyDescent="0.2">
      <c r="B1417" s="4"/>
    </row>
    <row r="1418" spans="2:2" x14ac:dyDescent="0.2">
      <c r="B1418" s="4"/>
    </row>
    <row r="1419" spans="2:2" x14ac:dyDescent="0.2">
      <c r="B1419" s="4"/>
    </row>
    <row r="1420" spans="2:2" x14ac:dyDescent="0.2">
      <c r="B1420" s="4"/>
    </row>
    <row r="1421" spans="2:2" x14ac:dyDescent="0.2">
      <c r="B1421" s="4"/>
    </row>
    <row r="1422" spans="2:2" x14ac:dyDescent="0.2">
      <c r="B1422" s="4"/>
    </row>
    <row r="1423" spans="2:2" x14ac:dyDescent="0.2">
      <c r="B1423" s="4"/>
    </row>
    <row r="1424" spans="2:2" x14ac:dyDescent="0.2">
      <c r="B1424" s="4"/>
    </row>
    <row r="1425" spans="2:2" x14ac:dyDescent="0.2">
      <c r="B1425" s="4"/>
    </row>
    <row r="1426" spans="2:2" x14ac:dyDescent="0.2">
      <c r="B1426" s="4"/>
    </row>
    <row r="1427" spans="2:2" x14ac:dyDescent="0.2">
      <c r="B1427" s="4"/>
    </row>
    <row r="1428" spans="2:2" x14ac:dyDescent="0.2">
      <c r="B1428" s="4"/>
    </row>
    <row r="1429" spans="2:2" x14ac:dyDescent="0.2">
      <c r="B1429" s="4"/>
    </row>
    <row r="1430" spans="2:2" x14ac:dyDescent="0.2">
      <c r="B1430" s="4"/>
    </row>
    <row r="1431" spans="2:2" x14ac:dyDescent="0.2">
      <c r="B1431" s="4"/>
    </row>
    <row r="1432" spans="2:2" x14ac:dyDescent="0.2">
      <c r="B1432" s="4"/>
    </row>
    <row r="1433" spans="2:2" x14ac:dyDescent="0.2">
      <c r="B1433" s="4"/>
    </row>
    <row r="1434" spans="2:2" x14ac:dyDescent="0.2">
      <c r="B1434" s="4"/>
    </row>
    <row r="1435" spans="2:2" x14ac:dyDescent="0.2">
      <c r="B1435" s="4"/>
    </row>
    <row r="1436" spans="2:2" x14ac:dyDescent="0.2">
      <c r="B1436" s="4"/>
    </row>
    <row r="1437" spans="2:2" x14ac:dyDescent="0.2">
      <c r="B1437" s="4"/>
    </row>
    <row r="1438" spans="2:2" x14ac:dyDescent="0.2">
      <c r="B1438" s="4"/>
    </row>
    <row r="1439" spans="2:2" x14ac:dyDescent="0.2">
      <c r="B1439" s="4"/>
    </row>
    <row r="1440" spans="2:2" x14ac:dyDescent="0.2">
      <c r="B1440" s="4"/>
    </row>
    <row r="1441" spans="2:2" x14ac:dyDescent="0.2">
      <c r="B1441" s="4"/>
    </row>
    <row r="1442" spans="2:2" x14ac:dyDescent="0.2">
      <c r="B1442" s="4"/>
    </row>
    <row r="1443" spans="2:2" x14ac:dyDescent="0.2">
      <c r="B1443" s="4"/>
    </row>
    <row r="1444" spans="2:2" x14ac:dyDescent="0.2">
      <c r="B1444" s="4"/>
    </row>
    <row r="1445" spans="2:2" x14ac:dyDescent="0.2">
      <c r="B1445" s="4"/>
    </row>
    <row r="1446" spans="2:2" x14ac:dyDescent="0.2">
      <c r="B1446" s="4"/>
    </row>
    <row r="1447" spans="2:2" x14ac:dyDescent="0.2">
      <c r="B1447" s="4"/>
    </row>
    <row r="1448" spans="2:2" x14ac:dyDescent="0.2">
      <c r="B1448" s="4"/>
    </row>
    <row r="1449" spans="2:2" x14ac:dyDescent="0.2">
      <c r="B1449" s="4"/>
    </row>
    <row r="1450" spans="2:2" x14ac:dyDescent="0.2">
      <c r="B1450" s="4"/>
    </row>
    <row r="1451" spans="2:2" x14ac:dyDescent="0.2">
      <c r="B1451" s="4"/>
    </row>
    <row r="1452" spans="2:2" x14ac:dyDescent="0.2">
      <c r="B1452" s="4"/>
    </row>
    <row r="1453" spans="2:2" x14ac:dyDescent="0.2">
      <c r="B1453" s="4"/>
    </row>
    <row r="1454" spans="2:2" x14ac:dyDescent="0.2">
      <c r="B1454" s="4"/>
    </row>
    <row r="1455" spans="2:2" x14ac:dyDescent="0.2">
      <c r="B1455" s="4"/>
    </row>
    <row r="1456" spans="2:2" x14ac:dyDescent="0.2">
      <c r="B1456" s="4"/>
    </row>
    <row r="1457" spans="2:2" x14ac:dyDescent="0.2">
      <c r="B1457" s="4"/>
    </row>
    <row r="1458" spans="2:2" x14ac:dyDescent="0.2">
      <c r="B1458" s="4"/>
    </row>
    <row r="1459" spans="2:2" x14ac:dyDescent="0.2">
      <c r="B1459" s="4"/>
    </row>
    <row r="1460" spans="2:2" x14ac:dyDescent="0.2">
      <c r="B1460" s="4"/>
    </row>
    <row r="1461" spans="2:2" x14ac:dyDescent="0.2">
      <c r="B1461" s="4"/>
    </row>
    <row r="1462" spans="2:2" x14ac:dyDescent="0.2">
      <c r="B1462" s="4"/>
    </row>
    <row r="1463" spans="2:2" x14ac:dyDescent="0.2">
      <c r="B1463" s="4"/>
    </row>
    <row r="1464" spans="2:2" x14ac:dyDescent="0.2">
      <c r="B1464" s="4"/>
    </row>
    <row r="1465" spans="2:2" x14ac:dyDescent="0.2">
      <c r="B1465" s="4"/>
    </row>
    <row r="1466" spans="2:2" x14ac:dyDescent="0.2">
      <c r="B1466" s="4"/>
    </row>
    <row r="1467" spans="2:2" x14ac:dyDescent="0.2">
      <c r="B1467" s="4"/>
    </row>
    <row r="1468" spans="2:2" x14ac:dyDescent="0.2">
      <c r="B1468" s="4"/>
    </row>
    <row r="1469" spans="2:2" x14ac:dyDescent="0.2">
      <c r="B1469" s="4"/>
    </row>
    <row r="1470" spans="2:2" x14ac:dyDescent="0.2">
      <c r="B1470" s="4"/>
    </row>
    <row r="1471" spans="2:2" x14ac:dyDescent="0.2">
      <c r="B1471" s="4"/>
    </row>
    <row r="1472" spans="2:2" x14ac:dyDescent="0.2">
      <c r="B1472" s="4"/>
    </row>
    <row r="1473" spans="2:2" x14ac:dyDescent="0.2">
      <c r="B1473" s="4"/>
    </row>
    <row r="1474" spans="2:2" x14ac:dyDescent="0.2">
      <c r="B1474" s="4"/>
    </row>
    <row r="1475" spans="2:2" x14ac:dyDescent="0.2">
      <c r="B1475" s="4"/>
    </row>
    <row r="1476" spans="2:2" x14ac:dyDescent="0.2">
      <c r="B1476" s="4"/>
    </row>
    <row r="1477" spans="2:2" x14ac:dyDescent="0.2">
      <c r="B1477" s="4"/>
    </row>
    <row r="1478" spans="2:2" x14ac:dyDescent="0.2">
      <c r="B1478" s="4"/>
    </row>
    <row r="1479" spans="2:2" x14ac:dyDescent="0.2">
      <c r="B1479" s="4"/>
    </row>
    <row r="1480" spans="2:2" x14ac:dyDescent="0.2">
      <c r="B1480" s="4"/>
    </row>
    <row r="1481" spans="2:2" x14ac:dyDescent="0.2">
      <c r="B1481" s="4"/>
    </row>
  </sheetData>
  <phoneticPr fontId="0" type="noConversion"/>
  <pageMargins left="0.34" right="0.17" top="0.26" bottom="0.25" header="0.17" footer="0.16"/>
  <pageSetup paperSize="9" scale="8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402"/>
  <sheetViews>
    <sheetView zoomScaleNormal="100" workbookViewId="0">
      <selection activeCell="E1" sqref="E1:E1048576"/>
    </sheetView>
  </sheetViews>
  <sheetFormatPr defaultColWidth="9.140625" defaultRowHeight="12.75" x14ac:dyDescent="0.2"/>
  <cols>
    <col min="1" max="1" width="10.5703125" style="80" customWidth="1"/>
    <col min="2" max="2" width="66.28515625" style="79" customWidth="1"/>
    <col min="3" max="4" width="12.7109375" style="64" customWidth="1"/>
    <col min="5" max="10" width="12.7109375" style="64" hidden="1" customWidth="1"/>
    <col min="11" max="11" width="15" style="64" hidden="1" customWidth="1"/>
    <col min="12" max="16384" width="9.140625" style="79"/>
  </cols>
  <sheetData>
    <row r="1" spans="1:11" s="72" customFormat="1" ht="15.75" x14ac:dyDescent="0.2">
      <c r="A1" s="70" t="str">
        <f>'CF -s účtami'!A1</f>
        <v>Prehľad peňažných tokov (CASH FLOW STATEMENTS)  k  31. decembru 2017</v>
      </c>
      <c r="B1" s="71"/>
      <c r="C1" s="128"/>
      <c r="D1" s="128"/>
      <c r="E1" s="128"/>
      <c r="F1" s="128"/>
      <c r="G1" s="128"/>
      <c r="H1" s="128"/>
      <c r="I1" s="128"/>
      <c r="J1" s="128"/>
      <c r="K1" s="132"/>
    </row>
    <row r="2" spans="1:11" s="75" customFormat="1" x14ac:dyDescent="0.2">
      <c r="A2" s="73"/>
      <c r="B2" s="45"/>
      <c r="C2" s="74"/>
      <c r="D2" s="74"/>
      <c r="E2" s="74"/>
      <c r="F2" s="74"/>
      <c r="G2" s="74"/>
      <c r="H2" s="74"/>
      <c r="I2" s="74"/>
      <c r="J2" s="133"/>
    </row>
    <row r="3" spans="1:11" s="75" customFormat="1" x14ac:dyDescent="0.2">
      <c r="A3" s="73" t="s">
        <v>142</v>
      </c>
      <c r="B3" s="76" t="str">
        <f>'CF2005-podrobný'!B2</f>
        <v>Meditrade spol. s r.o.</v>
      </c>
      <c r="C3" s="74"/>
      <c r="D3" s="74"/>
      <c r="E3" s="74"/>
      <c r="F3" s="74"/>
      <c r="G3" s="74"/>
      <c r="H3" s="74"/>
      <c r="I3" s="74"/>
      <c r="J3" s="74"/>
      <c r="K3" s="133"/>
    </row>
    <row r="4" spans="1:11" s="75" customFormat="1" ht="5.25" customHeight="1" x14ac:dyDescent="0.2">
      <c r="A4" s="73"/>
      <c r="B4" s="45"/>
      <c r="K4" s="134"/>
    </row>
    <row r="5" spans="1:11" s="77" customFormat="1" ht="12.75" customHeight="1" x14ac:dyDescent="0.2">
      <c r="A5" s="121"/>
      <c r="B5" s="138"/>
      <c r="C5" s="145"/>
      <c r="D5" s="145"/>
      <c r="E5" s="145"/>
      <c r="F5" s="145"/>
      <c r="G5" s="186"/>
      <c r="H5" s="186"/>
      <c r="I5" s="186"/>
      <c r="J5" s="138"/>
      <c r="K5" s="139"/>
    </row>
    <row r="6" spans="1:11" s="77" customFormat="1" ht="12.75" customHeight="1" x14ac:dyDescent="0.2">
      <c r="A6" s="187" t="s">
        <v>143</v>
      </c>
      <c r="B6" s="187" t="s">
        <v>144</v>
      </c>
      <c r="C6" s="189" t="str">
        <f>'CF -s účtami'!C5</f>
        <v xml:space="preserve">                           Bežné                  ÚO</v>
      </c>
      <c r="D6" s="189" t="str">
        <f>'CF -s účtami'!D5</f>
        <v>Bezprostredne predchádzajúce účtovné obdobie</v>
      </c>
      <c r="E6" s="189">
        <f>'CF -s účtami'!E5</f>
        <v>2015</v>
      </c>
      <c r="F6" s="189">
        <f>'CF -s účtami'!F5</f>
        <v>2014</v>
      </c>
      <c r="G6" s="189" t="e">
        <f>'CF -s účtami'!#REF!</f>
        <v>#REF!</v>
      </c>
      <c r="H6" s="189" t="e">
        <f>'CF -s účtami'!#REF!</f>
        <v>#REF!</v>
      </c>
      <c r="I6" s="191" t="e">
        <f>'CF -s účtami'!#REF!</f>
        <v>#REF!</v>
      </c>
      <c r="J6" s="191" t="e">
        <f>'CF -s účtami'!#REF!</f>
        <v>#REF!</v>
      </c>
      <c r="K6" s="189" t="s">
        <v>275</v>
      </c>
    </row>
    <row r="7" spans="1:11" s="77" customFormat="1" ht="24" customHeight="1" x14ac:dyDescent="0.2">
      <c r="A7" s="188"/>
      <c r="B7" s="188"/>
      <c r="C7" s="190"/>
      <c r="D7" s="190"/>
      <c r="E7" s="190"/>
      <c r="F7" s="190"/>
      <c r="G7" s="190"/>
      <c r="H7" s="190"/>
      <c r="I7" s="190"/>
      <c r="J7" s="190"/>
      <c r="K7" s="190"/>
    </row>
    <row r="8" spans="1:11" s="75" customFormat="1" ht="25.5" x14ac:dyDescent="0.2">
      <c r="A8" s="46" t="s">
        <v>149</v>
      </c>
      <c r="B8" s="47" t="s">
        <v>150</v>
      </c>
      <c r="C8" s="48">
        <f>'CF -s účtami'!C6</f>
        <v>3771867</v>
      </c>
      <c r="D8" s="48">
        <f>'CF -s účtami'!D6</f>
        <v>4289109</v>
      </c>
      <c r="E8" s="48">
        <f>'CF -s účtami'!E6</f>
        <v>6373052</v>
      </c>
      <c r="F8" s="48">
        <f>'CF -s účtami'!F6</f>
        <v>5231938</v>
      </c>
      <c r="G8" s="48" t="e">
        <f>'CF -s účtami'!#REF!</f>
        <v>#REF!</v>
      </c>
      <c r="H8" s="48" t="e">
        <f>'CF -s účtami'!#REF!</f>
        <v>#REF!</v>
      </c>
      <c r="I8" s="48" t="e">
        <f>'CF -s účtami'!#REF!</f>
        <v>#REF!</v>
      </c>
      <c r="J8" s="48" t="e">
        <f>'CF -s účtami'!#REF!</f>
        <v>#REF!</v>
      </c>
      <c r="K8" s="48" t="e">
        <f>'CF -s účtami'!#REF!</f>
        <v>#REF!</v>
      </c>
    </row>
    <row r="9" spans="1:11" s="75" customFormat="1" ht="11.25" customHeight="1" x14ac:dyDescent="0.2">
      <c r="A9" s="46"/>
      <c r="B9" s="49"/>
      <c r="C9" s="50"/>
      <c r="D9" s="50"/>
      <c r="E9" s="50"/>
      <c r="F9" s="50"/>
      <c r="G9" s="50"/>
      <c r="H9" s="50"/>
      <c r="I9" s="50"/>
      <c r="J9" s="50"/>
      <c r="K9" s="50"/>
    </row>
    <row r="10" spans="1:11" s="75" customFormat="1" x14ac:dyDescent="0.2">
      <c r="A10" s="46" t="s">
        <v>200</v>
      </c>
      <c r="B10" s="49" t="s">
        <v>136</v>
      </c>
      <c r="C10" s="50"/>
      <c r="D10" s="50"/>
      <c r="E10" s="50"/>
      <c r="F10" s="50"/>
      <c r="G10" s="50"/>
      <c r="H10" s="50"/>
      <c r="I10" s="50"/>
      <c r="J10" s="50"/>
      <c r="K10" s="50"/>
    </row>
    <row r="11" spans="1:11" s="75" customFormat="1" x14ac:dyDescent="0.2">
      <c r="A11" s="51"/>
      <c r="B11" s="52"/>
      <c r="C11" s="50"/>
      <c r="D11" s="50"/>
      <c r="E11" s="50"/>
      <c r="F11" s="50"/>
      <c r="G11" s="50"/>
      <c r="H11" s="50"/>
      <c r="I11" s="50"/>
      <c r="J11" s="50"/>
      <c r="K11" s="50"/>
    </row>
    <row r="12" spans="1:11" s="75" customFormat="1" ht="25.5" x14ac:dyDescent="0.2">
      <c r="A12" s="46" t="s">
        <v>201</v>
      </c>
      <c r="B12" s="53" t="s">
        <v>139</v>
      </c>
      <c r="C12" s="50">
        <f>'CF -s účtami'!C10</f>
        <v>-955798</v>
      </c>
      <c r="D12" s="50">
        <f>'CF -s účtami'!D10</f>
        <v>776899</v>
      </c>
      <c r="E12" s="50">
        <f>'CF -s účtami'!E10</f>
        <v>43621</v>
      </c>
      <c r="F12" s="50">
        <f>'CF -s účtami'!F10</f>
        <v>599302</v>
      </c>
      <c r="G12" s="50" t="e">
        <f>'CF -s účtami'!#REF!</f>
        <v>#REF!</v>
      </c>
      <c r="H12" s="50" t="e">
        <f>'CF -s účtami'!#REF!</f>
        <v>#REF!</v>
      </c>
      <c r="I12" s="50" t="e">
        <f>'CF -s účtami'!#REF!</f>
        <v>#REF!</v>
      </c>
      <c r="J12" s="50" t="e">
        <f>'CF -s účtami'!#REF!</f>
        <v>#REF!</v>
      </c>
      <c r="K12" s="50" t="e">
        <f>'CF -s účtami'!#REF!</f>
        <v>#REF!</v>
      </c>
    </row>
    <row r="13" spans="1:11" s="75" customFormat="1" x14ac:dyDescent="0.2">
      <c r="A13" s="46" t="s">
        <v>209</v>
      </c>
      <c r="B13" s="53" t="s">
        <v>138</v>
      </c>
      <c r="C13" s="50">
        <f>'CF -s účtami'!C25</f>
        <v>44558</v>
      </c>
      <c r="D13" s="50">
        <f>'CF -s účtami'!D25</f>
        <v>-6255416</v>
      </c>
      <c r="E13" s="50">
        <f>'CF -s účtami'!E25</f>
        <v>-3265689</v>
      </c>
      <c r="F13" s="50">
        <f>'CF -s účtami'!F25</f>
        <v>-1284087</v>
      </c>
      <c r="G13" s="50" t="e">
        <f>'CF -s účtami'!#REF!</f>
        <v>#REF!</v>
      </c>
      <c r="H13" s="50" t="e">
        <f>'CF -s účtami'!#REF!</f>
        <v>#REF!</v>
      </c>
      <c r="I13" s="50" t="e">
        <f>'CF -s účtami'!#REF!</f>
        <v>#REF!</v>
      </c>
      <c r="J13" s="50" t="e">
        <f>'CF -s účtami'!#REF!</f>
        <v>#REF!</v>
      </c>
      <c r="K13" s="50" t="e">
        <f>'CF -s účtami'!#REF!</f>
        <v>#REF!</v>
      </c>
    </row>
    <row r="14" spans="1:11" s="75" customFormat="1" ht="11.25" customHeight="1" x14ac:dyDescent="0.2">
      <c r="A14" s="51"/>
      <c r="B14" s="52"/>
      <c r="C14" s="50"/>
      <c r="D14" s="50"/>
      <c r="E14" s="50"/>
      <c r="F14" s="50"/>
      <c r="G14" s="50"/>
      <c r="H14" s="50"/>
      <c r="I14" s="50"/>
      <c r="J14" s="50"/>
      <c r="K14" s="50"/>
    </row>
    <row r="15" spans="1:11" s="75" customFormat="1" ht="38.25" x14ac:dyDescent="0.2">
      <c r="A15" s="46"/>
      <c r="B15" s="47" t="s">
        <v>171</v>
      </c>
      <c r="C15" s="48">
        <f>SUM(C8:C13)</f>
        <v>2860627</v>
      </c>
      <c r="D15" s="48">
        <f>SUM(D8:D13)</f>
        <v>-1189408</v>
      </c>
      <c r="E15" s="48">
        <f>SUM(E8:E13)</f>
        <v>3150984</v>
      </c>
      <c r="F15" s="48">
        <f>SUM(F8:F13)</f>
        <v>4547153</v>
      </c>
      <c r="G15" s="48" t="e">
        <f t="shared" ref="G15:K15" si="0">SUM(G8:G13)</f>
        <v>#REF!</v>
      </c>
      <c r="H15" s="48" t="e">
        <f t="shared" si="0"/>
        <v>#REF!</v>
      </c>
      <c r="I15" s="48" t="e">
        <f t="shared" si="0"/>
        <v>#REF!</v>
      </c>
      <c r="J15" s="48" t="e">
        <f t="shared" si="0"/>
        <v>#REF!</v>
      </c>
      <c r="K15" s="48" t="e">
        <f t="shared" si="0"/>
        <v>#REF!</v>
      </c>
    </row>
    <row r="16" spans="1:11" s="75" customFormat="1" x14ac:dyDescent="0.2">
      <c r="A16" s="51"/>
      <c r="B16" s="52"/>
      <c r="C16" s="50"/>
      <c r="D16" s="50"/>
      <c r="E16" s="50"/>
      <c r="F16" s="50"/>
      <c r="G16" s="50"/>
      <c r="H16" s="50"/>
      <c r="I16" s="50"/>
      <c r="J16" s="50"/>
      <c r="K16" s="50"/>
    </row>
    <row r="17" spans="1:11" s="75" customFormat="1" ht="15.75" customHeight="1" x14ac:dyDescent="0.2">
      <c r="A17" s="46" t="s">
        <v>220</v>
      </c>
      <c r="B17" s="53" t="s">
        <v>164</v>
      </c>
      <c r="C17" s="50">
        <f>'CF -s účtami'!C34</f>
        <v>0</v>
      </c>
      <c r="D17" s="50">
        <f>'CF -s účtami'!D34</f>
        <v>57639</v>
      </c>
      <c r="E17" s="50">
        <f>'CF -s účtami'!E34</f>
        <v>100471</v>
      </c>
      <c r="F17" s="50">
        <f>'CF -s účtami'!F34</f>
        <v>10391</v>
      </c>
      <c r="G17" s="50" t="e">
        <f>'CF -s účtami'!#REF!</f>
        <v>#REF!</v>
      </c>
      <c r="H17" s="50" t="e">
        <f>'CF -s účtami'!#REF!</f>
        <v>#REF!</v>
      </c>
      <c r="I17" s="50" t="e">
        <f>'CF -s účtami'!#REF!</f>
        <v>#REF!</v>
      </c>
      <c r="J17" s="50" t="e">
        <f>'CF -s účtami'!#REF!</f>
        <v>#REF!</v>
      </c>
      <c r="K17" s="50" t="e">
        <f>'CF -s účtami'!#REF!</f>
        <v>#REF!</v>
      </c>
    </row>
    <row r="18" spans="1:11" s="75" customFormat="1" ht="25.5" x14ac:dyDescent="0.2">
      <c r="A18" s="46" t="s">
        <v>221</v>
      </c>
      <c r="B18" s="53" t="s">
        <v>163</v>
      </c>
      <c r="C18" s="50">
        <f>'CF -s účtami'!C36</f>
        <v>-37860</v>
      </c>
      <c r="D18" s="50">
        <f>'CF -s účtami'!D36</f>
        <v>0</v>
      </c>
      <c r="E18" s="50">
        <f>'CF -s účtami'!E36</f>
        <v>0</v>
      </c>
      <c r="F18" s="50">
        <f>'CF -s účtami'!F36</f>
        <v>0</v>
      </c>
      <c r="G18" s="50" t="e">
        <f>'CF -s účtami'!#REF!</f>
        <v>#REF!</v>
      </c>
      <c r="H18" s="50" t="e">
        <f>'CF -s účtami'!#REF!</f>
        <v>#REF!</v>
      </c>
      <c r="I18" s="50" t="e">
        <f>'CF -s účtami'!#REF!</f>
        <v>#REF!</v>
      </c>
      <c r="J18" s="50" t="e">
        <f>'CF -s účtami'!#REF!</f>
        <v>#REF!</v>
      </c>
      <c r="K18" s="50" t="e">
        <f>'CF -s účtami'!#REF!</f>
        <v>#REF!</v>
      </c>
    </row>
    <row r="19" spans="1:11" s="78" customFormat="1" ht="25.5" x14ac:dyDescent="0.2">
      <c r="A19" s="46" t="s">
        <v>222</v>
      </c>
      <c r="B19" s="53" t="s">
        <v>169</v>
      </c>
      <c r="C19" s="54">
        <f>'CF -s účtami'!C38</f>
        <v>0</v>
      </c>
      <c r="D19" s="54">
        <f>'CF -s účtami'!D38</f>
        <v>0</v>
      </c>
      <c r="E19" s="54">
        <f>'CF -s účtami'!E38</f>
        <v>0</v>
      </c>
      <c r="F19" s="54">
        <f>'CF -s účtami'!F38</f>
        <v>0</v>
      </c>
      <c r="G19" s="54" t="e">
        <f>'CF -s účtami'!#REF!</f>
        <v>#REF!</v>
      </c>
      <c r="H19" s="54" t="e">
        <f>'CF -s účtami'!#REF!</f>
        <v>#REF!</v>
      </c>
      <c r="I19" s="54" t="e">
        <f>'CF -s účtami'!#REF!</f>
        <v>#REF!</v>
      </c>
      <c r="J19" s="54" t="e">
        <f>'CF -s účtami'!#REF!</f>
        <v>#REF!</v>
      </c>
      <c r="K19" s="54" t="e">
        <f>'CF -s účtami'!#REF!</f>
        <v>#REF!</v>
      </c>
    </row>
    <row r="20" spans="1:11" s="75" customFormat="1" ht="25.5" x14ac:dyDescent="0.2">
      <c r="A20" s="46" t="s">
        <v>223</v>
      </c>
      <c r="B20" s="53" t="s">
        <v>165</v>
      </c>
      <c r="C20" s="50">
        <f>'CF -s účtami'!C40</f>
        <v>0</v>
      </c>
      <c r="D20" s="50">
        <f>'CF -s účtami'!D40</f>
        <v>0</v>
      </c>
      <c r="E20" s="50">
        <f>'CF -s účtami'!E40</f>
        <v>0</v>
      </c>
      <c r="F20" s="50">
        <f>'CF -s účtami'!F40</f>
        <v>-9602379</v>
      </c>
      <c r="G20" s="50" t="e">
        <f>'CF -s účtami'!#REF!</f>
        <v>#REF!</v>
      </c>
      <c r="H20" s="50" t="e">
        <f>'CF -s účtami'!#REF!</f>
        <v>#REF!</v>
      </c>
      <c r="I20" s="50" t="e">
        <f>'CF -s účtami'!#REF!</f>
        <v>#REF!</v>
      </c>
      <c r="J20" s="50" t="e">
        <f>'CF -s účtami'!#REF!</f>
        <v>#REF!</v>
      </c>
      <c r="K20" s="50" t="e">
        <f>'CF -s účtami'!#REF!</f>
        <v>#REF!</v>
      </c>
    </row>
    <row r="21" spans="1:11" s="75" customFormat="1" x14ac:dyDescent="0.2">
      <c r="A21" s="46"/>
      <c r="B21" s="52"/>
      <c r="C21" s="50"/>
      <c r="D21" s="50"/>
      <c r="E21" s="50"/>
      <c r="F21" s="50"/>
      <c r="G21" s="50"/>
      <c r="H21" s="50"/>
      <c r="I21" s="50"/>
      <c r="J21" s="50"/>
      <c r="K21" s="50"/>
    </row>
    <row r="22" spans="1:11" s="75" customFormat="1" x14ac:dyDescent="0.2">
      <c r="A22" s="46"/>
      <c r="B22" s="55" t="s">
        <v>251</v>
      </c>
      <c r="C22" s="48">
        <f>C12+C13+C17+C18+C19+C20+C8</f>
        <v>2822767</v>
      </c>
      <c r="D22" s="48">
        <f>D12+D13+D17+D18+D19+D20+D8</f>
        <v>-1131769</v>
      </c>
      <c r="E22" s="48">
        <f>E12+E13+E17+E18+E19+E20+E8</f>
        <v>3251455</v>
      </c>
      <c r="F22" s="48">
        <f>F12+F13+F17+F18+F19+F20+F8</f>
        <v>-5044835</v>
      </c>
      <c r="G22" s="48" t="e">
        <f t="shared" ref="G22:K22" si="1">G12+G13+G17+G18+G19+G20+G8</f>
        <v>#REF!</v>
      </c>
      <c r="H22" s="48" t="e">
        <f t="shared" si="1"/>
        <v>#REF!</v>
      </c>
      <c r="I22" s="48" t="e">
        <f t="shared" si="1"/>
        <v>#REF!</v>
      </c>
      <c r="J22" s="48" t="e">
        <f t="shared" si="1"/>
        <v>#REF!</v>
      </c>
      <c r="K22" s="48" t="e">
        <f t="shared" si="1"/>
        <v>#REF!</v>
      </c>
    </row>
    <row r="23" spans="1:11" s="75" customFormat="1" x14ac:dyDescent="0.2">
      <c r="A23" s="51"/>
      <c r="B23" s="52"/>
      <c r="C23" s="50"/>
      <c r="D23" s="50"/>
      <c r="E23" s="50"/>
      <c r="F23" s="50"/>
      <c r="G23" s="50"/>
      <c r="H23" s="50"/>
      <c r="I23" s="50"/>
      <c r="J23" s="50"/>
      <c r="K23" s="50"/>
    </row>
    <row r="24" spans="1:11" s="75" customFormat="1" ht="25.5" x14ac:dyDescent="0.2">
      <c r="A24" s="46" t="s">
        <v>224</v>
      </c>
      <c r="B24" s="53" t="s">
        <v>166</v>
      </c>
      <c r="C24" s="50">
        <f>'CF -s účtami'!C44</f>
        <v>-882940</v>
      </c>
      <c r="D24" s="50">
        <f>'CF -s účtami'!D44</f>
        <v>-1125700</v>
      </c>
      <c r="E24" s="50">
        <f>'CF -s účtami'!E44</f>
        <v>-1439059</v>
      </c>
      <c r="F24" s="50">
        <f>'CF -s účtami'!F44</f>
        <v>-1197832</v>
      </c>
      <c r="G24" s="50" t="e">
        <f>'CF -s účtami'!#REF!</f>
        <v>#REF!</v>
      </c>
      <c r="H24" s="50" t="e">
        <f>'CF -s účtami'!#REF!</f>
        <v>#REF!</v>
      </c>
      <c r="I24" s="50" t="e">
        <f>'CF -s účtami'!#REF!</f>
        <v>#REF!</v>
      </c>
      <c r="J24" s="50" t="e">
        <f>'CF -s účtami'!#REF!</f>
        <v>#REF!</v>
      </c>
      <c r="K24" s="50" t="e">
        <f>'CF -s účtami'!#REF!</f>
        <v>#REF!</v>
      </c>
    </row>
    <row r="25" spans="1:11" s="75" customFormat="1" ht="13.5" customHeight="1" x14ac:dyDescent="0.2">
      <c r="A25" s="46" t="s">
        <v>225</v>
      </c>
      <c r="B25" s="53" t="s">
        <v>167</v>
      </c>
      <c r="C25" s="50">
        <f>'CF -s účtami'!C46</f>
        <v>0</v>
      </c>
      <c r="D25" s="50">
        <f>'CF -s účtami'!D46</f>
        <v>0</v>
      </c>
      <c r="E25" s="50">
        <f>'CF -s účtami'!E46</f>
        <v>0</v>
      </c>
      <c r="F25" s="50">
        <f>'CF -s účtami'!F46</f>
        <v>0</v>
      </c>
      <c r="G25" s="50" t="e">
        <f>'CF -s účtami'!#REF!</f>
        <v>#REF!</v>
      </c>
      <c r="H25" s="50" t="e">
        <f>'CF -s účtami'!#REF!</f>
        <v>#REF!</v>
      </c>
      <c r="I25" s="50" t="e">
        <f>'CF -s účtami'!#REF!</f>
        <v>#REF!</v>
      </c>
      <c r="J25" s="50" t="e">
        <f>'CF -s účtami'!#REF!</f>
        <v>#REF!</v>
      </c>
      <c r="K25" s="50" t="e">
        <f>'CF -s účtami'!#REF!</f>
        <v>#REF!</v>
      </c>
    </row>
    <row r="26" spans="1:11" s="75" customFormat="1" x14ac:dyDescent="0.2">
      <c r="A26" s="46" t="s">
        <v>168</v>
      </c>
      <c r="B26" s="52" t="s">
        <v>173</v>
      </c>
      <c r="C26" s="50">
        <f>'CF -s účtami'!C48</f>
        <v>0</v>
      </c>
      <c r="D26" s="50">
        <f>'CF -s účtami'!D48</f>
        <v>0</v>
      </c>
      <c r="E26" s="50">
        <f>'CF -s účtami'!E48</f>
        <v>0</v>
      </c>
      <c r="F26" s="50">
        <f>'CF -s účtami'!F48</f>
        <v>0</v>
      </c>
      <c r="G26" s="50" t="e">
        <f>'CF -s účtami'!#REF!</f>
        <v>#REF!</v>
      </c>
      <c r="H26" s="50" t="e">
        <f>'CF -s účtami'!#REF!</f>
        <v>#REF!</v>
      </c>
      <c r="I26" s="50" t="e">
        <f>'CF -s účtami'!#REF!</f>
        <v>#REF!</v>
      </c>
      <c r="J26" s="50" t="e">
        <f>'CF -s účtami'!#REF!</f>
        <v>#REF!</v>
      </c>
      <c r="K26" s="50" t="e">
        <f>'CF -s účtami'!#REF!</f>
        <v>#REF!</v>
      </c>
    </row>
    <row r="27" spans="1:11" s="75" customFormat="1" x14ac:dyDescent="0.2">
      <c r="A27" s="46"/>
      <c r="B27" s="52"/>
      <c r="C27" s="50"/>
      <c r="D27" s="50"/>
      <c r="E27" s="50"/>
      <c r="F27" s="50"/>
      <c r="G27" s="50"/>
      <c r="H27" s="50"/>
      <c r="I27" s="50"/>
      <c r="J27" s="50"/>
      <c r="K27" s="50"/>
    </row>
    <row r="28" spans="1:11" s="75" customFormat="1" x14ac:dyDescent="0.2">
      <c r="A28" s="46"/>
      <c r="B28" s="47" t="s">
        <v>252</v>
      </c>
      <c r="C28" s="48">
        <f>C22+C24+C25+C26</f>
        <v>1939827</v>
      </c>
      <c r="D28" s="48">
        <f>D22+D24+D25+D26</f>
        <v>-2257469</v>
      </c>
      <c r="E28" s="48">
        <f>E22+E24+E25+E26</f>
        <v>1812396</v>
      </c>
      <c r="F28" s="48">
        <f>F22+F24+F25+F26</f>
        <v>-6242667</v>
      </c>
      <c r="G28" s="48" t="e">
        <f t="shared" ref="G28:K28" si="2">G22+G24+G25+G26</f>
        <v>#REF!</v>
      </c>
      <c r="H28" s="48" t="e">
        <f t="shared" si="2"/>
        <v>#REF!</v>
      </c>
      <c r="I28" s="48" t="e">
        <f t="shared" si="2"/>
        <v>#REF!</v>
      </c>
      <c r="J28" s="48" t="e">
        <f t="shared" si="2"/>
        <v>#REF!</v>
      </c>
      <c r="K28" s="48" t="e">
        <f t="shared" si="2"/>
        <v>#REF!</v>
      </c>
    </row>
    <row r="29" spans="1:11" s="75" customFormat="1" x14ac:dyDescent="0.2">
      <c r="A29" s="51"/>
      <c r="B29" s="52"/>
      <c r="C29" s="50"/>
      <c r="D29" s="50"/>
      <c r="E29" s="50"/>
      <c r="F29" s="50"/>
      <c r="G29" s="50"/>
      <c r="H29" s="50"/>
      <c r="I29" s="50"/>
      <c r="J29" s="50"/>
      <c r="K29" s="50"/>
    </row>
    <row r="30" spans="1:11" s="75" customFormat="1" x14ac:dyDescent="0.2">
      <c r="A30" s="46" t="s">
        <v>214</v>
      </c>
      <c r="B30" s="47" t="s">
        <v>184</v>
      </c>
      <c r="C30" s="50"/>
      <c r="D30" s="50"/>
      <c r="E30" s="50"/>
      <c r="F30" s="50"/>
      <c r="G30" s="50"/>
      <c r="H30" s="50"/>
      <c r="I30" s="50"/>
      <c r="J30" s="50"/>
      <c r="K30" s="50"/>
    </row>
    <row r="31" spans="1:11" s="75" customFormat="1" x14ac:dyDescent="0.2">
      <c r="A31" s="51"/>
      <c r="B31" s="52"/>
      <c r="C31" s="50"/>
      <c r="D31" s="50"/>
      <c r="E31" s="50"/>
      <c r="F31" s="50"/>
      <c r="G31" s="50"/>
      <c r="H31" s="50"/>
      <c r="I31" s="50"/>
      <c r="J31" s="50"/>
      <c r="K31" s="50"/>
    </row>
    <row r="32" spans="1:11" s="78" customFormat="1" x14ac:dyDescent="0.2">
      <c r="A32" s="46" t="s">
        <v>215</v>
      </c>
      <c r="B32" s="53" t="s">
        <v>174</v>
      </c>
      <c r="C32" s="50">
        <f>'CF -s účtami'!C54</f>
        <v>-3967</v>
      </c>
      <c r="D32" s="50">
        <f>'CF -s účtami'!D54</f>
        <v>-400</v>
      </c>
      <c r="E32" s="50">
        <f>'CF -s účtami'!E54</f>
        <v>-12200</v>
      </c>
      <c r="F32" s="50">
        <f>'CF -s účtami'!F54</f>
        <v>-14614</v>
      </c>
      <c r="G32" s="50" t="e">
        <f>'CF -s účtami'!#REF!</f>
        <v>#REF!</v>
      </c>
      <c r="H32" s="50" t="e">
        <f>'CF -s účtami'!#REF!</f>
        <v>#REF!</v>
      </c>
      <c r="I32" s="50" t="e">
        <f>'CF -s účtami'!#REF!</f>
        <v>#REF!</v>
      </c>
      <c r="J32" s="50" t="e">
        <f>'CF -s účtami'!#REF!</f>
        <v>#REF!</v>
      </c>
      <c r="K32" s="50" t="e">
        <f>'CF -s účtami'!#REF!</f>
        <v>#REF!</v>
      </c>
    </row>
    <row r="33" spans="1:11" s="75" customFormat="1" x14ac:dyDescent="0.2">
      <c r="A33" s="46" t="s">
        <v>216</v>
      </c>
      <c r="B33" s="53" t="s">
        <v>175</v>
      </c>
      <c r="C33" s="50">
        <f>'CF -s účtami'!C56</f>
        <v>0</v>
      </c>
      <c r="D33" s="50">
        <f>'CF -s účtami'!D56</f>
        <v>-20999</v>
      </c>
      <c r="E33" s="50">
        <f>'CF -s účtami'!E56</f>
        <v>-91588</v>
      </c>
      <c r="F33" s="50">
        <f>'CF -s účtami'!F56</f>
        <v>-76129</v>
      </c>
      <c r="G33" s="50" t="e">
        <f>'CF -s účtami'!#REF!</f>
        <v>#REF!</v>
      </c>
      <c r="H33" s="50" t="e">
        <f>'CF -s účtami'!#REF!</f>
        <v>#REF!</v>
      </c>
      <c r="I33" s="50" t="e">
        <f>'CF -s účtami'!#REF!</f>
        <v>#REF!</v>
      </c>
      <c r="J33" s="50" t="e">
        <f>'CF -s účtami'!#REF!</f>
        <v>#REF!</v>
      </c>
      <c r="K33" s="50" t="e">
        <f>'CF -s účtami'!#REF!</f>
        <v>#REF!</v>
      </c>
    </row>
    <row r="34" spans="1:11" s="75" customFormat="1" ht="40.5" customHeight="1" x14ac:dyDescent="0.2">
      <c r="A34" s="46" t="s">
        <v>217</v>
      </c>
      <c r="B34" s="53" t="s">
        <v>137</v>
      </c>
      <c r="C34" s="50">
        <f>'CF -s účtami'!C58</f>
        <v>0</v>
      </c>
      <c r="D34" s="50">
        <f>'CF -s účtami'!D58</f>
        <v>0</v>
      </c>
      <c r="E34" s="50">
        <f>'CF -s účtami'!E58</f>
        <v>0</v>
      </c>
      <c r="F34" s="50">
        <f>'CF -s účtami'!F58</f>
        <v>-1013276</v>
      </c>
      <c r="G34" s="50" t="e">
        <f>'CF -s účtami'!#REF!</f>
        <v>#REF!</v>
      </c>
      <c r="H34" s="50" t="e">
        <f>'CF -s účtami'!#REF!</f>
        <v>#REF!</v>
      </c>
      <c r="I34" s="50" t="e">
        <f>'CF -s účtami'!#REF!</f>
        <v>#REF!</v>
      </c>
      <c r="J34" s="50" t="e">
        <f>'CF -s účtami'!#REF!</f>
        <v>#REF!</v>
      </c>
      <c r="K34" s="50" t="e">
        <f>'CF -s účtami'!#REF!</f>
        <v>#REF!</v>
      </c>
    </row>
    <row r="35" spans="1:11" s="75" customFormat="1" ht="15" customHeight="1" x14ac:dyDescent="0.2">
      <c r="A35" s="46" t="s">
        <v>27</v>
      </c>
      <c r="B35" s="56" t="s">
        <v>176</v>
      </c>
      <c r="C35" s="50">
        <f>'CF -s účtami'!C60</f>
        <v>0</v>
      </c>
      <c r="D35" s="50">
        <f>'CF -s účtami'!D60</f>
        <v>0</v>
      </c>
      <c r="E35" s="50">
        <f>'CF -s účtami'!E60</f>
        <v>0</v>
      </c>
      <c r="F35" s="50">
        <f>'CF -s účtami'!F60</f>
        <v>0</v>
      </c>
      <c r="G35" s="50" t="e">
        <f>'CF -s účtami'!#REF!</f>
        <v>#REF!</v>
      </c>
      <c r="H35" s="50" t="e">
        <f>'CF -s účtami'!#REF!</f>
        <v>#REF!</v>
      </c>
      <c r="I35" s="50" t="e">
        <f>'CF -s účtami'!#REF!</f>
        <v>#REF!</v>
      </c>
      <c r="J35" s="50" t="e">
        <f>'CF -s účtami'!#REF!</f>
        <v>#REF!</v>
      </c>
      <c r="K35" s="50" t="e">
        <f>'CF -s účtami'!#REF!</f>
        <v>#REF!</v>
      </c>
    </row>
    <row r="36" spans="1:11" s="75" customFormat="1" x14ac:dyDescent="0.2">
      <c r="A36" s="46" t="s">
        <v>28</v>
      </c>
      <c r="B36" s="53" t="s">
        <v>177</v>
      </c>
      <c r="C36" s="50">
        <f>'CF -s účtami'!C62</f>
        <v>3167</v>
      </c>
      <c r="D36" s="50">
        <f>'CF -s účtami'!D62</f>
        <v>0</v>
      </c>
      <c r="E36" s="50">
        <f>'CF -s účtami'!E62</f>
        <v>4500</v>
      </c>
      <c r="F36" s="50">
        <f>'CF -s účtami'!F62</f>
        <v>1640404</v>
      </c>
      <c r="G36" s="50" t="e">
        <f>'CF -s účtami'!#REF!</f>
        <v>#REF!</v>
      </c>
      <c r="H36" s="50" t="e">
        <f>'CF -s účtami'!#REF!</f>
        <v>#REF!</v>
      </c>
      <c r="I36" s="50" t="e">
        <f>'CF -s účtami'!#REF!</f>
        <v>#REF!</v>
      </c>
      <c r="J36" s="50" t="e">
        <f>'CF -s účtami'!#REF!</f>
        <v>#REF!</v>
      </c>
      <c r="K36" s="50" t="e">
        <f>'CF -s účtami'!#REF!</f>
        <v>#REF!</v>
      </c>
    </row>
    <row r="37" spans="1:11" s="75" customFormat="1" ht="51" x14ac:dyDescent="0.2">
      <c r="A37" s="46" t="s">
        <v>29</v>
      </c>
      <c r="B37" s="57" t="s">
        <v>271</v>
      </c>
      <c r="C37" s="50">
        <f>'CF -s účtami'!C64</f>
        <v>0</v>
      </c>
      <c r="D37" s="50">
        <f>'CF -s účtami'!D64</f>
        <v>0</v>
      </c>
      <c r="E37" s="50">
        <f>'CF -s účtami'!E64</f>
        <v>0</v>
      </c>
      <c r="F37" s="50">
        <f>'CF -s účtami'!F64</f>
        <v>4007553</v>
      </c>
      <c r="G37" s="50" t="e">
        <f>'CF -s účtami'!#REF!</f>
        <v>#REF!</v>
      </c>
      <c r="H37" s="50" t="e">
        <f>'CF -s účtami'!#REF!</f>
        <v>#REF!</v>
      </c>
      <c r="I37" s="50" t="e">
        <f>'CF -s účtami'!#REF!</f>
        <v>#REF!</v>
      </c>
      <c r="J37" s="50" t="e">
        <f>'CF -s účtami'!#REF!</f>
        <v>#REF!</v>
      </c>
      <c r="K37" s="50" t="e">
        <f>'CF -s účtami'!#REF!</f>
        <v>#REF!</v>
      </c>
    </row>
    <row r="38" spans="1:11" s="75" customFormat="1" ht="25.5" x14ac:dyDescent="0.2">
      <c r="A38" s="46" t="s">
        <v>30</v>
      </c>
      <c r="B38" s="53" t="s">
        <v>273</v>
      </c>
      <c r="C38" s="50">
        <f>'CF -s účtami'!C66</f>
        <v>-21377</v>
      </c>
      <c r="D38" s="50">
        <f>'CF -s účtami'!D66</f>
        <v>-64701</v>
      </c>
      <c r="E38" s="50">
        <f>'CF -s účtami'!E66</f>
        <v>-4195295</v>
      </c>
      <c r="F38" s="50">
        <f>'CF -s účtami'!F66</f>
        <v>-198442</v>
      </c>
      <c r="G38" s="50" t="e">
        <f>'CF -s účtami'!#REF!</f>
        <v>#REF!</v>
      </c>
      <c r="H38" s="50" t="e">
        <f>'CF -s účtami'!#REF!</f>
        <v>#REF!</v>
      </c>
      <c r="I38" s="50" t="e">
        <f>'CF -s účtami'!#REF!</f>
        <v>#REF!</v>
      </c>
      <c r="J38" s="50" t="e">
        <f>'CF -s účtami'!#REF!</f>
        <v>#REF!</v>
      </c>
      <c r="K38" s="50" t="e">
        <f>'CF -s účtami'!#REF!</f>
        <v>#REF!</v>
      </c>
    </row>
    <row r="39" spans="1:11" s="75" customFormat="1" ht="25.5" x14ac:dyDescent="0.2">
      <c r="A39" s="46" t="s">
        <v>61</v>
      </c>
      <c r="B39" s="58" t="s">
        <v>270</v>
      </c>
      <c r="C39" s="50">
        <f>'CF -s účtami'!C68</f>
        <v>0</v>
      </c>
      <c r="D39" s="50">
        <f>'CF -s účtami'!D68</f>
        <v>0</v>
      </c>
      <c r="E39" s="50">
        <f>'CF -s účtami'!E68</f>
        <v>327938</v>
      </c>
      <c r="F39" s="50">
        <f>'CF -s účtami'!F68</f>
        <v>0</v>
      </c>
      <c r="G39" s="50" t="e">
        <f>'CF -s účtami'!#REF!</f>
        <v>#REF!</v>
      </c>
      <c r="H39" s="50" t="e">
        <f>'CF -s účtami'!#REF!</f>
        <v>#REF!</v>
      </c>
      <c r="I39" s="50" t="e">
        <f>'CF -s účtami'!#REF!</f>
        <v>#REF!</v>
      </c>
      <c r="J39" s="50" t="e">
        <f>'CF -s účtami'!#REF!</f>
        <v>#REF!</v>
      </c>
      <c r="K39" s="50" t="e">
        <f>'CF -s účtami'!#REF!</f>
        <v>#REF!</v>
      </c>
    </row>
    <row r="40" spans="1:11" s="75" customFormat="1" ht="38.25" x14ac:dyDescent="0.2">
      <c r="A40" s="46" t="s">
        <v>63</v>
      </c>
      <c r="B40" s="58" t="s">
        <v>269</v>
      </c>
      <c r="C40" s="50">
        <f>'CF -s účtami'!C70</f>
        <v>0</v>
      </c>
      <c r="D40" s="50">
        <f>'CF -s účtami'!D70</f>
        <v>0</v>
      </c>
      <c r="E40" s="50">
        <f>'CF -s účtami'!E70</f>
        <v>-152895</v>
      </c>
      <c r="F40" s="50">
        <f>'CF -s účtami'!F70</f>
        <v>-70000</v>
      </c>
      <c r="G40" s="50" t="e">
        <f>'CF -s účtami'!#REF!</f>
        <v>#REF!</v>
      </c>
      <c r="H40" s="50" t="e">
        <f>'CF -s účtami'!#REF!</f>
        <v>#REF!</v>
      </c>
      <c r="I40" s="50" t="e">
        <f>'CF -s účtami'!#REF!</f>
        <v>#REF!</v>
      </c>
      <c r="J40" s="50" t="e">
        <f>'CF -s účtami'!#REF!</f>
        <v>#REF!</v>
      </c>
      <c r="K40" s="50" t="e">
        <f>'CF -s účtami'!#REF!</f>
        <v>#REF!</v>
      </c>
    </row>
    <row r="41" spans="1:11" s="75" customFormat="1" ht="38.25" x14ac:dyDescent="0.2">
      <c r="A41" s="46" t="s">
        <v>65</v>
      </c>
      <c r="B41" s="59" t="s">
        <v>268</v>
      </c>
      <c r="C41" s="50">
        <f>'CF -s účtami'!C72</f>
        <v>0</v>
      </c>
      <c r="D41" s="50">
        <f>'CF -s účtami'!D72</f>
        <v>0</v>
      </c>
      <c r="E41" s="50">
        <f>'CF -s účtami'!E72</f>
        <v>127208</v>
      </c>
      <c r="F41" s="50">
        <f>'CF -s účtami'!F72</f>
        <v>0</v>
      </c>
      <c r="G41" s="50" t="e">
        <f>'CF -s účtami'!#REF!</f>
        <v>#REF!</v>
      </c>
      <c r="H41" s="50" t="e">
        <f>'CF -s účtami'!#REF!</f>
        <v>#REF!</v>
      </c>
      <c r="I41" s="50" t="e">
        <f>'CF -s účtami'!#REF!</f>
        <v>#REF!</v>
      </c>
      <c r="J41" s="50" t="e">
        <f>'CF -s účtami'!#REF!</f>
        <v>#REF!</v>
      </c>
      <c r="K41" s="50" t="e">
        <f>'CF -s účtami'!#REF!</f>
        <v>#REF!</v>
      </c>
    </row>
    <row r="42" spans="1:11" s="75" customFormat="1" ht="16.5" customHeight="1" x14ac:dyDescent="0.2">
      <c r="A42" s="46" t="s">
        <v>67</v>
      </c>
      <c r="B42" s="52" t="s">
        <v>70</v>
      </c>
      <c r="C42" s="50">
        <f>'CF -s účtami'!C74</f>
        <v>0</v>
      </c>
      <c r="D42" s="50">
        <f>'CF -s účtami'!D74</f>
        <v>0</v>
      </c>
      <c r="E42" s="50">
        <f>'CF -s účtami'!E74</f>
        <v>0</v>
      </c>
      <c r="F42" s="50">
        <f>'CF -s účtami'!F74</f>
        <v>0</v>
      </c>
      <c r="G42" s="50" t="e">
        <f>'CF -s účtami'!#REF!</f>
        <v>#REF!</v>
      </c>
      <c r="H42" s="50" t="e">
        <f>'CF -s účtami'!#REF!</f>
        <v>#REF!</v>
      </c>
      <c r="I42" s="50" t="e">
        <f>'CF -s účtami'!#REF!</f>
        <v>#REF!</v>
      </c>
      <c r="J42" s="50" t="e">
        <f>'CF -s účtami'!#REF!</f>
        <v>#REF!</v>
      </c>
      <c r="K42" s="50" t="e">
        <f>'CF -s účtami'!#REF!</f>
        <v>#REF!</v>
      </c>
    </row>
    <row r="43" spans="1:11" s="75" customFormat="1" ht="14.25" customHeight="1" x14ac:dyDescent="0.2">
      <c r="A43" s="46" t="s">
        <v>69</v>
      </c>
      <c r="B43" s="57" t="s">
        <v>267</v>
      </c>
      <c r="C43" s="50">
        <f>'CF -s účtami'!C76</f>
        <v>0</v>
      </c>
      <c r="D43" s="50">
        <f>'CF -s účtami'!D76</f>
        <v>0</v>
      </c>
      <c r="E43" s="50">
        <f>'CF -s účtami'!E76</f>
        <v>0</v>
      </c>
      <c r="F43" s="50">
        <f>'CF -s účtami'!F76</f>
        <v>0</v>
      </c>
      <c r="G43" s="50" t="e">
        <f>'CF -s účtami'!#REF!</f>
        <v>#REF!</v>
      </c>
      <c r="H43" s="50" t="e">
        <f>'CF -s účtami'!#REF!</f>
        <v>#REF!</v>
      </c>
      <c r="I43" s="50" t="e">
        <f>'CF -s účtami'!#REF!</f>
        <v>#REF!</v>
      </c>
      <c r="J43" s="50" t="e">
        <f>'CF -s účtami'!#REF!</f>
        <v>#REF!</v>
      </c>
      <c r="K43" s="50" t="e">
        <f>'CF -s účtami'!#REF!</f>
        <v>#REF!</v>
      </c>
    </row>
    <row r="44" spans="1:11" s="75" customFormat="1" ht="38.25" x14ac:dyDescent="0.2">
      <c r="A44" s="46" t="s">
        <v>71</v>
      </c>
      <c r="B44" s="53" t="s">
        <v>266</v>
      </c>
      <c r="C44" s="50">
        <f>'CF -s účtami'!C78</f>
        <v>0</v>
      </c>
      <c r="D44" s="50">
        <f>'CF -s účtami'!D78</f>
        <v>0</v>
      </c>
      <c r="E44" s="50">
        <f>'CF -s účtami'!E78</f>
        <v>0</v>
      </c>
      <c r="F44" s="50">
        <f>'CF -s účtami'!F78</f>
        <v>0</v>
      </c>
      <c r="G44" s="50" t="e">
        <f>'CF -s účtami'!#REF!</f>
        <v>#REF!</v>
      </c>
      <c r="H44" s="50" t="e">
        <f>'CF -s účtami'!#REF!</f>
        <v>#REF!</v>
      </c>
      <c r="I44" s="50" t="e">
        <f>'CF -s účtami'!#REF!</f>
        <v>#REF!</v>
      </c>
      <c r="J44" s="50" t="e">
        <f>'CF -s účtami'!#REF!</f>
        <v>#REF!</v>
      </c>
      <c r="K44" s="50" t="e">
        <f>'CF -s účtami'!#REF!</f>
        <v>#REF!</v>
      </c>
    </row>
    <row r="45" spans="1:11" s="75" customFormat="1" ht="38.25" x14ac:dyDescent="0.2">
      <c r="A45" s="46" t="s">
        <v>73</v>
      </c>
      <c r="B45" s="53" t="s">
        <v>265</v>
      </c>
      <c r="C45" s="50">
        <f>'CF -s účtami'!C80</f>
        <v>0</v>
      </c>
      <c r="D45" s="50">
        <f>'CF -s účtami'!D80</f>
        <v>0</v>
      </c>
      <c r="E45" s="50">
        <f>'CF -s účtami'!E80</f>
        <v>0</v>
      </c>
      <c r="F45" s="50">
        <f>'CF -s účtami'!F80</f>
        <v>0</v>
      </c>
      <c r="G45" s="50" t="e">
        <f>'CF -s účtami'!#REF!</f>
        <v>#REF!</v>
      </c>
      <c r="H45" s="50" t="e">
        <f>'CF -s účtami'!#REF!</f>
        <v>#REF!</v>
      </c>
      <c r="I45" s="50" t="e">
        <f>'CF -s účtami'!#REF!</f>
        <v>#REF!</v>
      </c>
      <c r="J45" s="50" t="e">
        <f>'CF -s účtami'!#REF!</f>
        <v>#REF!</v>
      </c>
      <c r="K45" s="50" t="e">
        <f>'CF -s účtami'!#REF!</f>
        <v>#REF!</v>
      </c>
    </row>
    <row r="46" spans="1:11" s="75" customFormat="1" ht="25.5" x14ac:dyDescent="0.2">
      <c r="A46" s="46" t="s">
        <v>75</v>
      </c>
      <c r="B46" s="53" t="s">
        <v>264</v>
      </c>
      <c r="C46" s="50">
        <f>'CF -s účtami'!C82</f>
        <v>0</v>
      </c>
      <c r="D46" s="50">
        <f>'CF -s účtami'!D82</f>
        <v>0</v>
      </c>
      <c r="E46" s="50">
        <f>'CF -s účtami'!E82</f>
        <v>0</v>
      </c>
      <c r="F46" s="50">
        <f>'CF -s účtami'!F82</f>
        <v>0</v>
      </c>
      <c r="G46" s="50" t="e">
        <f>'CF -s účtami'!#REF!</f>
        <v>#REF!</v>
      </c>
      <c r="H46" s="50" t="e">
        <f>'CF -s účtami'!#REF!</f>
        <v>#REF!</v>
      </c>
      <c r="I46" s="50" t="e">
        <f>'CF -s účtami'!#REF!</f>
        <v>#REF!</v>
      </c>
      <c r="J46" s="50" t="e">
        <f>'CF -s účtami'!#REF!</f>
        <v>#REF!</v>
      </c>
      <c r="K46" s="50" t="e">
        <f>'CF -s účtami'!#REF!</f>
        <v>#REF!</v>
      </c>
    </row>
    <row r="47" spans="1:11" s="75" customFormat="1" x14ac:dyDescent="0.2">
      <c r="A47" s="46" t="s">
        <v>77</v>
      </c>
      <c r="B47" s="60" t="s">
        <v>80</v>
      </c>
      <c r="C47" s="50">
        <f>'CF -s účtami'!C84</f>
        <v>0</v>
      </c>
      <c r="D47" s="50">
        <f>'CF -s účtami'!D84</f>
        <v>0</v>
      </c>
      <c r="E47" s="50">
        <f>'CF -s účtami'!E84</f>
        <v>0</v>
      </c>
      <c r="F47" s="50">
        <f>'CF -s účtami'!F84</f>
        <v>0</v>
      </c>
      <c r="G47" s="50" t="e">
        <f>'CF -s účtami'!#REF!</f>
        <v>#REF!</v>
      </c>
      <c r="H47" s="50" t="e">
        <f>'CF -s účtami'!#REF!</f>
        <v>#REF!</v>
      </c>
      <c r="I47" s="50" t="e">
        <f>'CF -s účtami'!#REF!</f>
        <v>#REF!</v>
      </c>
      <c r="J47" s="50" t="e">
        <f>'CF -s účtami'!#REF!</f>
        <v>#REF!</v>
      </c>
      <c r="K47" s="50" t="e">
        <f>'CF -s účtami'!#REF!</f>
        <v>#REF!</v>
      </c>
    </row>
    <row r="48" spans="1:11" s="75" customFormat="1" x14ac:dyDescent="0.2">
      <c r="A48" s="46" t="s">
        <v>79</v>
      </c>
      <c r="B48" s="53" t="s">
        <v>82</v>
      </c>
      <c r="C48" s="50">
        <f>'CF -s účtami'!C86</f>
        <v>0</v>
      </c>
      <c r="D48" s="50">
        <f>'CF -s účtami'!D86</f>
        <v>0</v>
      </c>
      <c r="E48" s="50">
        <f>'CF -s účtami'!E86</f>
        <v>0</v>
      </c>
      <c r="F48" s="50">
        <f>'CF -s účtami'!F86</f>
        <v>0</v>
      </c>
      <c r="G48" s="50" t="e">
        <f>'CF -s účtami'!#REF!</f>
        <v>#REF!</v>
      </c>
      <c r="H48" s="50" t="e">
        <f>'CF -s účtami'!#REF!</f>
        <v>#REF!</v>
      </c>
      <c r="I48" s="50" t="e">
        <f>'CF -s účtami'!#REF!</f>
        <v>#REF!</v>
      </c>
      <c r="J48" s="50" t="e">
        <f>'CF -s účtami'!#REF!</f>
        <v>#REF!</v>
      </c>
      <c r="K48" s="50" t="e">
        <f>'CF -s účtami'!#REF!</f>
        <v>#REF!</v>
      </c>
    </row>
    <row r="49" spans="1:11" s="75" customFormat="1" x14ac:dyDescent="0.2">
      <c r="A49" s="46" t="s">
        <v>81</v>
      </c>
      <c r="B49" s="53" t="s">
        <v>186</v>
      </c>
      <c r="C49" s="50">
        <f>'CF -s účtami'!C88</f>
        <v>0</v>
      </c>
      <c r="D49" s="50">
        <f>'CF -s účtami'!D88</f>
        <v>0</v>
      </c>
      <c r="E49" s="50">
        <f>'CF -s účtami'!E88</f>
        <v>0</v>
      </c>
      <c r="F49" s="50">
        <f>'CF -s účtami'!F88</f>
        <v>0</v>
      </c>
      <c r="G49" s="50" t="e">
        <f>'CF -s účtami'!#REF!</f>
        <v>#REF!</v>
      </c>
      <c r="H49" s="50" t="e">
        <f>'CF -s účtami'!#REF!</f>
        <v>#REF!</v>
      </c>
      <c r="I49" s="50" t="e">
        <f>'CF -s účtami'!#REF!</f>
        <v>#REF!</v>
      </c>
      <c r="J49" s="50" t="e">
        <f>'CF -s účtami'!#REF!</f>
        <v>#REF!</v>
      </c>
      <c r="K49" s="50" t="e">
        <f>'CF -s účtami'!#REF!</f>
        <v>#REF!</v>
      </c>
    </row>
    <row r="50" spans="1:11" s="75" customFormat="1" x14ac:dyDescent="0.2">
      <c r="A50" s="46" t="s">
        <v>83</v>
      </c>
      <c r="B50" s="52" t="s">
        <v>84</v>
      </c>
      <c r="C50" s="50">
        <f>'CF -s účtami'!C90</f>
        <v>0</v>
      </c>
      <c r="D50" s="50">
        <f>'CF -s účtami'!D90</f>
        <v>0</v>
      </c>
      <c r="E50" s="50">
        <f>'CF -s účtami'!E90</f>
        <v>0</v>
      </c>
      <c r="F50" s="50">
        <f>'CF -s účtami'!F90</f>
        <v>0</v>
      </c>
      <c r="G50" s="50" t="e">
        <f>'CF -s účtami'!#REF!</f>
        <v>#REF!</v>
      </c>
      <c r="H50" s="50" t="e">
        <f>'CF -s účtami'!#REF!</f>
        <v>#REF!</v>
      </c>
      <c r="I50" s="50" t="e">
        <f>'CF -s účtami'!#REF!</f>
        <v>#REF!</v>
      </c>
      <c r="J50" s="50" t="e">
        <f>'CF -s účtami'!#REF!</f>
        <v>#REF!</v>
      </c>
      <c r="K50" s="50" t="e">
        <f>'CF -s účtami'!#REF!</f>
        <v>#REF!</v>
      </c>
    </row>
    <row r="51" spans="1:11" s="75" customFormat="1" ht="11.25" customHeight="1" x14ac:dyDescent="0.2">
      <c r="A51" s="51"/>
      <c r="B51" s="52"/>
      <c r="C51" s="50"/>
      <c r="D51" s="50"/>
      <c r="E51" s="50"/>
      <c r="F51" s="50"/>
      <c r="G51" s="50"/>
      <c r="H51" s="50"/>
      <c r="I51" s="50"/>
      <c r="J51" s="50"/>
      <c r="K51" s="50"/>
    </row>
    <row r="52" spans="1:11" s="75" customFormat="1" x14ac:dyDescent="0.2">
      <c r="A52" s="51"/>
      <c r="B52" s="47" t="s">
        <v>95</v>
      </c>
      <c r="C52" s="48">
        <f>SUM(C32:C50)</f>
        <v>-22177</v>
      </c>
      <c r="D52" s="48">
        <f>SUM(D32:D50)</f>
        <v>-86100</v>
      </c>
      <c r="E52" s="48">
        <f>SUM(E32:E50)</f>
        <v>-3992332</v>
      </c>
      <c r="F52" s="48">
        <f>SUM(F32:F50)</f>
        <v>4275496</v>
      </c>
      <c r="G52" s="48" t="e">
        <f t="shared" ref="G52:K52" si="3">SUM(G32:G50)</f>
        <v>#REF!</v>
      </c>
      <c r="H52" s="48" t="e">
        <f t="shared" si="3"/>
        <v>#REF!</v>
      </c>
      <c r="I52" s="48" t="e">
        <f t="shared" si="3"/>
        <v>#REF!</v>
      </c>
      <c r="J52" s="48" t="e">
        <f t="shared" si="3"/>
        <v>#REF!</v>
      </c>
      <c r="K52" s="48" t="e">
        <f t="shared" si="3"/>
        <v>#REF!</v>
      </c>
    </row>
    <row r="53" spans="1:11" s="75" customFormat="1" x14ac:dyDescent="0.2">
      <c r="A53" s="51"/>
      <c r="B53" s="52"/>
      <c r="C53" s="50"/>
      <c r="D53" s="50"/>
      <c r="E53" s="50"/>
      <c r="F53" s="50"/>
      <c r="G53" s="50"/>
      <c r="H53" s="50"/>
      <c r="I53" s="50"/>
      <c r="J53" s="50"/>
      <c r="K53" s="50"/>
    </row>
    <row r="54" spans="1:11" s="75" customFormat="1" x14ac:dyDescent="0.2">
      <c r="A54" s="46" t="s">
        <v>218</v>
      </c>
      <c r="B54" s="47" t="s">
        <v>187</v>
      </c>
      <c r="C54" s="50"/>
      <c r="D54" s="50"/>
      <c r="E54" s="50"/>
      <c r="F54" s="50"/>
      <c r="G54" s="50"/>
      <c r="H54" s="50"/>
      <c r="I54" s="50"/>
      <c r="J54" s="50"/>
      <c r="K54" s="50"/>
    </row>
    <row r="55" spans="1:11" s="75" customFormat="1" x14ac:dyDescent="0.2">
      <c r="A55" s="51"/>
      <c r="B55" s="52"/>
      <c r="C55" s="50"/>
      <c r="D55" s="50"/>
      <c r="E55" s="50"/>
      <c r="F55" s="50"/>
      <c r="G55" s="50"/>
      <c r="H55" s="50"/>
      <c r="I55" s="50"/>
      <c r="J55" s="50"/>
      <c r="K55" s="50"/>
    </row>
    <row r="56" spans="1:11" s="75" customFormat="1" x14ac:dyDescent="0.2">
      <c r="A56" s="46" t="s">
        <v>86</v>
      </c>
      <c r="B56" s="53" t="s">
        <v>141</v>
      </c>
      <c r="C56" s="50">
        <f>'CF -s účtami'!C97</f>
        <v>0</v>
      </c>
      <c r="D56" s="50">
        <f>'CF -s účtami'!D97</f>
        <v>0</v>
      </c>
      <c r="E56" s="50">
        <f>'CF -s účtami'!E97</f>
        <v>0</v>
      </c>
      <c r="F56" s="50">
        <f>'CF -s účtami'!F97</f>
        <v>0</v>
      </c>
      <c r="G56" s="50" t="e">
        <f>'CF -s účtami'!#REF!</f>
        <v>#REF!</v>
      </c>
      <c r="H56" s="50" t="e">
        <f>'CF -s účtami'!#REF!</f>
        <v>#REF!</v>
      </c>
      <c r="I56" s="50" t="e">
        <f>'CF -s účtami'!#REF!</f>
        <v>#REF!</v>
      </c>
      <c r="J56" s="50" t="e">
        <f>'CF -s účtami'!#REF!</f>
        <v>#REF!</v>
      </c>
      <c r="K56" s="50" t="e">
        <f>'CF -s účtami'!#REF!</f>
        <v>#REF!</v>
      </c>
    </row>
    <row r="57" spans="1:11" s="75" customFormat="1" ht="25.5" x14ac:dyDescent="0.2">
      <c r="A57" s="46" t="s">
        <v>101</v>
      </c>
      <c r="B57" s="52" t="s">
        <v>140</v>
      </c>
      <c r="C57" s="50">
        <f>'CF -s účtami'!C115</f>
        <v>-2588452</v>
      </c>
      <c r="D57" s="50">
        <f>'CF -s účtami'!D115</f>
        <v>1866092</v>
      </c>
      <c r="E57" s="50">
        <f>'CF -s účtami'!E115</f>
        <v>0</v>
      </c>
      <c r="F57" s="50">
        <f>'CF -s účtami'!F115</f>
        <v>0</v>
      </c>
      <c r="G57" s="50" t="e">
        <f>'CF -s účtami'!#REF!</f>
        <v>#REF!</v>
      </c>
      <c r="H57" s="50" t="e">
        <f>'CF -s účtami'!#REF!</f>
        <v>#REF!</v>
      </c>
      <c r="I57" s="50" t="e">
        <f>'CF -s účtami'!#REF!</f>
        <v>#REF!</v>
      </c>
      <c r="J57" s="50" t="e">
        <f>'CF -s účtami'!#REF!</f>
        <v>#REF!</v>
      </c>
      <c r="K57" s="50" t="e">
        <f>'CF -s účtami'!#REF!</f>
        <v>#REF!</v>
      </c>
    </row>
    <row r="58" spans="1:11" s="75" customFormat="1" ht="25.5" x14ac:dyDescent="0.2">
      <c r="A58" s="46" t="s">
        <v>119</v>
      </c>
      <c r="B58" s="52" t="s">
        <v>126</v>
      </c>
      <c r="C58" s="50">
        <f>'CF -s účtami'!C136</f>
        <v>0</v>
      </c>
      <c r="D58" s="50">
        <f>'CF -s účtami'!D136</f>
        <v>0</v>
      </c>
      <c r="E58" s="50">
        <f>'CF -s účtami'!E136</f>
        <v>0</v>
      </c>
      <c r="F58" s="50">
        <f>'CF -s účtami'!F136</f>
        <v>0</v>
      </c>
      <c r="G58" s="50" t="e">
        <f>'CF -s účtami'!#REF!</f>
        <v>#REF!</v>
      </c>
      <c r="H58" s="50" t="e">
        <f>'CF -s účtami'!#REF!</f>
        <v>#REF!</v>
      </c>
      <c r="I58" s="50" t="e">
        <f>'CF -s účtami'!#REF!</f>
        <v>#REF!</v>
      </c>
      <c r="J58" s="50" t="e">
        <f>'CF -s účtami'!#REF!</f>
        <v>#REF!</v>
      </c>
      <c r="K58" s="50" t="e">
        <f>'CF -s účtami'!#REF!</f>
        <v>#REF!</v>
      </c>
    </row>
    <row r="59" spans="1:11" s="75" customFormat="1" ht="25.5" x14ac:dyDescent="0.2">
      <c r="A59" s="46" t="s">
        <v>120</v>
      </c>
      <c r="B59" s="53" t="s">
        <v>127</v>
      </c>
      <c r="C59" s="50">
        <f>'CF -s účtami'!C138</f>
        <v>0</v>
      </c>
      <c r="D59" s="50">
        <f>'CF -s účtami'!D138</f>
        <v>0</v>
      </c>
      <c r="E59" s="50">
        <f>'CF -s účtami'!E138</f>
        <v>0</v>
      </c>
      <c r="F59" s="50">
        <f>'CF -s účtami'!F138</f>
        <v>0</v>
      </c>
      <c r="G59" s="50" t="e">
        <f>'CF -s účtami'!#REF!</f>
        <v>#REF!</v>
      </c>
      <c r="H59" s="50" t="e">
        <f>'CF -s účtami'!#REF!</f>
        <v>#REF!</v>
      </c>
      <c r="I59" s="50" t="e">
        <f>'CF -s účtami'!#REF!</f>
        <v>#REF!</v>
      </c>
      <c r="J59" s="50" t="e">
        <f>'CF -s účtami'!#REF!</f>
        <v>#REF!</v>
      </c>
      <c r="K59" s="50" t="e">
        <f>'CF -s účtami'!#REF!</f>
        <v>#REF!</v>
      </c>
    </row>
    <row r="60" spans="1:11" s="75" customFormat="1" ht="38.25" x14ac:dyDescent="0.2">
      <c r="A60" s="46" t="s">
        <v>121</v>
      </c>
      <c r="B60" s="53" t="s">
        <v>128</v>
      </c>
      <c r="C60" s="50">
        <f>'CF -s účtami'!C140</f>
        <v>0</v>
      </c>
      <c r="D60" s="50">
        <f>'CF -s účtami'!D140</f>
        <v>0</v>
      </c>
      <c r="E60" s="50">
        <f>'CF -s účtami'!E140</f>
        <v>0</v>
      </c>
      <c r="F60" s="50">
        <f>'CF -s účtami'!F140</f>
        <v>0</v>
      </c>
      <c r="G60" s="50" t="e">
        <f>'CF -s účtami'!#REF!</f>
        <v>#REF!</v>
      </c>
      <c r="H60" s="50" t="e">
        <f>'CF -s účtami'!#REF!</f>
        <v>#REF!</v>
      </c>
      <c r="I60" s="50" t="e">
        <f>'CF -s účtami'!#REF!</f>
        <v>#REF!</v>
      </c>
      <c r="J60" s="50" t="e">
        <f>'CF -s účtami'!#REF!</f>
        <v>#REF!</v>
      </c>
      <c r="K60" s="50" t="e">
        <f>'CF -s účtami'!#REF!</f>
        <v>#REF!</v>
      </c>
    </row>
    <row r="61" spans="1:11" ht="38.25" x14ac:dyDescent="0.2">
      <c r="A61" s="46" t="s">
        <v>122</v>
      </c>
      <c r="B61" s="53" t="s">
        <v>129</v>
      </c>
      <c r="C61" s="61">
        <f>'CF -s účtami'!C142</f>
        <v>0</v>
      </c>
      <c r="D61" s="61">
        <f>'CF -s účtami'!D142</f>
        <v>0</v>
      </c>
      <c r="E61" s="61">
        <f>'CF -s účtami'!E142</f>
        <v>0</v>
      </c>
      <c r="F61" s="61">
        <f>'CF -s účtami'!F142</f>
        <v>0</v>
      </c>
      <c r="G61" s="61" t="e">
        <f>'CF -s účtami'!#REF!</f>
        <v>#REF!</v>
      </c>
      <c r="H61" s="61" t="e">
        <f>'CF -s účtami'!#REF!</f>
        <v>#REF!</v>
      </c>
      <c r="I61" s="61" t="e">
        <f>'CF -s účtami'!#REF!</f>
        <v>#REF!</v>
      </c>
      <c r="J61" s="61" t="e">
        <f>'CF -s účtami'!#REF!</f>
        <v>#REF!</v>
      </c>
      <c r="K61" s="61" t="e">
        <f>'CF -s účtami'!#REF!</f>
        <v>#REF!</v>
      </c>
    </row>
    <row r="62" spans="1:11" ht="25.5" x14ac:dyDescent="0.2">
      <c r="A62" s="46" t="s">
        <v>123</v>
      </c>
      <c r="B62" s="53" t="s">
        <v>130</v>
      </c>
      <c r="C62" s="61">
        <f>'CF -s účtami'!C144</f>
        <v>0</v>
      </c>
      <c r="D62" s="61">
        <f>'CF -s účtami'!D144</f>
        <v>0</v>
      </c>
      <c r="E62" s="61">
        <f>'CF -s účtami'!E144</f>
        <v>0</v>
      </c>
      <c r="F62" s="61">
        <f>'CF -s účtami'!F144</f>
        <v>0</v>
      </c>
      <c r="G62" s="61" t="e">
        <f>'CF -s účtami'!#REF!</f>
        <v>#REF!</v>
      </c>
      <c r="H62" s="61" t="e">
        <f>'CF -s účtami'!#REF!</f>
        <v>#REF!</v>
      </c>
      <c r="I62" s="61" t="e">
        <f>'CF -s účtami'!#REF!</f>
        <v>#REF!</v>
      </c>
      <c r="J62" s="61" t="e">
        <f>'CF -s účtami'!#REF!</f>
        <v>#REF!</v>
      </c>
      <c r="K62" s="61" t="e">
        <f>'CF -s účtami'!#REF!</f>
        <v>#REF!</v>
      </c>
    </row>
    <row r="63" spans="1:11" x14ac:dyDescent="0.2">
      <c r="A63" s="46" t="s">
        <v>124</v>
      </c>
      <c r="B63" s="52" t="s">
        <v>189</v>
      </c>
      <c r="C63" s="61">
        <f>'CF -s účtami'!C146</f>
        <v>0</v>
      </c>
      <c r="D63" s="61">
        <f>'CF -s účtami'!D146</f>
        <v>0</v>
      </c>
      <c r="E63" s="61">
        <f>'CF -s účtami'!E146</f>
        <v>0</v>
      </c>
      <c r="F63" s="61">
        <f>'CF -s účtami'!F146</f>
        <v>0</v>
      </c>
      <c r="G63" s="61" t="e">
        <f>'CF -s účtami'!#REF!</f>
        <v>#REF!</v>
      </c>
      <c r="H63" s="61" t="e">
        <f>'CF -s účtami'!#REF!</f>
        <v>#REF!</v>
      </c>
      <c r="I63" s="61" t="e">
        <f>'CF -s účtami'!#REF!</f>
        <v>#REF!</v>
      </c>
      <c r="J63" s="61" t="e">
        <f>'CF -s účtami'!#REF!</f>
        <v>#REF!</v>
      </c>
      <c r="K63" s="61" t="e">
        <f>'CF -s účtami'!#REF!</f>
        <v>#REF!</v>
      </c>
    </row>
    <row r="64" spans="1:11" x14ac:dyDescent="0.2">
      <c r="A64" s="46" t="s">
        <v>125</v>
      </c>
      <c r="B64" s="52" t="s">
        <v>190</v>
      </c>
      <c r="C64" s="61">
        <f>'CF -s účtami'!C148</f>
        <v>0</v>
      </c>
      <c r="D64" s="61">
        <f>'CF -s účtami'!D148</f>
        <v>0</v>
      </c>
      <c r="E64" s="61">
        <f>'CF -s účtami'!E148</f>
        <v>0</v>
      </c>
      <c r="F64" s="61">
        <f>'CF -s účtami'!F148</f>
        <v>0</v>
      </c>
      <c r="G64" s="61" t="e">
        <f>'CF -s účtami'!#REF!</f>
        <v>#REF!</v>
      </c>
      <c r="H64" s="61" t="e">
        <f>'CF -s účtami'!#REF!</f>
        <v>#REF!</v>
      </c>
      <c r="I64" s="61" t="e">
        <f>'CF -s účtami'!#REF!</f>
        <v>#REF!</v>
      </c>
      <c r="J64" s="61" t="e">
        <f>'CF -s účtami'!#REF!</f>
        <v>#REF!</v>
      </c>
      <c r="K64" s="61" t="e">
        <f>'CF -s účtami'!#REF!</f>
        <v>#REF!</v>
      </c>
    </row>
    <row r="65" spans="1:12" x14ac:dyDescent="0.2">
      <c r="A65" s="51"/>
      <c r="B65" s="52"/>
      <c r="C65" s="61"/>
      <c r="D65" s="61"/>
      <c r="E65" s="61"/>
      <c r="F65" s="61"/>
      <c r="G65" s="61"/>
      <c r="H65" s="61"/>
      <c r="I65" s="61"/>
      <c r="J65" s="61"/>
      <c r="K65" s="61"/>
    </row>
    <row r="66" spans="1:12" x14ac:dyDescent="0.2">
      <c r="A66" s="51"/>
      <c r="B66" s="47" t="s">
        <v>131</v>
      </c>
      <c r="C66" s="48">
        <f>SUM(C56:C64)</f>
        <v>-2588452</v>
      </c>
      <c r="D66" s="48">
        <f>SUM(D56:D64)</f>
        <v>1866092</v>
      </c>
      <c r="E66" s="48">
        <f>SUM(E56:E64)</f>
        <v>0</v>
      </c>
      <c r="F66" s="48">
        <f>SUM(F56:F64)</f>
        <v>0</v>
      </c>
      <c r="G66" s="48" t="e">
        <f t="shared" ref="G66:K66" si="4">SUM(G56:G64)</f>
        <v>#REF!</v>
      </c>
      <c r="H66" s="48" t="e">
        <f t="shared" si="4"/>
        <v>#REF!</v>
      </c>
      <c r="I66" s="48" t="e">
        <f t="shared" si="4"/>
        <v>#REF!</v>
      </c>
      <c r="J66" s="48" t="e">
        <f t="shared" si="4"/>
        <v>#REF!</v>
      </c>
      <c r="K66" s="48" t="e">
        <f t="shared" si="4"/>
        <v>#REF!</v>
      </c>
    </row>
    <row r="67" spans="1:12" x14ac:dyDescent="0.2">
      <c r="A67" s="51"/>
      <c r="B67" s="52"/>
      <c r="C67" s="61"/>
      <c r="D67" s="61"/>
      <c r="E67" s="61"/>
      <c r="F67" s="61"/>
      <c r="G67" s="61"/>
      <c r="H67" s="61"/>
      <c r="I67" s="61"/>
      <c r="J67" s="61"/>
      <c r="K67" s="61"/>
    </row>
    <row r="68" spans="1:12" ht="25.5" x14ac:dyDescent="0.2">
      <c r="A68" s="46" t="s">
        <v>219</v>
      </c>
      <c r="B68" s="47" t="s">
        <v>132</v>
      </c>
      <c r="C68" s="48">
        <f>C28+C52+C66</f>
        <v>-670802</v>
      </c>
      <c r="D68" s="48">
        <f>D28+D52+D66</f>
        <v>-477477</v>
      </c>
      <c r="E68" s="48">
        <f>E28+E52+E66</f>
        <v>-2179936</v>
      </c>
      <c r="F68" s="48">
        <f>F28+F52+F66</f>
        <v>-1967171</v>
      </c>
      <c r="G68" s="48" t="e">
        <f t="shared" ref="G68:K68" si="5">G28+G52+G66</f>
        <v>#REF!</v>
      </c>
      <c r="H68" s="48" t="e">
        <f t="shared" si="5"/>
        <v>#REF!</v>
      </c>
      <c r="I68" s="48" t="e">
        <f t="shared" si="5"/>
        <v>#REF!</v>
      </c>
      <c r="J68" s="48" t="e">
        <f t="shared" si="5"/>
        <v>#REF!</v>
      </c>
      <c r="K68" s="48" t="e">
        <f t="shared" si="5"/>
        <v>#REF!</v>
      </c>
    </row>
    <row r="69" spans="1:12" x14ac:dyDescent="0.2">
      <c r="A69" s="46"/>
      <c r="B69" s="47"/>
      <c r="C69" s="61"/>
      <c r="D69" s="61"/>
      <c r="E69" s="61"/>
      <c r="F69" s="61"/>
      <c r="G69" s="61"/>
      <c r="H69" s="61"/>
      <c r="I69" s="61"/>
      <c r="J69" s="61"/>
      <c r="K69" s="61"/>
    </row>
    <row r="70" spans="1:12" ht="25.5" x14ac:dyDescent="0.2">
      <c r="A70" s="46" t="s">
        <v>196</v>
      </c>
      <c r="B70" s="47" t="s">
        <v>133</v>
      </c>
      <c r="C70" s="48">
        <f>'CF -s účtami'!C154</f>
        <v>1564213</v>
      </c>
      <c r="D70" s="48">
        <f>'CF -s účtami'!D154</f>
        <v>2012060</v>
      </c>
      <c r="E70" s="48">
        <f>'CF -s účtami'!E154</f>
        <v>4120634</v>
      </c>
      <c r="F70" s="48">
        <f>'CF -s účtami'!F154</f>
        <v>6060268</v>
      </c>
      <c r="G70" s="48" t="e">
        <f>'CF -s účtami'!#REF!</f>
        <v>#REF!</v>
      </c>
      <c r="H70" s="48" t="e">
        <f>'CF -s účtami'!#REF!</f>
        <v>#REF!</v>
      </c>
      <c r="I70" s="48" t="e">
        <f>'CF -s účtami'!#REF!</f>
        <v>#REF!</v>
      </c>
      <c r="J70" s="48" t="e">
        <f>'CF -s účtami'!#REF!</f>
        <v>#REF!</v>
      </c>
      <c r="K70" s="48" t="e">
        <f>'CF -s účtami'!#REF!</f>
        <v>#REF!</v>
      </c>
    </row>
    <row r="71" spans="1:12" x14ac:dyDescent="0.2">
      <c r="A71" s="46"/>
      <c r="B71" s="47"/>
      <c r="C71" s="61"/>
      <c r="D71" s="61"/>
      <c r="E71" s="61"/>
      <c r="F71" s="61"/>
      <c r="G71" s="61"/>
      <c r="H71" s="61"/>
      <c r="I71" s="61"/>
      <c r="J71" s="61"/>
      <c r="K71" s="61"/>
    </row>
    <row r="72" spans="1:12" ht="38.25" customHeight="1" x14ac:dyDescent="0.2">
      <c r="A72" s="46" t="s">
        <v>197</v>
      </c>
      <c r="B72" s="47" t="s">
        <v>134</v>
      </c>
      <c r="C72" s="48">
        <f>'CF -s účtami'!C156</f>
        <v>893411</v>
      </c>
      <c r="D72" s="48">
        <f>'CF -s účtami'!D156</f>
        <v>1534583</v>
      </c>
      <c r="E72" s="48">
        <f>'CF -s účtami'!E156</f>
        <v>1940698</v>
      </c>
      <c r="F72" s="48">
        <f>'CF -s účtami'!F156</f>
        <v>4093097</v>
      </c>
      <c r="G72" s="48" t="e">
        <f>'CF -s účtami'!#REF!</f>
        <v>#REF!</v>
      </c>
      <c r="H72" s="48" t="e">
        <f>'CF -s účtami'!#REF!</f>
        <v>#REF!</v>
      </c>
      <c r="I72" s="48" t="e">
        <f>'CF -s účtami'!#REF!</f>
        <v>#REF!</v>
      </c>
      <c r="J72" s="48" t="e">
        <f>'CF -s účtami'!#REF!</f>
        <v>#REF!</v>
      </c>
      <c r="K72" s="48" t="e">
        <f>'CF -s účtami'!#REF!</f>
        <v>#REF!</v>
      </c>
      <c r="L72" s="64"/>
    </row>
    <row r="73" spans="1:12" x14ac:dyDescent="0.2">
      <c r="A73" s="46"/>
      <c r="B73" s="47"/>
      <c r="C73" s="48"/>
      <c r="D73" s="48"/>
      <c r="E73" s="48"/>
      <c r="F73" s="48"/>
      <c r="G73" s="48"/>
      <c r="H73" s="48"/>
      <c r="I73" s="48"/>
      <c r="J73" s="48"/>
      <c r="K73" s="48"/>
    </row>
    <row r="74" spans="1:12" ht="25.5" x14ac:dyDescent="0.2">
      <c r="A74" s="46" t="s">
        <v>198</v>
      </c>
      <c r="B74" s="47" t="s">
        <v>182</v>
      </c>
      <c r="C74" s="48">
        <f>'CF -s účtami'!C158</f>
        <v>52334</v>
      </c>
      <c r="D74" s="48">
        <f>'CF -s účtami'!D158</f>
        <v>29630</v>
      </c>
      <c r="E74" s="48">
        <f>'CF -s účtami'!E158</f>
        <v>71362</v>
      </c>
      <c r="F74" s="48">
        <f>'CF -s účtami'!F158</f>
        <v>27537</v>
      </c>
      <c r="G74" s="48" t="e">
        <f>'CF -s účtami'!#REF!</f>
        <v>#REF!</v>
      </c>
      <c r="H74" s="48" t="e">
        <f>'CF -s účtami'!#REF!</f>
        <v>#REF!</v>
      </c>
      <c r="I74" s="48" t="e">
        <f>'CF -s účtami'!#REF!</f>
        <v>#REF!</v>
      </c>
      <c r="J74" s="48" t="e">
        <f>'CF -s účtami'!#REF!</f>
        <v>#REF!</v>
      </c>
      <c r="K74" s="48" t="e">
        <f>'CF -s účtami'!#REF!</f>
        <v>#REF!</v>
      </c>
    </row>
    <row r="75" spans="1:12" x14ac:dyDescent="0.2">
      <c r="A75" s="46"/>
      <c r="B75" s="65"/>
      <c r="C75" s="66"/>
      <c r="D75" s="66"/>
      <c r="E75" s="66"/>
      <c r="F75" s="66"/>
      <c r="G75" s="66"/>
      <c r="H75" s="66"/>
      <c r="I75" s="66"/>
      <c r="J75" s="66"/>
      <c r="K75" s="66"/>
    </row>
    <row r="76" spans="1:12" ht="39" thickBot="1" x14ac:dyDescent="0.25">
      <c r="A76" s="67" t="s">
        <v>199</v>
      </c>
      <c r="B76" s="68" t="s">
        <v>272</v>
      </c>
      <c r="C76" s="69">
        <f>'CF -s účtami'!C160</f>
        <v>945745</v>
      </c>
      <c r="D76" s="69">
        <f>'CF -s účtami'!D160</f>
        <v>1564213</v>
      </c>
      <c r="E76" s="69">
        <f>'CF -s účtami'!E160</f>
        <v>2012060</v>
      </c>
      <c r="F76" s="69">
        <f>'CF -s účtami'!F160</f>
        <v>4120634</v>
      </c>
      <c r="G76" s="69" t="e">
        <f>'CF -s účtami'!#REF!</f>
        <v>#REF!</v>
      </c>
      <c r="H76" s="69" t="e">
        <f>'CF -s účtami'!#REF!</f>
        <v>#REF!</v>
      </c>
      <c r="I76" s="69" t="e">
        <f>'CF -s účtami'!#REF!</f>
        <v>#REF!</v>
      </c>
      <c r="J76" s="69" t="e">
        <f>'CF -s účtami'!#REF!</f>
        <v>#REF!</v>
      </c>
      <c r="K76" s="69" t="e">
        <f>'CF -s účtami'!#REF!</f>
        <v>#REF!</v>
      </c>
    </row>
    <row r="77" spans="1:12" ht="13.5" thickTop="1" x14ac:dyDescent="0.2">
      <c r="A77" s="62"/>
      <c r="B77" s="63"/>
    </row>
    <row r="78" spans="1:12" x14ac:dyDescent="0.2">
      <c r="A78" s="62"/>
      <c r="B78" s="63"/>
    </row>
    <row r="79" spans="1:12" x14ac:dyDescent="0.2">
      <c r="A79" s="62"/>
      <c r="B79" s="63"/>
    </row>
    <row r="80" spans="1:12" x14ac:dyDescent="0.2">
      <c r="A80" s="62"/>
      <c r="B80" s="63"/>
    </row>
    <row r="81" spans="1:2" x14ac:dyDescent="0.2">
      <c r="A81" s="62"/>
      <c r="B81" s="63"/>
    </row>
    <row r="82" spans="1:2" x14ac:dyDescent="0.2">
      <c r="A82" s="62"/>
      <c r="B82" s="63"/>
    </row>
    <row r="83" spans="1:2" x14ac:dyDescent="0.2">
      <c r="A83" s="62"/>
      <c r="B83" s="63"/>
    </row>
    <row r="84" spans="1:2" ht="12.75" customHeight="1" x14ac:dyDescent="0.2">
      <c r="A84" s="62"/>
      <c r="B84" s="63"/>
    </row>
    <row r="85" spans="1:2" ht="12.75" customHeight="1" x14ac:dyDescent="0.2">
      <c r="A85" s="62"/>
      <c r="B85" s="63"/>
    </row>
    <row r="86" spans="1:2" ht="12.75" customHeight="1" x14ac:dyDescent="0.2">
      <c r="A86" s="62"/>
      <c r="B86" s="63"/>
    </row>
    <row r="87" spans="1:2" ht="12.75" customHeight="1" x14ac:dyDescent="0.2">
      <c r="A87" s="62"/>
      <c r="B87" s="63"/>
    </row>
    <row r="88" spans="1:2" x14ac:dyDescent="0.2">
      <c r="A88" s="62"/>
      <c r="B88" s="63"/>
    </row>
    <row r="89" spans="1:2" x14ac:dyDescent="0.2">
      <c r="A89" s="62"/>
      <c r="B89" s="63"/>
    </row>
    <row r="90" spans="1:2" x14ac:dyDescent="0.2">
      <c r="B90" s="63"/>
    </row>
    <row r="91" spans="1:2" x14ac:dyDescent="0.2">
      <c r="B91" s="63"/>
    </row>
    <row r="92" spans="1:2" x14ac:dyDescent="0.2">
      <c r="B92" s="63"/>
    </row>
    <row r="93" spans="1:2" x14ac:dyDescent="0.2">
      <c r="B93" s="63"/>
    </row>
    <row r="94" spans="1:2" x14ac:dyDescent="0.2">
      <c r="B94" s="63"/>
    </row>
    <row r="95" spans="1:2" x14ac:dyDescent="0.2">
      <c r="B95" s="63"/>
    </row>
    <row r="96" spans="1:2" x14ac:dyDescent="0.2">
      <c r="B96" s="63"/>
    </row>
    <row r="97" spans="2:2" x14ac:dyDescent="0.2">
      <c r="B97" s="63"/>
    </row>
    <row r="98" spans="2:2" x14ac:dyDescent="0.2">
      <c r="B98" s="63"/>
    </row>
    <row r="99" spans="2:2" x14ac:dyDescent="0.2">
      <c r="B99" s="63"/>
    </row>
    <row r="100" spans="2:2" x14ac:dyDescent="0.2">
      <c r="B100" s="63"/>
    </row>
    <row r="101" spans="2:2" x14ac:dyDescent="0.2">
      <c r="B101" s="63"/>
    </row>
    <row r="102" spans="2:2" x14ac:dyDescent="0.2">
      <c r="B102" s="63"/>
    </row>
    <row r="103" spans="2:2" x14ac:dyDescent="0.2">
      <c r="B103" s="63"/>
    </row>
    <row r="104" spans="2:2" x14ac:dyDescent="0.2">
      <c r="B104" s="63"/>
    </row>
    <row r="105" spans="2:2" x14ac:dyDescent="0.2">
      <c r="B105" s="63"/>
    </row>
    <row r="106" spans="2:2" x14ac:dyDescent="0.2">
      <c r="B106" s="63"/>
    </row>
    <row r="107" spans="2:2" x14ac:dyDescent="0.2">
      <c r="B107" s="63"/>
    </row>
    <row r="108" spans="2:2" x14ac:dyDescent="0.2">
      <c r="B108" s="63"/>
    </row>
    <row r="109" spans="2:2" x14ac:dyDescent="0.2">
      <c r="B109" s="63"/>
    </row>
    <row r="110" spans="2:2" x14ac:dyDescent="0.2">
      <c r="B110" s="63"/>
    </row>
    <row r="111" spans="2:2" x14ac:dyDescent="0.2">
      <c r="B111" s="63"/>
    </row>
    <row r="112" spans="2:2" x14ac:dyDescent="0.2">
      <c r="B112" s="63"/>
    </row>
    <row r="113" spans="2:2" x14ac:dyDescent="0.2">
      <c r="B113" s="63"/>
    </row>
    <row r="114" spans="2:2" x14ac:dyDescent="0.2">
      <c r="B114" s="63"/>
    </row>
    <row r="115" spans="2:2" x14ac:dyDescent="0.2">
      <c r="B115" s="63"/>
    </row>
    <row r="116" spans="2:2" x14ac:dyDescent="0.2">
      <c r="B116" s="63"/>
    </row>
    <row r="117" spans="2:2" x14ac:dyDescent="0.2">
      <c r="B117" s="63"/>
    </row>
    <row r="118" spans="2:2" x14ac:dyDescent="0.2">
      <c r="B118" s="63"/>
    </row>
    <row r="119" spans="2:2" x14ac:dyDescent="0.2">
      <c r="B119" s="63"/>
    </row>
    <row r="120" spans="2:2" x14ac:dyDescent="0.2">
      <c r="B120" s="63"/>
    </row>
    <row r="121" spans="2:2" x14ac:dyDescent="0.2">
      <c r="B121" s="63"/>
    </row>
    <row r="122" spans="2:2" x14ac:dyDescent="0.2">
      <c r="B122" s="63"/>
    </row>
    <row r="123" spans="2:2" x14ac:dyDescent="0.2">
      <c r="B123" s="63"/>
    </row>
    <row r="124" spans="2:2" x14ac:dyDescent="0.2">
      <c r="B124" s="63"/>
    </row>
    <row r="125" spans="2:2" x14ac:dyDescent="0.2">
      <c r="B125" s="63"/>
    </row>
    <row r="126" spans="2:2" x14ac:dyDescent="0.2">
      <c r="B126" s="63"/>
    </row>
    <row r="127" spans="2:2" x14ac:dyDescent="0.2">
      <c r="B127" s="63"/>
    </row>
    <row r="128" spans="2:2" x14ac:dyDescent="0.2">
      <c r="B128" s="63"/>
    </row>
    <row r="129" spans="2:2" x14ac:dyDescent="0.2">
      <c r="B129" s="63"/>
    </row>
    <row r="130" spans="2:2" x14ac:dyDescent="0.2">
      <c r="B130" s="63"/>
    </row>
    <row r="131" spans="2:2" x14ac:dyDescent="0.2">
      <c r="B131" s="63"/>
    </row>
    <row r="132" spans="2:2" x14ac:dyDescent="0.2">
      <c r="B132" s="63"/>
    </row>
    <row r="133" spans="2:2" x14ac:dyDescent="0.2">
      <c r="B133" s="63"/>
    </row>
    <row r="134" spans="2:2" x14ac:dyDescent="0.2">
      <c r="B134" s="63"/>
    </row>
    <row r="135" spans="2:2" x14ac:dyDescent="0.2">
      <c r="B135" s="63"/>
    </row>
    <row r="136" spans="2:2" x14ac:dyDescent="0.2">
      <c r="B136" s="63"/>
    </row>
    <row r="137" spans="2:2" x14ac:dyDescent="0.2">
      <c r="B137" s="63"/>
    </row>
    <row r="138" spans="2:2" x14ac:dyDescent="0.2">
      <c r="B138" s="63"/>
    </row>
    <row r="139" spans="2:2" x14ac:dyDescent="0.2">
      <c r="B139" s="63"/>
    </row>
    <row r="140" spans="2:2" x14ac:dyDescent="0.2">
      <c r="B140" s="63"/>
    </row>
    <row r="141" spans="2:2" x14ac:dyDescent="0.2">
      <c r="B141" s="63"/>
    </row>
    <row r="142" spans="2:2" x14ac:dyDescent="0.2">
      <c r="B142" s="63"/>
    </row>
    <row r="143" spans="2:2" x14ac:dyDescent="0.2">
      <c r="B143" s="63"/>
    </row>
    <row r="144" spans="2:2" x14ac:dyDescent="0.2">
      <c r="B144" s="63"/>
    </row>
    <row r="145" spans="2:2" x14ac:dyDescent="0.2">
      <c r="B145" s="63"/>
    </row>
    <row r="146" spans="2:2" x14ac:dyDescent="0.2">
      <c r="B146" s="63"/>
    </row>
    <row r="147" spans="2:2" x14ac:dyDescent="0.2">
      <c r="B147" s="63"/>
    </row>
    <row r="148" spans="2:2" x14ac:dyDescent="0.2">
      <c r="B148" s="63"/>
    </row>
    <row r="149" spans="2:2" x14ac:dyDescent="0.2">
      <c r="B149" s="63"/>
    </row>
    <row r="150" spans="2:2" x14ac:dyDescent="0.2">
      <c r="B150" s="63"/>
    </row>
    <row r="151" spans="2:2" x14ac:dyDescent="0.2">
      <c r="B151" s="63"/>
    </row>
    <row r="152" spans="2:2" x14ac:dyDescent="0.2">
      <c r="B152" s="63"/>
    </row>
    <row r="153" spans="2:2" x14ac:dyDescent="0.2">
      <c r="B153" s="63"/>
    </row>
    <row r="154" spans="2:2" x14ac:dyDescent="0.2">
      <c r="B154" s="63"/>
    </row>
    <row r="155" spans="2:2" x14ac:dyDescent="0.2">
      <c r="B155" s="63"/>
    </row>
    <row r="156" spans="2:2" x14ac:dyDescent="0.2">
      <c r="B156" s="63"/>
    </row>
    <row r="157" spans="2:2" x14ac:dyDescent="0.2">
      <c r="B157" s="63"/>
    </row>
    <row r="158" spans="2:2" x14ac:dyDescent="0.2">
      <c r="B158" s="63"/>
    </row>
    <row r="159" spans="2:2" x14ac:dyDescent="0.2">
      <c r="B159" s="63"/>
    </row>
    <row r="160" spans="2:2" x14ac:dyDescent="0.2">
      <c r="B160" s="63"/>
    </row>
    <row r="161" spans="2:2" x14ac:dyDescent="0.2">
      <c r="B161" s="63"/>
    </row>
    <row r="162" spans="2:2" x14ac:dyDescent="0.2">
      <c r="B162" s="63"/>
    </row>
    <row r="163" spans="2:2" x14ac:dyDescent="0.2">
      <c r="B163" s="63"/>
    </row>
    <row r="164" spans="2:2" x14ac:dyDescent="0.2">
      <c r="B164" s="63"/>
    </row>
    <row r="165" spans="2:2" x14ac:dyDescent="0.2">
      <c r="B165" s="63"/>
    </row>
    <row r="166" spans="2:2" x14ac:dyDescent="0.2">
      <c r="B166" s="63"/>
    </row>
    <row r="167" spans="2:2" x14ac:dyDescent="0.2">
      <c r="B167" s="63"/>
    </row>
    <row r="168" spans="2:2" x14ac:dyDescent="0.2">
      <c r="B168" s="63"/>
    </row>
    <row r="169" spans="2:2" x14ac:dyDescent="0.2">
      <c r="B169" s="63"/>
    </row>
    <row r="170" spans="2:2" x14ac:dyDescent="0.2">
      <c r="B170" s="63"/>
    </row>
    <row r="171" spans="2:2" x14ac:dyDescent="0.2">
      <c r="B171" s="63"/>
    </row>
    <row r="172" spans="2:2" x14ac:dyDescent="0.2">
      <c r="B172" s="63"/>
    </row>
    <row r="173" spans="2:2" x14ac:dyDescent="0.2">
      <c r="B173" s="63"/>
    </row>
    <row r="174" spans="2:2" x14ac:dyDescent="0.2">
      <c r="B174" s="63"/>
    </row>
    <row r="175" spans="2:2" x14ac:dyDescent="0.2">
      <c r="B175" s="63"/>
    </row>
    <row r="176" spans="2:2" x14ac:dyDescent="0.2">
      <c r="B176" s="63"/>
    </row>
    <row r="177" spans="2:2" x14ac:dyDescent="0.2">
      <c r="B177" s="63"/>
    </row>
    <row r="178" spans="2:2" x14ac:dyDescent="0.2">
      <c r="B178" s="63"/>
    </row>
    <row r="179" spans="2:2" x14ac:dyDescent="0.2">
      <c r="B179" s="63"/>
    </row>
    <row r="180" spans="2:2" x14ac:dyDescent="0.2">
      <c r="B180" s="63"/>
    </row>
    <row r="181" spans="2:2" x14ac:dyDescent="0.2">
      <c r="B181" s="63"/>
    </row>
    <row r="182" spans="2:2" x14ac:dyDescent="0.2">
      <c r="B182" s="63"/>
    </row>
    <row r="183" spans="2:2" x14ac:dyDescent="0.2">
      <c r="B183" s="63"/>
    </row>
    <row r="184" spans="2:2" x14ac:dyDescent="0.2">
      <c r="B184" s="63"/>
    </row>
    <row r="185" spans="2:2" x14ac:dyDescent="0.2">
      <c r="B185" s="63"/>
    </row>
    <row r="186" spans="2:2" x14ac:dyDescent="0.2">
      <c r="B186" s="63"/>
    </row>
    <row r="187" spans="2:2" x14ac:dyDescent="0.2">
      <c r="B187" s="63"/>
    </row>
    <row r="188" spans="2:2" x14ac:dyDescent="0.2">
      <c r="B188" s="63"/>
    </row>
    <row r="189" spans="2:2" x14ac:dyDescent="0.2">
      <c r="B189" s="63"/>
    </row>
    <row r="190" spans="2:2" x14ac:dyDescent="0.2">
      <c r="B190" s="63"/>
    </row>
    <row r="191" spans="2:2" x14ac:dyDescent="0.2">
      <c r="B191" s="63"/>
    </row>
    <row r="192" spans="2:2" x14ac:dyDescent="0.2">
      <c r="B192" s="63"/>
    </row>
    <row r="193" spans="2:2" x14ac:dyDescent="0.2">
      <c r="B193" s="63"/>
    </row>
    <row r="194" spans="2:2" x14ac:dyDescent="0.2">
      <c r="B194" s="63"/>
    </row>
    <row r="195" spans="2:2" x14ac:dyDescent="0.2">
      <c r="B195" s="63"/>
    </row>
    <row r="196" spans="2:2" x14ac:dyDescent="0.2">
      <c r="B196" s="63"/>
    </row>
    <row r="197" spans="2:2" x14ac:dyDescent="0.2">
      <c r="B197" s="63"/>
    </row>
    <row r="198" spans="2:2" x14ac:dyDescent="0.2">
      <c r="B198" s="63"/>
    </row>
    <row r="199" spans="2:2" x14ac:dyDescent="0.2">
      <c r="B199" s="63"/>
    </row>
    <row r="200" spans="2:2" x14ac:dyDescent="0.2">
      <c r="B200" s="63"/>
    </row>
    <row r="201" spans="2:2" x14ac:dyDescent="0.2">
      <c r="B201" s="63"/>
    </row>
    <row r="202" spans="2:2" x14ac:dyDescent="0.2">
      <c r="B202" s="63"/>
    </row>
    <row r="203" spans="2:2" x14ac:dyDescent="0.2">
      <c r="B203" s="63"/>
    </row>
    <row r="204" spans="2:2" x14ac:dyDescent="0.2">
      <c r="B204" s="63"/>
    </row>
    <row r="205" spans="2:2" x14ac:dyDescent="0.2">
      <c r="B205" s="63"/>
    </row>
    <row r="206" spans="2:2" x14ac:dyDescent="0.2">
      <c r="B206" s="63"/>
    </row>
    <row r="207" spans="2:2" x14ac:dyDescent="0.2">
      <c r="B207" s="63"/>
    </row>
    <row r="208" spans="2:2" x14ac:dyDescent="0.2">
      <c r="B208" s="63"/>
    </row>
    <row r="209" spans="2:2" x14ac:dyDescent="0.2">
      <c r="B209" s="63"/>
    </row>
    <row r="210" spans="2:2" x14ac:dyDescent="0.2">
      <c r="B210" s="63"/>
    </row>
    <row r="211" spans="2:2" x14ac:dyDescent="0.2">
      <c r="B211" s="63"/>
    </row>
    <row r="212" spans="2:2" x14ac:dyDescent="0.2">
      <c r="B212" s="63"/>
    </row>
    <row r="213" spans="2:2" x14ac:dyDescent="0.2">
      <c r="B213" s="63"/>
    </row>
    <row r="214" spans="2:2" x14ac:dyDescent="0.2">
      <c r="B214" s="63"/>
    </row>
    <row r="215" spans="2:2" x14ac:dyDescent="0.2">
      <c r="B215" s="63"/>
    </row>
    <row r="216" spans="2:2" x14ac:dyDescent="0.2">
      <c r="B216" s="63"/>
    </row>
    <row r="217" spans="2:2" x14ac:dyDescent="0.2">
      <c r="B217" s="63"/>
    </row>
    <row r="218" spans="2:2" x14ac:dyDescent="0.2">
      <c r="B218" s="63"/>
    </row>
    <row r="219" spans="2:2" x14ac:dyDescent="0.2">
      <c r="B219" s="63"/>
    </row>
    <row r="220" spans="2:2" x14ac:dyDescent="0.2">
      <c r="B220" s="63"/>
    </row>
    <row r="221" spans="2:2" x14ac:dyDescent="0.2">
      <c r="B221" s="63"/>
    </row>
    <row r="222" spans="2:2" x14ac:dyDescent="0.2">
      <c r="B222" s="63"/>
    </row>
    <row r="223" spans="2:2" x14ac:dyDescent="0.2">
      <c r="B223" s="63"/>
    </row>
    <row r="224" spans="2:2" x14ac:dyDescent="0.2">
      <c r="B224" s="63"/>
    </row>
    <row r="225" spans="2:2" x14ac:dyDescent="0.2">
      <c r="B225" s="63"/>
    </row>
    <row r="226" spans="2:2" x14ac:dyDescent="0.2">
      <c r="B226" s="63"/>
    </row>
    <row r="227" spans="2:2" x14ac:dyDescent="0.2">
      <c r="B227" s="63"/>
    </row>
    <row r="228" spans="2:2" x14ac:dyDescent="0.2">
      <c r="B228" s="63"/>
    </row>
    <row r="229" spans="2:2" x14ac:dyDescent="0.2">
      <c r="B229" s="63"/>
    </row>
    <row r="230" spans="2:2" x14ac:dyDescent="0.2">
      <c r="B230" s="63"/>
    </row>
    <row r="231" spans="2:2" x14ac:dyDescent="0.2">
      <c r="B231" s="63"/>
    </row>
    <row r="232" spans="2:2" x14ac:dyDescent="0.2">
      <c r="B232" s="63"/>
    </row>
    <row r="233" spans="2:2" x14ac:dyDescent="0.2">
      <c r="B233" s="63"/>
    </row>
    <row r="234" spans="2:2" x14ac:dyDescent="0.2">
      <c r="B234" s="63"/>
    </row>
    <row r="235" spans="2:2" x14ac:dyDescent="0.2">
      <c r="B235" s="63"/>
    </row>
    <row r="236" spans="2:2" x14ac:dyDescent="0.2">
      <c r="B236" s="63"/>
    </row>
    <row r="237" spans="2:2" x14ac:dyDescent="0.2">
      <c r="B237" s="63"/>
    </row>
    <row r="238" spans="2:2" x14ac:dyDescent="0.2">
      <c r="B238" s="63"/>
    </row>
    <row r="239" spans="2:2" x14ac:dyDescent="0.2">
      <c r="B239" s="63"/>
    </row>
    <row r="240" spans="2:2" x14ac:dyDescent="0.2">
      <c r="B240" s="63"/>
    </row>
    <row r="241" spans="2:2" x14ac:dyDescent="0.2">
      <c r="B241" s="63"/>
    </row>
    <row r="242" spans="2:2" x14ac:dyDescent="0.2">
      <c r="B242" s="63"/>
    </row>
    <row r="243" spans="2:2" x14ac:dyDescent="0.2">
      <c r="B243" s="63"/>
    </row>
    <row r="244" spans="2:2" x14ac:dyDescent="0.2">
      <c r="B244" s="63"/>
    </row>
    <row r="245" spans="2:2" x14ac:dyDescent="0.2">
      <c r="B245" s="63"/>
    </row>
    <row r="246" spans="2:2" x14ac:dyDescent="0.2">
      <c r="B246" s="63"/>
    </row>
    <row r="247" spans="2:2" x14ac:dyDescent="0.2">
      <c r="B247" s="63"/>
    </row>
    <row r="248" spans="2:2" x14ac:dyDescent="0.2">
      <c r="B248" s="63"/>
    </row>
    <row r="249" spans="2:2" x14ac:dyDescent="0.2">
      <c r="B249" s="63"/>
    </row>
    <row r="250" spans="2:2" x14ac:dyDescent="0.2">
      <c r="B250" s="63"/>
    </row>
    <row r="251" spans="2:2" x14ac:dyDescent="0.2">
      <c r="B251" s="63"/>
    </row>
    <row r="252" spans="2:2" x14ac:dyDescent="0.2">
      <c r="B252" s="63"/>
    </row>
    <row r="253" spans="2:2" x14ac:dyDescent="0.2">
      <c r="B253" s="63"/>
    </row>
    <row r="254" spans="2:2" x14ac:dyDescent="0.2">
      <c r="B254" s="63"/>
    </row>
    <row r="255" spans="2:2" x14ac:dyDescent="0.2">
      <c r="B255" s="63"/>
    </row>
    <row r="256" spans="2:2" x14ac:dyDescent="0.2">
      <c r="B256" s="63"/>
    </row>
    <row r="257" spans="2:2" x14ac:dyDescent="0.2">
      <c r="B257" s="63"/>
    </row>
    <row r="258" spans="2:2" x14ac:dyDescent="0.2">
      <c r="B258" s="63"/>
    </row>
    <row r="259" spans="2:2" x14ac:dyDescent="0.2">
      <c r="B259" s="63"/>
    </row>
    <row r="260" spans="2:2" x14ac:dyDescent="0.2">
      <c r="B260" s="63"/>
    </row>
    <row r="261" spans="2:2" x14ac:dyDescent="0.2">
      <c r="B261" s="63"/>
    </row>
    <row r="262" spans="2:2" x14ac:dyDescent="0.2">
      <c r="B262" s="63"/>
    </row>
    <row r="263" spans="2:2" x14ac:dyDescent="0.2">
      <c r="B263" s="63"/>
    </row>
    <row r="264" spans="2:2" x14ac:dyDescent="0.2">
      <c r="B264" s="63"/>
    </row>
    <row r="265" spans="2:2" x14ac:dyDescent="0.2">
      <c r="B265" s="63"/>
    </row>
    <row r="266" spans="2:2" x14ac:dyDescent="0.2">
      <c r="B266" s="63"/>
    </row>
    <row r="267" spans="2:2" x14ac:dyDescent="0.2">
      <c r="B267" s="63"/>
    </row>
    <row r="268" spans="2:2" x14ac:dyDescent="0.2">
      <c r="B268" s="63"/>
    </row>
    <row r="269" spans="2:2" x14ac:dyDescent="0.2">
      <c r="B269" s="63"/>
    </row>
    <row r="270" spans="2:2" x14ac:dyDescent="0.2">
      <c r="B270" s="63"/>
    </row>
    <row r="271" spans="2:2" x14ac:dyDescent="0.2">
      <c r="B271" s="63"/>
    </row>
    <row r="272" spans="2:2" x14ac:dyDescent="0.2">
      <c r="B272" s="63"/>
    </row>
    <row r="273" spans="2:2" x14ac:dyDescent="0.2">
      <c r="B273" s="63"/>
    </row>
    <row r="274" spans="2:2" x14ac:dyDescent="0.2">
      <c r="B274" s="63"/>
    </row>
    <row r="275" spans="2:2" x14ac:dyDescent="0.2">
      <c r="B275" s="63"/>
    </row>
    <row r="276" spans="2:2" x14ac:dyDescent="0.2">
      <c r="B276" s="63"/>
    </row>
    <row r="277" spans="2:2" x14ac:dyDescent="0.2">
      <c r="B277" s="63"/>
    </row>
    <row r="278" spans="2:2" x14ac:dyDescent="0.2">
      <c r="B278" s="63"/>
    </row>
    <row r="279" spans="2:2" x14ac:dyDescent="0.2">
      <c r="B279" s="63"/>
    </row>
    <row r="280" spans="2:2" x14ac:dyDescent="0.2">
      <c r="B280" s="63"/>
    </row>
    <row r="281" spans="2:2" x14ac:dyDescent="0.2">
      <c r="B281" s="63"/>
    </row>
    <row r="282" spans="2:2" x14ac:dyDescent="0.2">
      <c r="B282" s="63"/>
    </row>
    <row r="283" spans="2:2" x14ac:dyDescent="0.2">
      <c r="B283" s="63"/>
    </row>
    <row r="284" spans="2:2" x14ac:dyDescent="0.2">
      <c r="B284" s="63"/>
    </row>
    <row r="285" spans="2:2" x14ac:dyDescent="0.2">
      <c r="B285" s="63"/>
    </row>
    <row r="286" spans="2:2" x14ac:dyDescent="0.2">
      <c r="B286" s="63"/>
    </row>
    <row r="287" spans="2:2" x14ac:dyDescent="0.2">
      <c r="B287" s="63"/>
    </row>
    <row r="288" spans="2:2" x14ac:dyDescent="0.2">
      <c r="B288" s="63"/>
    </row>
    <row r="289" spans="2:2" x14ac:dyDescent="0.2">
      <c r="B289" s="63"/>
    </row>
    <row r="290" spans="2:2" x14ac:dyDescent="0.2">
      <c r="B290" s="63"/>
    </row>
    <row r="291" spans="2:2" x14ac:dyDescent="0.2">
      <c r="B291" s="63"/>
    </row>
    <row r="292" spans="2:2" x14ac:dyDescent="0.2">
      <c r="B292" s="63"/>
    </row>
    <row r="293" spans="2:2" x14ac:dyDescent="0.2">
      <c r="B293" s="63"/>
    </row>
    <row r="294" spans="2:2" x14ac:dyDescent="0.2">
      <c r="B294" s="63"/>
    </row>
    <row r="295" spans="2:2" x14ac:dyDescent="0.2">
      <c r="B295" s="63"/>
    </row>
    <row r="296" spans="2:2" x14ac:dyDescent="0.2">
      <c r="B296" s="63"/>
    </row>
    <row r="297" spans="2:2" x14ac:dyDescent="0.2">
      <c r="B297" s="63"/>
    </row>
    <row r="298" spans="2:2" x14ac:dyDescent="0.2">
      <c r="B298" s="63"/>
    </row>
    <row r="299" spans="2:2" x14ac:dyDescent="0.2">
      <c r="B299" s="63"/>
    </row>
    <row r="300" spans="2:2" x14ac:dyDescent="0.2">
      <c r="B300" s="63"/>
    </row>
    <row r="301" spans="2:2" x14ac:dyDescent="0.2">
      <c r="B301" s="63"/>
    </row>
    <row r="302" spans="2:2" x14ac:dyDescent="0.2">
      <c r="B302" s="63"/>
    </row>
    <row r="303" spans="2:2" x14ac:dyDescent="0.2">
      <c r="B303" s="63"/>
    </row>
    <row r="304" spans="2:2" x14ac:dyDescent="0.2">
      <c r="B304" s="63"/>
    </row>
    <row r="305" spans="2:2" x14ac:dyDescent="0.2">
      <c r="B305" s="63"/>
    </row>
    <row r="306" spans="2:2" x14ac:dyDescent="0.2">
      <c r="B306" s="63"/>
    </row>
    <row r="307" spans="2:2" x14ac:dyDescent="0.2">
      <c r="B307" s="63"/>
    </row>
    <row r="308" spans="2:2" x14ac:dyDescent="0.2">
      <c r="B308" s="63"/>
    </row>
    <row r="309" spans="2:2" x14ac:dyDescent="0.2">
      <c r="B309" s="63"/>
    </row>
    <row r="310" spans="2:2" x14ac:dyDescent="0.2">
      <c r="B310" s="63"/>
    </row>
    <row r="311" spans="2:2" x14ac:dyDescent="0.2">
      <c r="B311" s="63"/>
    </row>
    <row r="312" spans="2:2" x14ac:dyDescent="0.2">
      <c r="B312" s="63"/>
    </row>
    <row r="313" spans="2:2" x14ac:dyDescent="0.2">
      <c r="B313" s="63"/>
    </row>
    <row r="314" spans="2:2" x14ac:dyDescent="0.2">
      <c r="B314" s="63"/>
    </row>
    <row r="315" spans="2:2" x14ac:dyDescent="0.2">
      <c r="B315" s="63"/>
    </row>
    <row r="316" spans="2:2" x14ac:dyDescent="0.2">
      <c r="B316" s="63"/>
    </row>
    <row r="317" spans="2:2" x14ac:dyDescent="0.2">
      <c r="B317" s="63"/>
    </row>
    <row r="318" spans="2:2" x14ac:dyDescent="0.2">
      <c r="B318" s="63"/>
    </row>
    <row r="319" spans="2:2" x14ac:dyDescent="0.2">
      <c r="B319" s="63"/>
    </row>
    <row r="320" spans="2:2" x14ac:dyDescent="0.2">
      <c r="B320" s="63"/>
    </row>
    <row r="321" spans="2:2" x14ac:dyDescent="0.2">
      <c r="B321" s="63"/>
    </row>
    <row r="322" spans="2:2" x14ac:dyDescent="0.2">
      <c r="B322" s="63"/>
    </row>
    <row r="323" spans="2:2" x14ac:dyDescent="0.2">
      <c r="B323" s="63"/>
    </row>
    <row r="324" spans="2:2" x14ac:dyDescent="0.2">
      <c r="B324" s="63"/>
    </row>
    <row r="325" spans="2:2" x14ac:dyDescent="0.2">
      <c r="B325" s="63"/>
    </row>
    <row r="326" spans="2:2" x14ac:dyDescent="0.2">
      <c r="B326" s="63"/>
    </row>
    <row r="327" spans="2:2" x14ac:dyDescent="0.2">
      <c r="B327" s="63"/>
    </row>
    <row r="328" spans="2:2" x14ac:dyDescent="0.2">
      <c r="B328" s="63"/>
    </row>
    <row r="329" spans="2:2" x14ac:dyDescent="0.2">
      <c r="B329" s="63"/>
    </row>
    <row r="330" spans="2:2" x14ac:dyDescent="0.2">
      <c r="B330" s="63"/>
    </row>
    <row r="331" spans="2:2" x14ac:dyDescent="0.2">
      <c r="B331" s="63"/>
    </row>
    <row r="332" spans="2:2" x14ac:dyDescent="0.2">
      <c r="B332" s="63"/>
    </row>
    <row r="333" spans="2:2" x14ac:dyDescent="0.2">
      <c r="B333" s="63"/>
    </row>
    <row r="334" spans="2:2" x14ac:dyDescent="0.2">
      <c r="B334" s="63"/>
    </row>
    <row r="335" spans="2:2" x14ac:dyDescent="0.2">
      <c r="B335" s="63"/>
    </row>
    <row r="336" spans="2:2" x14ac:dyDescent="0.2">
      <c r="B336" s="63"/>
    </row>
    <row r="337" spans="2:2" x14ac:dyDescent="0.2">
      <c r="B337" s="63"/>
    </row>
    <row r="338" spans="2:2" x14ac:dyDescent="0.2">
      <c r="B338" s="63"/>
    </row>
    <row r="339" spans="2:2" x14ac:dyDescent="0.2">
      <c r="B339" s="63"/>
    </row>
    <row r="340" spans="2:2" x14ac:dyDescent="0.2">
      <c r="B340" s="63"/>
    </row>
    <row r="341" spans="2:2" x14ac:dyDescent="0.2">
      <c r="B341" s="63"/>
    </row>
    <row r="342" spans="2:2" x14ac:dyDescent="0.2">
      <c r="B342" s="63"/>
    </row>
    <row r="343" spans="2:2" x14ac:dyDescent="0.2">
      <c r="B343" s="63"/>
    </row>
    <row r="344" spans="2:2" x14ac:dyDescent="0.2">
      <c r="B344" s="63"/>
    </row>
    <row r="345" spans="2:2" x14ac:dyDescent="0.2">
      <c r="B345" s="63"/>
    </row>
    <row r="346" spans="2:2" x14ac:dyDescent="0.2">
      <c r="B346" s="63"/>
    </row>
    <row r="347" spans="2:2" x14ac:dyDescent="0.2">
      <c r="B347" s="63"/>
    </row>
    <row r="348" spans="2:2" x14ac:dyDescent="0.2">
      <c r="B348" s="63"/>
    </row>
    <row r="349" spans="2:2" x14ac:dyDescent="0.2">
      <c r="B349" s="63"/>
    </row>
    <row r="350" spans="2:2" x14ac:dyDescent="0.2">
      <c r="B350" s="63"/>
    </row>
    <row r="351" spans="2:2" x14ac:dyDescent="0.2">
      <c r="B351" s="63"/>
    </row>
    <row r="352" spans="2:2" x14ac:dyDescent="0.2">
      <c r="B352" s="63"/>
    </row>
    <row r="353" spans="2:2" x14ac:dyDescent="0.2">
      <c r="B353" s="63"/>
    </row>
    <row r="354" spans="2:2" x14ac:dyDescent="0.2">
      <c r="B354" s="63"/>
    </row>
    <row r="355" spans="2:2" x14ac:dyDescent="0.2">
      <c r="B355" s="63"/>
    </row>
    <row r="356" spans="2:2" x14ac:dyDescent="0.2">
      <c r="B356" s="63"/>
    </row>
    <row r="357" spans="2:2" x14ac:dyDescent="0.2">
      <c r="B357" s="63"/>
    </row>
    <row r="358" spans="2:2" x14ac:dyDescent="0.2">
      <c r="B358" s="63"/>
    </row>
    <row r="359" spans="2:2" x14ac:dyDescent="0.2">
      <c r="B359" s="63"/>
    </row>
    <row r="360" spans="2:2" x14ac:dyDescent="0.2">
      <c r="B360" s="63"/>
    </row>
    <row r="361" spans="2:2" x14ac:dyDescent="0.2">
      <c r="B361" s="63"/>
    </row>
    <row r="362" spans="2:2" x14ac:dyDescent="0.2">
      <c r="B362" s="63"/>
    </row>
    <row r="363" spans="2:2" x14ac:dyDescent="0.2">
      <c r="B363" s="63"/>
    </row>
    <row r="364" spans="2:2" x14ac:dyDescent="0.2">
      <c r="B364" s="63"/>
    </row>
    <row r="365" spans="2:2" x14ac:dyDescent="0.2">
      <c r="B365" s="63"/>
    </row>
    <row r="366" spans="2:2" x14ac:dyDescent="0.2">
      <c r="B366" s="63"/>
    </row>
    <row r="367" spans="2:2" x14ac:dyDescent="0.2">
      <c r="B367" s="63"/>
    </row>
    <row r="368" spans="2:2" x14ac:dyDescent="0.2">
      <c r="B368" s="63"/>
    </row>
    <row r="369" spans="2:2" x14ac:dyDescent="0.2">
      <c r="B369" s="63"/>
    </row>
    <row r="370" spans="2:2" x14ac:dyDescent="0.2">
      <c r="B370" s="63"/>
    </row>
    <row r="371" spans="2:2" x14ac:dyDescent="0.2">
      <c r="B371" s="63"/>
    </row>
    <row r="372" spans="2:2" x14ac:dyDescent="0.2">
      <c r="B372" s="63"/>
    </row>
    <row r="373" spans="2:2" x14ac:dyDescent="0.2">
      <c r="B373" s="63"/>
    </row>
    <row r="374" spans="2:2" x14ac:dyDescent="0.2">
      <c r="B374" s="63"/>
    </row>
    <row r="375" spans="2:2" x14ac:dyDescent="0.2">
      <c r="B375" s="63"/>
    </row>
    <row r="376" spans="2:2" x14ac:dyDescent="0.2">
      <c r="B376" s="63"/>
    </row>
    <row r="377" spans="2:2" x14ac:dyDescent="0.2">
      <c r="B377" s="63"/>
    </row>
    <row r="378" spans="2:2" x14ac:dyDescent="0.2">
      <c r="B378" s="63"/>
    </row>
    <row r="379" spans="2:2" x14ac:dyDescent="0.2">
      <c r="B379" s="63"/>
    </row>
    <row r="380" spans="2:2" x14ac:dyDescent="0.2">
      <c r="B380" s="63"/>
    </row>
    <row r="381" spans="2:2" x14ac:dyDescent="0.2">
      <c r="B381" s="63"/>
    </row>
    <row r="382" spans="2:2" x14ac:dyDescent="0.2">
      <c r="B382" s="63"/>
    </row>
    <row r="383" spans="2:2" x14ac:dyDescent="0.2">
      <c r="B383" s="63"/>
    </row>
    <row r="384" spans="2:2" x14ac:dyDescent="0.2">
      <c r="B384" s="63"/>
    </row>
    <row r="385" spans="2:2" x14ac:dyDescent="0.2">
      <c r="B385" s="63"/>
    </row>
    <row r="386" spans="2:2" x14ac:dyDescent="0.2">
      <c r="B386" s="63"/>
    </row>
    <row r="387" spans="2:2" x14ac:dyDescent="0.2">
      <c r="B387" s="63"/>
    </row>
    <row r="388" spans="2:2" x14ac:dyDescent="0.2">
      <c r="B388" s="63"/>
    </row>
    <row r="389" spans="2:2" x14ac:dyDescent="0.2">
      <c r="B389" s="63"/>
    </row>
    <row r="390" spans="2:2" x14ac:dyDescent="0.2">
      <c r="B390" s="63"/>
    </row>
    <row r="391" spans="2:2" x14ac:dyDescent="0.2">
      <c r="B391" s="63"/>
    </row>
    <row r="392" spans="2:2" x14ac:dyDescent="0.2">
      <c r="B392" s="63"/>
    </row>
    <row r="393" spans="2:2" x14ac:dyDescent="0.2">
      <c r="B393" s="63"/>
    </row>
    <row r="394" spans="2:2" x14ac:dyDescent="0.2">
      <c r="B394" s="63"/>
    </row>
    <row r="395" spans="2:2" x14ac:dyDescent="0.2">
      <c r="B395" s="63"/>
    </row>
    <row r="396" spans="2:2" x14ac:dyDescent="0.2">
      <c r="B396" s="63"/>
    </row>
    <row r="397" spans="2:2" x14ac:dyDescent="0.2">
      <c r="B397" s="63"/>
    </row>
    <row r="398" spans="2:2" x14ac:dyDescent="0.2">
      <c r="B398" s="63"/>
    </row>
    <row r="399" spans="2:2" x14ac:dyDescent="0.2">
      <c r="B399" s="63"/>
    </row>
    <row r="400" spans="2:2" x14ac:dyDescent="0.2">
      <c r="B400" s="63"/>
    </row>
    <row r="401" spans="2:2" x14ac:dyDescent="0.2">
      <c r="B401" s="63"/>
    </row>
    <row r="402" spans="2:2" x14ac:dyDescent="0.2">
      <c r="B402" s="63"/>
    </row>
    <row r="403" spans="2:2" x14ac:dyDescent="0.2">
      <c r="B403" s="63"/>
    </row>
    <row r="404" spans="2:2" x14ac:dyDescent="0.2">
      <c r="B404" s="63"/>
    </row>
    <row r="405" spans="2:2" x14ac:dyDescent="0.2">
      <c r="B405" s="63"/>
    </row>
    <row r="406" spans="2:2" x14ac:dyDescent="0.2">
      <c r="B406" s="63"/>
    </row>
    <row r="407" spans="2:2" x14ac:dyDescent="0.2">
      <c r="B407" s="63"/>
    </row>
    <row r="408" spans="2:2" x14ac:dyDescent="0.2">
      <c r="B408" s="63"/>
    </row>
    <row r="409" spans="2:2" x14ac:dyDescent="0.2">
      <c r="B409" s="63"/>
    </row>
    <row r="410" spans="2:2" x14ac:dyDescent="0.2">
      <c r="B410" s="63"/>
    </row>
    <row r="411" spans="2:2" x14ac:dyDescent="0.2">
      <c r="B411" s="63"/>
    </row>
    <row r="412" spans="2:2" x14ac:dyDescent="0.2">
      <c r="B412" s="63"/>
    </row>
    <row r="413" spans="2:2" x14ac:dyDescent="0.2">
      <c r="B413" s="63"/>
    </row>
    <row r="414" spans="2:2" x14ac:dyDescent="0.2">
      <c r="B414" s="63"/>
    </row>
    <row r="415" spans="2:2" x14ac:dyDescent="0.2">
      <c r="B415" s="63"/>
    </row>
    <row r="416" spans="2:2" x14ac:dyDescent="0.2">
      <c r="B416" s="63"/>
    </row>
    <row r="417" spans="2:2" x14ac:dyDescent="0.2">
      <c r="B417" s="63"/>
    </row>
    <row r="418" spans="2:2" x14ac:dyDescent="0.2">
      <c r="B418" s="63"/>
    </row>
    <row r="419" spans="2:2" x14ac:dyDescent="0.2">
      <c r="B419" s="63"/>
    </row>
    <row r="420" spans="2:2" x14ac:dyDescent="0.2">
      <c r="B420" s="63"/>
    </row>
    <row r="421" spans="2:2" x14ac:dyDescent="0.2">
      <c r="B421" s="63"/>
    </row>
    <row r="422" spans="2:2" x14ac:dyDescent="0.2">
      <c r="B422" s="63"/>
    </row>
    <row r="423" spans="2:2" x14ac:dyDescent="0.2">
      <c r="B423" s="63"/>
    </row>
    <row r="424" spans="2:2" x14ac:dyDescent="0.2">
      <c r="B424" s="63"/>
    </row>
    <row r="425" spans="2:2" x14ac:dyDescent="0.2">
      <c r="B425" s="63"/>
    </row>
    <row r="426" spans="2:2" x14ac:dyDescent="0.2">
      <c r="B426" s="63"/>
    </row>
    <row r="427" spans="2:2" x14ac:dyDescent="0.2">
      <c r="B427" s="63"/>
    </row>
    <row r="428" spans="2:2" x14ac:dyDescent="0.2">
      <c r="B428" s="63"/>
    </row>
    <row r="429" spans="2:2" x14ac:dyDescent="0.2">
      <c r="B429" s="63"/>
    </row>
    <row r="430" spans="2:2" x14ac:dyDescent="0.2">
      <c r="B430" s="63"/>
    </row>
    <row r="431" spans="2:2" x14ac:dyDescent="0.2">
      <c r="B431" s="63"/>
    </row>
    <row r="432" spans="2:2" x14ac:dyDescent="0.2">
      <c r="B432" s="63"/>
    </row>
    <row r="433" spans="2:2" x14ac:dyDescent="0.2">
      <c r="B433" s="63"/>
    </row>
    <row r="434" spans="2:2" x14ac:dyDescent="0.2">
      <c r="B434" s="63"/>
    </row>
    <row r="435" spans="2:2" x14ac:dyDescent="0.2">
      <c r="B435" s="63"/>
    </row>
    <row r="436" spans="2:2" x14ac:dyDescent="0.2">
      <c r="B436" s="63"/>
    </row>
    <row r="437" spans="2:2" x14ac:dyDescent="0.2">
      <c r="B437" s="63"/>
    </row>
    <row r="438" spans="2:2" x14ac:dyDescent="0.2">
      <c r="B438" s="63"/>
    </row>
    <row r="439" spans="2:2" x14ac:dyDescent="0.2">
      <c r="B439" s="63"/>
    </row>
    <row r="440" spans="2:2" x14ac:dyDescent="0.2">
      <c r="B440" s="63"/>
    </row>
    <row r="441" spans="2:2" x14ac:dyDescent="0.2">
      <c r="B441" s="63"/>
    </row>
    <row r="442" spans="2:2" x14ac:dyDescent="0.2">
      <c r="B442" s="63"/>
    </row>
    <row r="443" spans="2:2" x14ac:dyDescent="0.2">
      <c r="B443" s="63"/>
    </row>
    <row r="444" spans="2:2" x14ac:dyDescent="0.2">
      <c r="B444" s="63"/>
    </row>
    <row r="445" spans="2:2" x14ac:dyDescent="0.2">
      <c r="B445" s="63"/>
    </row>
    <row r="446" spans="2:2" x14ac:dyDescent="0.2">
      <c r="B446" s="63"/>
    </row>
    <row r="447" spans="2:2" x14ac:dyDescent="0.2">
      <c r="B447" s="63"/>
    </row>
    <row r="448" spans="2:2" x14ac:dyDescent="0.2">
      <c r="B448" s="63"/>
    </row>
    <row r="449" spans="2:2" x14ac:dyDescent="0.2">
      <c r="B449" s="63"/>
    </row>
    <row r="450" spans="2:2" x14ac:dyDescent="0.2">
      <c r="B450" s="63"/>
    </row>
    <row r="451" spans="2:2" x14ac:dyDescent="0.2">
      <c r="B451" s="63"/>
    </row>
    <row r="452" spans="2:2" x14ac:dyDescent="0.2">
      <c r="B452" s="63"/>
    </row>
    <row r="453" spans="2:2" x14ac:dyDescent="0.2">
      <c r="B453" s="63"/>
    </row>
    <row r="454" spans="2:2" x14ac:dyDescent="0.2">
      <c r="B454" s="63"/>
    </row>
    <row r="455" spans="2:2" x14ac:dyDescent="0.2">
      <c r="B455" s="63"/>
    </row>
    <row r="456" spans="2:2" x14ac:dyDescent="0.2">
      <c r="B456" s="63"/>
    </row>
    <row r="457" spans="2:2" x14ac:dyDescent="0.2">
      <c r="B457" s="63"/>
    </row>
    <row r="458" spans="2:2" x14ac:dyDescent="0.2">
      <c r="B458" s="63"/>
    </row>
    <row r="459" spans="2:2" x14ac:dyDescent="0.2">
      <c r="B459" s="63"/>
    </row>
    <row r="460" spans="2:2" x14ac:dyDescent="0.2">
      <c r="B460" s="63"/>
    </row>
    <row r="461" spans="2:2" x14ac:dyDescent="0.2">
      <c r="B461" s="63"/>
    </row>
    <row r="462" spans="2:2" x14ac:dyDescent="0.2">
      <c r="B462" s="63"/>
    </row>
    <row r="463" spans="2:2" x14ac:dyDescent="0.2">
      <c r="B463" s="63"/>
    </row>
    <row r="464" spans="2:2" x14ac:dyDescent="0.2">
      <c r="B464" s="63"/>
    </row>
    <row r="465" spans="2:2" x14ac:dyDescent="0.2">
      <c r="B465" s="63"/>
    </row>
    <row r="466" spans="2:2" x14ac:dyDescent="0.2">
      <c r="B466" s="63"/>
    </row>
    <row r="467" spans="2:2" x14ac:dyDescent="0.2">
      <c r="B467" s="63"/>
    </row>
    <row r="468" spans="2:2" x14ac:dyDescent="0.2">
      <c r="B468" s="63"/>
    </row>
    <row r="469" spans="2:2" x14ac:dyDescent="0.2">
      <c r="B469" s="63"/>
    </row>
    <row r="470" spans="2:2" x14ac:dyDescent="0.2">
      <c r="B470" s="63"/>
    </row>
    <row r="471" spans="2:2" x14ac:dyDescent="0.2">
      <c r="B471" s="63"/>
    </row>
    <row r="472" spans="2:2" x14ac:dyDescent="0.2">
      <c r="B472" s="63"/>
    </row>
    <row r="473" spans="2:2" x14ac:dyDescent="0.2">
      <c r="B473" s="63"/>
    </row>
    <row r="474" spans="2:2" x14ac:dyDescent="0.2">
      <c r="B474" s="63"/>
    </row>
    <row r="475" spans="2:2" x14ac:dyDescent="0.2">
      <c r="B475" s="63"/>
    </row>
    <row r="476" spans="2:2" x14ac:dyDescent="0.2">
      <c r="B476" s="63"/>
    </row>
    <row r="477" spans="2:2" x14ac:dyDescent="0.2">
      <c r="B477" s="63"/>
    </row>
    <row r="478" spans="2:2" x14ac:dyDescent="0.2">
      <c r="B478" s="63"/>
    </row>
    <row r="479" spans="2:2" x14ac:dyDescent="0.2">
      <c r="B479" s="63"/>
    </row>
    <row r="480" spans="2:2" x14ac:dyDescent="0.2">
      <c r="B480" s="63"/>
    </row>
    <row r="481" spans="2:2" x14ac:dyDescent="0.2">
      <c r="B481" s="63"/>
    </row>
    <row r="482" spans="2:2" x14ac:dyDescent="0.2">
      <c r="B482" s="63"/>
    </row>
    <row r="483" spans="2:2" x14ac:dyDescent="0.2">
      <c r="B483" s="63"/>
    </row>
    <row r="484" spans="2:2" x14ac:dyDescent="0.2">
      <c r="B484" s="63"/>
    </row>
    <row r="485" spans="2:2" x14ac:dyDescent="0.2">
      <c r="B485" s="63"/>
    </row>
    <row r="486" spans="2:2" x14ac:dyDescent="0.2">
      <c r="B486" s="63"/>
    </row>
    <row r="487" spans="2:2" x14ac:dyDescent="0.2">
      <c r="B487" s="63"/>
    </row>
    <row r="488" spans="2:2" x14ac:dyDescent="0.2">
      <c r="B488" s="63"/>
    </row>
    <row r="489" spans="2:2" x14ac:dyDescent="0.2">
      <c r="B489" s="63"/>
    </row>
    <row r="490" spans="2:2" x14ac:dyDescent="0.2">
      <c r="B490" s="63"/>
    </row>
    <row r="491" spans="2:2" x14ac:dyDescent="0.2">
      <c r="B491" s="63"/>
    </row>
    <row r="492" spans="2:2" x14ac:dyDescent="0.2">
      <c r="B492" s="63"/>
    </row>
    <row r="493" spans="2:2" x14ac:dyDescent="0.2">
      <c r="B493" s="63"/>
    </row>
    <row r="494" spans="2:2" x14ac:dyDescent="0.2">
      <c r="B494" s="63"/>
    </row>
    <row r="495" spans="2:2" x14ac:dyDescent="0.2">
      <c r="B495" s="63"/>
    </row>
    <row r="496" spans="2:2" x14ac:dyDescent="0.2">
      <c r="B496" s="63"/>
    </row>
    <row r="497" spans="2:2" x14ac:dyDescent="0.2">
      <c r="B497" s="63"/>
    </row>
    <row r="498" spans="2:2" x14ac:dyDescent="0.2">
      <c r="B498" s="63"/>
    </row>
    <row r="499" spans="2:2" x14ac:dyDescent="0.2">
      <c r="B499" s="63"/>
    </row>
    <row r="500" spans="2:2" x14ac:dyDescent="0.2">
      <c r="B500" s="63"/>
    </row>
    <row r="501" spans="2:2" x14ac:dyDescent="0.2">
      <c r="B501" s="63"/>
    </row>
    <row r="502" spans="2:2" x14ac:dyDescent="0.2">
      <c r="B502" s="63"/>
    </row>
    <row r="503" spans="2:2" x14ac:dyDescent="0.2">
      <c r="B503" s="63"/>
    </row>
    <row r="504" spans="2:2" x14ac:dyDescent="0.2">
      <c r="B504" s="63"/>
    </row>
    <row r="505" spans="2:2" x14ac:dyDescent="0.2">
      <c r="B505" s="63"/>
    </row>
    <row r="506" spans="2:2" x14ac:dyDescent="0.2">
      <c r="B506" s="63"/>
    </row>
    <row r="507" spans="2:2" x14ac:dyDescent="0.2">
      <c r="B507" s="63"/>
    </row>
    <row r="508" spans="2:2" x14ac:dyDescent="0.2">
      <c r="B508" s="63"/>
    </row>
    <row r="509" spans="2:2" x14ac:dyDescent="0.2">
      <c r="B509" s="63"/>
    </row>
    <row r="510" spans="2:2" x14ac:dyDescent="0.2">
      <c r="B510" s="63"/>
    </row>
    <row r="511" spans="2:2" x14ac:dyDescent="0.2">
      <c r="B511" s="63"/>
    </row>
    <row r="512" spans="2:2" x14ac:dyDescent="0.2">
      <c r="B512" s="63"/>
    </row>
    <row r="513" spans="2:2" x14ac:dyDescent="0.2">
      <c r="B513" s="63"/>
    </row>
    <row r="514" spans="2:2" x14ac:dyDescent="0.2">
      <c r="B514" s="63"/>
    </row>
    <row r="515" spans="2:2" x14ac:dyDescent="0.2">
      <c r="B515" s="63"/>
    </row>
    <row r="516" spans="2:2" x14ac:dyDescent="0.2">
      <c r="B516" s="63"/>
    </row>
    <row r="517" spans="2:2" x14ac:dyDescent="0.2">
      <c r="B517" s="63"/>
    </row>
    <row r="518" spans="2:2" x14ac:dyDescent="0.2">
      <c r="B518" s="63"/>
    </row>
    <row r="519" spans="2:2" x14ac:dyDescent="0.2">
      <c r="B519" s="63"/>
    </row>
    <row r="520" spans="2:2" x14ac:dyDescent="0.2">
      <c r="B520" s="63"/>
    </row>
    <row r="521" spans="2:2" x14ac:dyDescent="0.2">
      <c r="B521" s="63"/>
    </row>
    <row r="522" spans="2:2" x14ac:dyDescent="0.2">
      <c r="B522" s="63"/>
    </row>
    <row r="523" spans="2:2" x14ac:dyDescent="0.2">
      <c r="B523" s="63"/>
    </row>
    <row r="524" spans="2:2" x14ac:dyDescent="0.2">
      <c r="B524" s="63"/>
    </row>
    <row r="525" spans="2:2" x14ac:dyDescent="0.2">
      <c r="B525" s="63"/>
    </row>
    <row r="526" spans="2:2" x14ac:dyDescent="0.2">
      <c r="B526" s="63"/>
    </row>
    <row r="527" spans="2:2" x14ac:dyDescent="0.2">
      <c r="B527" s="63"/>
    </row>
    <row r="528" spans="2:2" x14ac:dyDescent="0.2">
      <c r="B528" s="63"/>
    </row>
    <row r="529" spans="2:2" x14ac:dyDescent="0.2">
      <c r="B529" s="63"/>
    </row>
    <row r="530" spans="2:2" x14ac:dyDescent="0.2">
      <c r="B530" s="63"/>
    </row>
    <row r="531" spans="2:2" x14ac:dyDescent="0.2">
      <c r="B531" s="63"/>
    </row>
    <row r="532" spans="2:2" x14ac:dyDescent="0.2">
      <c r="B532" s="63"/>
    </row>
    <row r="533" spans="2:2" x14ac:dyDescent="0.2">
      <c r="B533" s="63"/>
    </row>
    <row r="534" spans="2:2" x14ac:dyDescent="0.2">
      <c r="B534" s="63"/>
    </row>
    <row r="535" spans="2:2" x14ac:dyDescent="0.2">
      <c r="B535" s="63"/>
    </row>
    <row r="536" spans="2:2" x14ac:dyDescent="0.2">
      <c r="B536" s="63"/>
    </row>
    <row r="537" spans="2:2" x14ac:dyDescent="0.2">
      <c r="B537" s="63"/>
    </row>
    <row r="538" spans="2:2" x14ac:dyDescent="0.2">
      <c r="B538" s="63"/>
    </row>
    <row r="539" spans="2:2" x14ac:dyDescent="0.2">
      <c r="B539" s="63"/>
    </row>
    <row r="540" spans="2:2" x14ac:dyDescent="0.2">
      <c r="B540" s="63"/>
    </row>
    <row r="541" spans="2:2" x14ac:dyDescent="0.2">
      <c r="B541" s="63"/>
    </row>
    <row r="542" spans="2:2" x14ac:dyDescent="0.2">
      <c r="B542" s="63"/>
    </row>
    <row r="543" spans="2:2" x14ac:dyDescent="0.2">
      <c r="B543" s="63"/>
    </row>
    <row r="544" spans="2:2" x14ac:dyDescent="0.2">
      <c r="B544" s="63"/>
    </row>
    <row r="545" spans="2:2" x14ac:dyDescent="0.2">
      <c r="B545" s="63"/>
    </row>
    <row r="546" spans="2:2" x14ac:dyDescent="0.2">
      <c r="B546" s="63"/>
    </row>
    <row r="547" spans="2:2" x14ac:dyDescent="0.2">
      <c r="B547" s="63"/>
    </row>
    <row r="548" spans="2:2" x14ac:dyDescent="0.2">
      <c r="B548" s="63"/>
    </row>
    <row r="549" spans="2:2" x14ac:dyDescent="0.2">
      <c r="B549" s="63"/>
    </row>
    <row r="550" spans="2:2" x14ac:dyDescent="0.2">
      <c r="B550" s="63"/>
    </row>
    <row r="551" spans="2:2" x14ac:dyDescent="0.2">
      <c r="B551" s="63"/>
    </row>
    <row r="552" spans="2:2" x14ac:dyDescent="0.2">
      <c r="B552" s="63"/>
    </row>
    <row r="553" spans="2:2" x14ac:dyDescent="0.2">
      <c r="B553" s="63"/>
    </row>
    <row r="554" spans="2:2" x14ac:dyDescent="0.2">
      <c r="B554" s="63"/>
    </row>
    <row r="555" spans="2:2" x14ac:dyDescent="0.2">
      <c r="B555" s="63"/>
    </row>
    <row r="556" spans="2:2" x14ac:dyDescent="0.2">
      <c r="B556" s="63"/>
    </row>
    <row r="557" spans="2:2" x14ac:dyDescent="0.2">
      <c r="B557" s="63"/>
    </row>
    <row r="558" spans="2:2" x14ac:dyDescent="0.2">
      <c r="B558" s="63"/>
    </row>
    <row r="559" spans="2:2" x14ac:dyDescent="0.2">
      <c r="B559" s="63"/>
    </row>
    <row r="560" spans="2:2" x14ac:dyDescent="0.2">
      <c r="B560" s="63"/>
    </row>
    <row r="561" spans="2:2" x14ac:dyDescent="0.2">
      <c r="B561" s="63"/>
    </row>
    <row r="562" spans="2:2" x14ac:dyDescent="0.2">
      <c r="B562" s="63"/>
    </row>
    <row r="563" spans="2:2" x14ac:dyDescent="0.2">
      <c r="B563" s="63"/>
    </row>
    <row r="564" spans="2:2" x14ac:dyDescent="0.2">
      <c r="B564" s="63"/>
    </row>
    <row r="565" spans="2:2" x14ac:dyDescent="0.2">
      <c r="B565" s="63"/>
    </row>
    <row r="566" spans="2:2" x14ac:dyDescent="0.2">
      <c r="B566" s="63"/>
    </row>
    <row r="567" spans="2:2" x14ac:dyDescent="0.2">
      <c r="B567" s="63"/>
    </row>
    <row r="568" spans="2:2" x14ac:dyDescent="0.2">
      <c r="B568" s="63"/>
    </row>
    <row r="569" spans="2:2" x14ac:dyDescent="0.2">
      <c r="B569" s="63"/>
    </row>
    <row r="570" spans="2:2" x14ac:dyDescent="0.2">
      <c r="B570" s="63"/>
    </row>
    <row r="571" spans="2:2" x14ac:dyDescent="0.2">
      <c r="B571" s="63"/>
    </row>
    <row r="572" spans="2:2" x14ac:dyDescent="0.2">
      <c r="B572" s="63"/>
    </row>
    <row r="573" spans="2:2" x14ac:dyDescent="0.2">
      <c r="B573" s="63"/>
    </row>
    <row r="574" spans="2:2" x14ac:dyDescent="0.2">
      <c r="B574" s="63"/>
    </row>
    <row r="575" spans="2:2" x14ac:dyDescent="0.2">
      <c r="B575" s="63"/>
    </row>
    <row r="576" spans="2:2" x14ac:dyDescent="0.2">
      <c r="B576" s="63"/>
    </row>
    <row r="577" spans="2:2" x14ac:dyDescent="0.2">
      <c r="B577" s="63"/>
    </row>
    <row r="578" spans="2:2" x14ac:dyDescent="0.2">
      <c r="B578" s="63"/>
    </row>
    <row r="579" spans="2:2" x14ac:dyDescent="0.2">
      <c r="B579" s="63"/>
    </row>
    <row r="580" spans="2:2" x14ac:dyDescent="0.2">
      <c r="B580" s="63"/>
    </row>
    <row r="581" spans="2:2" x14ac:dyDescent="0.2">
      <c r="B581" s="63"/>
    </row>
    <row r="582" spans="2:2" x14ac:dyDescent="0.2">
      <c r="B582" s="63"/>
    </row>
    <row r="583" spans="2:2" x14ac:dyDescent="0.2">
      <c r="B583" s="63"/>
    </row>
    <row r="584" spans="2:2" x14ac:dyDescent="0.2">
      <c r="B584" s="63"/>
    </row>
    <row r="585" spans="2:2" x14ac:dyDescent="0.2">
      <c r="B585" s="63"/>
    </row>
    <row r="586" spans="2:2" x14ac:dyDescent="0.2">
      <c r="B586" s="63"/>
    </row>
    <row r="587" spans="2:2" x14ac:dyDescent="0.2">
      <c r="B587" s="63"/>
    </row>
    <row r="588" spans="2:2" x14ac:dyDescent="0.2">
      <c r="B588" s="63"/>
    </row>
    <row r="589" spans="2:2" x14ac:dyDescent="0.2">
      <c r="B589" s="63"/>
    </row>
    <row r="590" spans="2:2" x14ac:dyDescent="0.2">
      <c r="B590" s="63"/>
    </row>
    <row r="591" spans="2:2" x14ac:dyDescent="0.2">
      <c r="B591" s="63"/>
    </row>
    <row r="592" spans="2:2" x14ac:dyDescent="0.2">
      <c r="B592" s="63"/>
    </row>
    <row r="593" spans="2:2" x14ac:dyDescent="0.2">
      <c r="B593" s="63"/>
    </row>
    <row r="594" spans="2:2" x14ac:dyDescent="0.2">
      <c r="B594" s="63"/>
    </row>
    <row r="595" spans="2:2" x14ac:dyDescent="0.2">
      <c r="B595" s="63"/>
    </row>
    <row r="596" spans="2:2" x14ac:dyDescent="0.2">
      <c r="B596" s="63"/>
    </row>
    <row r="597" spans="2:2" x14ac:dyDescent="0.2">
      <c r="B597" s="63"/>
    </row>
    <row r="598" spans="2:2" x14ac:dyDescent="0.2">
      <c r="B598" s="63"/>
    </row>
    <row r="599" spans="2:2" x14ac:dyDescent="0.2">
      <c r="B599" s="63"/>
    </row>
    <row r="600" spans="2:2" x14ac:dyDescent="0.2">
      <c r="B600" s="63"/>
    </row>
    <row r="601" spans="2:2" x14ac:dyDescent="0.2">
      <c r="B601" s="63"/>
    </row>
    <row r="602" spans="2:2" x14ac:dyDescent="0.2">
      <c r="B602" s="63"/>
    </row>
    <row r="603" spans="2:2" x14ac:dyDescent="0.2">
      <c r="B603" s="63"/>
    </row>
    <row r="604" spans="2:2" x14ac:dyDescent="0.2">
      <c r="B604" s="63"/>
    </row>
    <row r="605" spans="2:2" x14ac:dyDescent="0.2">
      <c r="B605" s="63"/>
    </row>
    <row r="606" spans="2:2" x14ac:dyDescent="0.2">
      <c r="B606" s="63"/>
    </row>
    <row r="607" spans="2:2" x14ac:dyDescent="0.2">
      <c r="B607" s="63"/>
    </row>
    <row r="608" spans="2:2" x14ac:dyDescent="0.2">
      <c r="B608" s="63"/>
    </row>
    <row r="609" spans="2:2" x14ac:dyDescent="0.2">
      <c r="B609" s="63"/>
    </row>
    <row r="610" spans="2:2" x14ac:dyDescent="0.2">
      <c r="B610" s="63"/>
    </row>
    <row r="611" spans="2:2" x14ac:dyDescent="0.2">
      <c r="B611" s="63"/>
    </row>
    <row r="612" spans="2:2" x14ac:dyDescent="0.2">
      <c r="B612" s="63"/>
    </row>
    <row r="613" spans="2:2" x14ac:dyDescent="0.2">
      <c r="B613" s="63"/>
    </row>
    <row r="614" spans="2:2" x14ac:dyDescent="0.2">
      <c r="B614" s="63"/>
    </row>
    <row r="615" spans="2:2" x14ac:dyDescent="0.2">
      <c r="B615" s="63"/>
    </row>
    <row r="616" spans="2:2" x14ac:dyDescent="0.2">
      <c r="B616" s="63"/>
    </row>
    <row r="617" spans="2:2" x14ac:dyDescent="0.2">
      <c r="B617" s="63"/>
    </row>
    <row r="618" spans="2:2" x14ac:dyDescent="0.2">
      <c r="B618" s="63"/>
    </row>
    <row r="619" spans="2:2" x14ac:dyDescent="0.2">
      <c r="B619" s="63"/>
    </row>
    <row r="620" spans="2:2" x14ac:dyDescent="0.2">
      <c r="B620" s="63"/>
    </row>
    <row r="621" spans="2:2" x14ac:dyDescent="0.2">
      <c r="B621" s="63"/>
    </row>
    <row r="622" spans="2:2" x14ac:dyDescent="0.2">
      <c r="B622" s="63"/>
    </row>
    <row r="623" spans="2:2" x14ac:dyDescent="0.2">
      <c r="B623" s="63"/>
    </row>
    <row r="624" spans="2:2" x14ac:dyDescent="0.2">
      <c r="B624" s="63"/>
    </row>
    <row r="625" spans="2:2" x14ac:dyDescent="0.2">
      <c r="B625" s="63"/>
    </row>
    <row r="626" spans="2:2" x14ac:dyDescent="0.2">
      <c r="B626" s="63"/>
    </row>
    <row r="627" spans="2:2" x14ac:dyDescent="0.2">
      <c r="B627" s="63"/>
    </row>
    <row r="628" spans="2:2" x14ac:dyDescent="0.2">
      <c r="B628" s="63"/>
    </row>
    <row r="629" spans="2:2" x14ac:dyDescent="0.2">
      <c r="B629" s="63"/>
    </row>
    <row r="630" spans="2:2" x14ac:dyDescent="0.2">
      <c r="B630" s="63"/>
    </row>
    <row r="631" spans="2:2" x14ac:dyDescent="0.2">
      <c r="B631" s="63"/>
    </row>
    <row r="632" spans="2:2" x14ac:dyDescent="0.2">
      <c r="B632" s="63"/>
    </row>
    <row r="633" spans="2:2" x14ac:dyDescent="0.2">
      <c r="B633" s="63"/>
    </row>
    <row r="634" spans="2:2" x14ac:dyDescent="0.2">
      <c r="B634" s="63"/>
    </row>
    <row r="635" spans="2:2" x14ac:dyDescent="0.2">
      <c r="B635" s="63"/>
    </row>
    <row r="636" spans="2:2" x14ac:dyDescent="0.2">
      <c r="B636" s="63"/>
    </row>
    <row r="637" spans="2:2" x14ac:dyDescent="0.2">
      <c r="B637" s="63"/>
    </row>
    <row r="638" spans="2:2" x14ac:dyDescent="0.2">
      <c r="B638" s="63"/>
    </row>
    <row r="639" spans="2:2" x14ac:dyDescent="0.2">
      <c r="B639" s="63"/>
    </row>
    <row r="640" spans="2:2" x14ac:dyDescent="0.2">
      <c r="B640" s="63"/>
    </row>
    <row r="641" spans="2:2" x14ac:dyDescent="0.2">
      <c r="B641" s="63"/>
    </row>
    <row r="642" spans="2:2" x14ac:dyDescent="0.2">
      <c r="B642" s="63"/>
    </row>
    <row r="643" spans="2:2" x14ac:dyDescent="0.2">
      <c r="B643" s="63"/>
    </row>
    <row r="644" spans="2:2" x14ac:dyDescent="0.2">
      <c r="B644" s="63"/>
    </row>
    <row r="645" spans="2:2" x14ac:dyDescent="0.2">
      <c r="B645" s="63"/>
    </row>
    <row r="646" spans="2:2" x14ac:dyDescent="0.2">
      <c r="B646" s="63"/>
    </row>
    <row r="647" spans="2:2" x14ac:dyDescent="0.2">
      <c r="B647" s="63"/>
    </row>
    <row r="648" spans="2:2" x14ac:dyDescent="0.2">
      <c r="B648" s="63"/>
    </row>
    <row r="649" spans="2:2" x14ac:dyDescent="0.2">
      <c r="B649" s="63"/>
    </row>
    <row r="650" spans="2:2" x14ac:dyDescent="0.2">
      <c r="B650" s="63"/>
    </row>
    <row r="651" spans="2:2" x14ac:dyDescent="0.2">
      <c r="B651" s="63"/>
    </row>
    <row r="652" spans="2:2" x14ac:dyDescent="0.2">
      <c r="B652" s="63"/>
    </row>
    <row r="653" spans="2:2" x14ac:dyDescent="0.2">
      <c r="B653" s="63"/>
    </row>
    <row r="654" spans="2:2" x14ac:dyDescent="0.2">
      <c r="B654" s="63"/>
    </row>
    <row r="655" spans="2:2" x14ac:dyDescent="0.2">
      <c r="B655" s="63"/>
    </row>
    <row r="656" spans="2:2" x14ac:dyDescent="0.2">
      <c r="B656" s="63"/>
    </row>
    <row r="657" spans="2:2" x14ac:dyDescent="0.2">
      <c r="B657" s="63"/>
    </row>
    <row r="658" spans="2:2" x14ac:dyDescent="0.2">
      <c r="B658" s="63"/>
    </row>
    <row r="659" spans="2:2" x14ac:dyDescent="0.2">
      <c r="B659" s="63"/>
    </row>
    <row r="660" spans="2:2" x14ac:dyDescent="0.2">
      <c r="B660" s="63"/>
    </row>
    <row r="661" spans="2:2" x14ac:dyDescent="0.2">
      <c r="B661" s="63"/>
    </row>
    <row r="662" spans="2:2" x14ac:dyDescent="0.2">
      <c r="B662" s="63"/>
    </row>
    <row r="663" spans="2:2" x14ac:dyDescent="0.2">
      <c r="B663" s="63"/>
    </row>
    <row r="664" spans="2:2" x14ac:dyDescent="0.2">
      <c r="B664" s="63"/>
    </row>
    <row r="665" spans="2:2" x14ac:dyDescent="0.2">
      <c r="B665" s="63"/>
    </row>
    <row r="666" spans="2:2" x14ac:dyDescent="0.2">
      <c r="B666" s="63"/>
    </row>
    <row r="667" spans="2:2" x14ac:dyDescent="0.2">
      <c r="B667" s="63"/>
    </row>
    <row r="668" spans="2:2" x14ac:dyDescent="0.2">
      <c r="B668" s="63"/>
    </row>
    <row r="669" spans="2:2" x14ac:dyDescent="0.2">
      <c r="B669" s="63"/>
    </row>
    <row r="670" spans="2:2" x14ac:dyDescent="0.2">
      <c r="B670" s="63"/>
    </row>
    <row r="671" spans="2:2" x14ac:dyDescent="0.2">
      <c r="B671" s="63"/>
    </row>
    <row r="672" spans="2:2" x14ac:dyDescent="0.2">
      <c r="B672" s="63"/>
    </row>
    <row r="673" spans="2:2" x14ac:dyDescent="0.2">
      <c r="B673" s="63"/>
    </row>
    <row r="674" spans="2:2" x14ac:dyDescent="0.2">
      <c r="B674" s="63"/>
    </row>
    <row r="675" spans="2:2" x14ac:dyDescent="0.2">
      <c r="B675" s="63"/>
    </row>
    <row r="676" spans="2:2" x14ac:dyDescent="0.2">
      <c r="B676" s="63"/>
    </row>
    <row r="677" spans="2:2" x14ac:dyDescent="0.2">
      <c r="B677" s="63"/>
    </row>
    <row r="678" spans="2:2" x14ac:dyDescent="0.2">
      <c r="B678" s="63"/>
    </row>
    <row r="679" spans="2:2" x14ac:dyDescent="0.2">
      <c r="B679" s="63"/>
    </row>
    <row r="680" spans="2:2" x14ac:dyDescent="0.2">
      <c r="B680" s="63"/>
    </row>
    <row r="681" spans="2:2" x14ac:dyDescent="0.2">
      <c r="B681" s="63"/>
    </row>
    <row r="682" spans="2:2" x14ac:dyDescent="0.2">
      <c r="B682" s="63"/>
    </row>
    <row r="683" spans="2:2" x14ac:dyDescent="0.2">
      <c r="B683" s="63"/>
    </row>
    <row r="684" spans="2:2" x14ac:dyDescent="0.2">
      <c r="B684" s="63"/>
    </row>
    <row r="685" spans="2:2" x14ac:dyDescent="0.2">
      <c r="B685" s="63"/>
    </row>
    <row r="686" spans="2:2" x14ac:dyDescent="0.2">
      <c r="B686" s="63"/>
    </row>
    <row r="687" spans="2:2" x14ac:dyDescent="0.2">
      <c r="B687" s="63"/>
    </row>
    <row r="688" spans="2:2" x14ac:dyDescent="0.2">
      <c r="B688" s="63"/>
    </row>
    <row r="689" spans="2:2" x14ac:dyDescent="0.2">
      <c r="B689" s="63"/>
    </row>
    <row r="690" spans="2:2" x14ac:dyDescent="0.2">
      <c r="B690" s="63"/>
    </row>
    <row r="691" spans="2:2" x14ac:dyDescent="0.2">
      <c r="B691" s="63"/>
    </row>
    <row r="692" spans="2:2" x14ac:dyDescent="0.2">
      <c r="B692" s="63"/>
    </row>
    <row r="693" spans="2:2" x14ac:dyDescent="0.2">
      <c r="B693" s="63"/>
    </row>
    <row r="694" spans="2:2" x14ac:dyDescent="0.2">
      <c r="B694" s="63"/>
    </row>
    <row r="695" spans="2:2" x14ac:dyDescent="0.2">
      <c r="B695" s="63"/>
    </row>
    <row r="696" spans="2:2" x14ac:dyDescent="0.2">
      <c r="B696" s="63"/>
    </row>
    <row r="697" spans="2:2" x14ac:dyDescent="0.2">
      <c r="B697" s="63"/>
    </row>
    <row r="698" spans="2:2" x14ac:dyDescent="0.2">
      <c r="B698" s="63"/>
    </row>
    <row r="699" spans="2:2" x14ac:dyDescent="0.2">
      <c r="B699" s="63"/>
    </row>
    <row r="700" spans="2:2" x14ac:dyDescent="0.2">
      <c r="B700" s="63"/>
    </row>
    <row r="701" spans="2:2" x14ac:dyDescent="0.2">
      <c r="B701" s="63"/>
    </row>
    <row r="702" spans="2:2" x14ac:dyDescent="0.2">
      <c r="B702" s="63"/>
    </row>
    <row r="703" spans="2:2" x14ac:dyDescent="0.2">
      <c r="B703" s="63"/>
    </row>
    <row r="704" spans="2:2" x14ac:dyDescent="0.2">
      <c r="B704" s="63"/>
    </row>
    <row r="705" spans="2:2" x14ac:dyDescent="0.2">
      <c r="B705" s="63"/>
    </row>
    <row r="706" spans="2:2" x14ac:dyDescent="0.2">
      <c r="B706" s="63"/>
    </row>
    <row r="707" spans="2:2" x14ac:dyDescent="0.2">
      <c r="B707" s="63"/>
    </row>
    <row r="708" spans="2:2" x14ac:dyDescent="0.2">
      <c r="B708" s="63"/>
    </row>
    <row r="709" spans="2:2" x14ac:dyDescent="0.2">
      <c r="B709" s="63"/>
    </row>
    <row r="710" spans="2:2" x14ac:dyDescent="0.2">
      <c r="B710" s="63"/>
    </row>
    <row r="711" spans="2:2" x14ac:dyDescent="0.2">
      <c r="B711" s="63"/>
    </row>
    <row r="712" spans="2:2" x14ac:dyDescent="0.2">
      <c r="B712" s="63"/>
    </row>
    <row r="713" spans="2:2" x14ac:dyDescent="0.2">
      <c r="B713" s="63"/>
    </row>
    <row r="714" spans="2:2" x14ac:dyDescent="0.2">
      <c r="B714" s="63"/>
    </row>
    <row r="715" spans="2:2" x14ac:dyDescent="0.2">
      <c r="B715" s="63"/>
    </row>
    <row r="716" spans="2:2" x14ac:dyDescent="0.2">
      <c r="B716" s="63"/>
    </row>
    <row r="717" spans="2:2" x14ac:dyDescent="0.2">
      <c r="B717" s="63"/>
    </row>
    <row r="718" spans="2:2" x14ac:dyDescent="0.2">
      <c r="B718" s="63"/>
    </row>
    <row r="719" spans="2:2" x14ac:dyDescent="0.2">
      <c r="B719" s="63"/>
    </row>
    <row r="720" spans="2:2" x14ac:dyDescent="0.2">
      <c r="B720" s="63"/>
    </row>
    <row r="721" spans="2:2" x14ac:dyDescent="0.2">
      <c r="B721" s="63"/>
    </row>
    <row r="722" spans="2:2" x14ac:dyDescent="0.2">
      <c r="B722" s="63"/>
    </row>
    <row r="723" spans="2:2" x14ac:dyDescent="0.2">
      <c r="B723" s="63"/>
    </row>
    <row r="724" spans="2:2" x14ac:dyDescent="0.2">
      <c r="B724" s="63"/>
    </row>
    <row r="725" spans="2:2" x14ac:dyDescent="0.2">
      <c r="B725" s="63"/>
    </row>
    <row r="726" spans="2:2" x14ac:dyDescent="0.2">
      <c r="B726" s="63"/>
    </row>
    <row r="727" spans="2:2" x14ac:dyDescent="0.2">
      <c r="B727" s="63"/>
    </row>
    <row r="728" spans="2:2" x14ac:dyDescent="0.2">
      <c r="B728" s="63"/>
    </row>
    <row r="729" spans="2:2" x14ac:dyDescent="0.2">
      <c r="B729" s="63"/>
    </row>
    <row r="730" spans="2:2" x14ac:dyDescent="0.2">
      <c r="B730" s="63"/>
    </row>
    <row r="731" spans="2:2" x14ac:dyDescent="0.2">
      <c r="B731" s="63"/>
    </row>
    <row r="732" spans="2:2" x14ac:dyDescent="0.2">
      <c r="B732" s="63"/>
    </row>
    <row r="733" spans="2:2" x14ac:dyDescent="0.2">
      <c r="B733" s="63"/>
    </row>
    <row r="734" spans="2:2" x14ac:dyDescent="0.2">
      <c r="B734" s="63"/>
    </row>
    <row r="735" spans="2:2" x14ac:dyDescent="0.2">
      <c r="B735" s="63"/>
    </row>
    <row r="736" spans="2:2" x14ac:dyDescent="0.2">
      <c r="B736" s="63"/>
    </row>
    <row r="737" spans="2:2" x14ac:dyDescent="0.2">
      <c r="B737" s="63"/>
    </row>
    <row r="738" spans="2:2" x14ac:dyDescent="0.2">
      <c r="B738" s="63"/>
    </row>
    <row r="739" spans="2:2" x14ac:dyDescent="0.2">
      <c r="B739" s="63"/>
    </row>
    <row r="740" spans="2:2" x14ac:dyDescent="0.2">
      <c r="B740" s="63"/>
    </row>
    <row r="741" spans="2:2" x14ac:dyDescent="0.2">
      <c r="B741" s="63"/>
    </row>
    <row r="742" spans="2:2" x14ac:dyDescent="0.2">
      <c r="B742" s="63"/>
    </row>
    <row r="743" spans="2:2" x14ac:dyDescent="0.2">
      <c r="B743" s="63"/>
    </row>
    <row r="744" spans="2:2" x14ac:dyDescent="0.2">
      <c r="B744" s="63"/>
    </row>
    <row r="745" spans="2:2" x14ac:dyDescent="0.2">
      <c r="B745" s="63"/>
    </row>
    <row r="746" spans="2:2" x14ac:dyDescent="0.2">
      <c r="B746" s="63"/>
    </row>
    <row r="747" spans="2:2" x14ac:dyDescent="0.2">
      <c r="B747" s="63"/>
    </row>
    <row r="748" spans="2:2" x14ac:dyDescent="0.2">
      <c r="B748" s="63"/>
    </row>
    <row r="749" spans="2:2" x14ac:dyDescent="0.2">
      <c r="B749" s="63"/>
    </row>
    <row r="750" spans="2:2" x14ac:dyDescent="0.2">
      <c r="B750" s="63"/>
    </row>
    <row r="751" spans="2:2" x14ac:dyDescent="0.2">
      <c r="B751" s="63"/>
    </row>
    <row r="752" spans="2:2" x14ac:dyDescent="0.2">
      <c r="B752" s="63"/>
    </row>
    <row r="753" spans="2:2" x14ac:dyDescent="0.2">
      <c r="B753" s="63"/>
    </row>
    <row r="754" spans="2:2" x14ac:dyDescent="0.2">
      <c r="B754" s="63"/>
    </row>
    <row r="755" spans="2:2" x14ac:dyDescent="0.2">
      <c r="B755" s="63"/>
    </row>
    <row r="756" spans="2:2" x14ac:dyDescent="0.2">
      <c r="B756" s="63"/>
    </row>
    <row r="757" spans="2:2" x14ac:dyDescent="0.2">
      <c r="B757" s="63"/>
    </row>
    <row r="758" spans="2:2" x14ac:dyDescent="0.2">
      <c r="B758" s="63"/>
    </row>
    <row r="759" spans="2:2" x14ac:dyDescent="0.2">
      <c r="B759" s="63"/>
    </row>
    <row r="760" spans="2:2" x14ac:dyDescent="0.2">
      <c r="B760" s="63"/>
    </row>
    <row r="761" spans="2:2" x14ac:dyDescent="0.2">
      <c r="B761" s="63"/>
    </row>
    <row r="762" spans="2:2" x14ac:dyDescent="0.2">
      <c r="B762" s="63"/>
    </row>
    <row r="763" spans="2:2" x14ac:dyDescent="0.2">
      <c r="B763" s="63"/>
    </row>
    <row r="764" spans="2:2" x14ac:dyDescent="0.2">
      <c r="B764" s="63"/>
    </row>
    <row r="765" spans="2:2" x14ac:dyDescent="0.2">
      <c r="B765" s="63"/>
    </row>
    <row r="766" spans="2:2" x14ac:dyDescent="0.2">
      <c r="B766" s="63"/>
    </row>
    <row r="767" spans="2:2" x14ac:dyDescent="0.2">
      <c r="B767" s="63"/>
    </row>
    <row r="768" spans="2:2" x14ac:dyDescent="0.2">
      <c r="B768" s="63"/>
    </row>
    <row r="769" spans="2:2" x14ac:dyDescent="0.2">
      <c r="B769" s="63"/>
    </row>
    <row r="770" spans="2:2" x14ac:dyDescent="0.2">
      <c r="B770" s="63"/>
    </row>
    <row r="771" spans="2:2" x14ac:dyDescent="0.2">
      <c r="B771" s="63"/>
    </row>
    <row r="772" spans="2:2" x14ac:dyDescent="0.2">
      <c r="B772" s="63"/>
    </row>
    <row r="773" spans="2:2" x14ac:dyDescent="0.2">
      <c r="B773" s="63"/>
    </row>
    <row r="774" spans="2:2" x14ac:dyDescent="0.2">
      <c r="B774" s="63"/>
    </row>
    <row r="775" spans="2:2" x14ac:dyDescent="0.2">
      <c r="B775" s="63"/>
    </row>
    <row r="776" spans="2:2" x14ac:dyDescent="0.2">
      <c r="B776" s="63"/>
    </row>
    <row r="777" spans="2:2" x14ac:dyDescent="0.2">
      <c r="B777" s="63"/>
    </row>
    <row r="778" spans="2:2" x14ac:dyDescent="0.2">
      <c r="B778" s="63"/>
    </row>
    <row r="779" spans="2:2" x14ac:dyDescent="0.2">
      <c r="B779" s="63"/>
    </row>
    <row r="780" spans="2:2" x14ac:dyDescent="0.2">
      <c r="B780" s="63"/>
    </row>
    <row r="781" spans="2:2" x14ac:dyDescent="0.2">
      <c r="B781" s="63"/>
    </row>
    <row r="782" spans="2:2" x14ac:dyDescent="0.2">
      <c r="B782" s="63"/>
    </row>
    <row r="783" spans="2:2" x14ac:dyDescent="0.2">
      <c r="B783" s="63"/>
    </row>
    <row r="784" spans="2:2" x14ac:dyDescent="0.2">
      <c r="B784" s="63"/>
    </row>
    <row r="785" spans="2:2" x14ac:dyDescent="0.2">
      <c r="B785" s="63"/>
    </row>
    <row r="786" spans="2:2" x14ac:dyDescent="0.2">
      <c r="B786" s="63"/>
    </row>
    <row r="787" spans="2:2" x14ac:dyDescent="0.2">
      <c r="B787" s="63"/>
    </row>
    <row r="788" spans="2:2" x14ac:dyDescent="0.2">
      <c r="B788" s="63"/>
    </row>
    <row r="789" spans="2:2" x14ac:dyDescent="0.2">
      <c r="B789" s="63"/>
    </row>
    <row r="790" spans="2:2" x14ac:dyDescent="0.2">
      <c r="B790" s="63"/>
    </row>
    <row r="791" spans="2:2" x14ac:dyDescent="0.2">
      <c r="B791" s="63"/>
    </row>
    <row r="792" spans="2:2" x14ac:dyDescent="0.2">
      <c r="B792" s="63"/>
    </row>
    <row r="793" spans="2:2" x14ac:dyDescent="0.2">
      <c r="B793" s="63"/>
    </row>
    <row r="794" spans="2:2" x14ac:dyDescent="0.2">
      <c r="B794" s="63"/>
    </row>
    <row r="795" spans="2:2" x14ac:dyDescent="0.2">
      <c r="B795" s="63"/>
    </row>
    <row r="796" spans="2:2" x14ac:dyDescent="0.2">
      <c r="B796" s="63"/>
    </row>
    <row r="797" spans="2:2" x14ac:dyDescent="0.2">
      <c r="B797" s="63"/>
    </row>
    <row r="798" spans="2:2" x14ac:dyDescent="0.2">
      <c r="B798" s="63"/>
    </row>
    <row r="799" spans="2:2" x14ac:dyDescent="0.2">
      <c r="B799" s="63"/>
    </row>
    <row r="800" spans="2:2" x14ac:dyDescent="0.2">
      <c r="B800" s="63"/>
    </row>
    <row r="801" spans="2:2" x14ac:dyDescent="0.2">
      <c r="B801" s="63"/>
    </row>
    <row r="802" spans="2:2" x14ac:dyDescent="0.2">
      <c r="B802" s="63"/>
    </row>
    <row r="803" spans="2:2" x14ac:dyDescent="0.2">
      <c r="B803" s="63"/>
    </row>
    <row r="804" spans="2:2" x14ac:dyDescent="0.2">
      <c r="B804" s="63"/>
    </row>
    <row r="805" spans="2:2" x14ac:dyDescent="0.2">
      <c r="B805" s="63"/>
    </row>
    <row r="806" spans="2:2" x14ac:dyDescent="0.2">
      <c r="B806" s="63"/>
    </row>
    <row r="807" spans="2:2" x14ac:dyDescent="0.2">
      <c r="B807" s="63"/>
    </row>
    <row r="808" spans="2:2" x14ac:dyDescent="0.2">
      <c r="B808" s="63"/>
    </row>
    <row r="809" spans="2:2" x14ac:dyDescent="0.2">
      <c r="B809" s="63"/>
    </row>
    <row r="810" spans="2:2" x14ac:dyDescent="0.2">
      <c r="B810" s="63"/>
    </row>
    <row r="811" spans="2:2" x14ac:dyDescent="0.2">
      <c r="B811" s="63"/>
    </row>
    <row r="812" spans="2:2" x14ac:dyDescent="0.2">
      <c r="B812" s="63"/>
    </row>
    <row r="813" spans="2:2" x14ac:dyDescent="0.2">
      <c r="B813" s="63"/>
    </row>
    <row r="814" spans="2:2" x14ac:dyDescent="0.2">
      <c r="B814" s="63"/>
    </row>
    <row r="815" spans="2:2" x14ac:dyDescent="0.2">
      <c r="B815" s="63"/>
    </row>
    <row r="816" spans="2:2" x14ac:dyDescent="0.2">
      <c r="B816" s="63"/>
    </row>
    <row r="817" spans="2:2" x14ac:dyDescent="0.2">
      <c r="B817" s="63"/>
    </row>
    <row r="818" spans="2:2" x14ac:dyDescent="0.2">
      <c r="B818" s="63"/>
    </row>
    <row r="819" spans="2:2" x14ac:dyDescent="0.2">
      <c r="B819" s="63"/>
    </row>
    <row r="820" spans="2:2" x14ac:dyDescent="0.2">
      <c r="B820" s="63"/>
    </row>
    <row r="821" spans="2:2" x14ac:dyDescent="0.2">
      <c r="B821" s="63"/>
    </row>
    <row r="822" spans="2:2" x14ac:dyDescent="0.2">
      <c r="B822" s="63"/>
    </row>
    <row r="823" spans="2:2" x14ac:dyDescent="0.2">
      <c r="B823" s="63"/>
    </row>
    <row r="824" spans="2:2" x14ac:dyDescent="0.2">
      <c r="B824" s="63"/>
    </row>
    <row r="825" spans="2:2" x14ac:dyDescent="0.2">
      <c r="B825" s="63"/>
    </row>
    <row r="826" spans="2:2" x14ac:dyDescent="0.2">
      <c r="B826" s="63"/>
    </row>
    <row r="827" spans="2:2" x14ac:dyDescent="0.2">
      <c r="B827" s="63"/>
    </row>
    <row r="828" spans="2:2" x14ac:dyDescent="0.2">
      <c r="B828" s="63"/>
    </row>
    <row r="829" spans="2:2" x14ac:dyDescent="0.2">
      <c r="B829" s="63"/>
    </row>
    <row r="830" spans="2:2" x14ac:dyDescent="0.2">
      <c r="B830" s="63"/>
    </row>
    <row r="831" spans="2:2" x14ac:dyDescent="0.2">
      <c r="B831" s="63"/>
    </row>
    <row r="832" spans="2:2" x14ac:dyDescent="0.2">
      <c r="B832" s="63"/>
    </row>
    <row r="833" spans="2:2" x14ac:dyDescent="0.2">
      <c r="B833" s="63"/>
    </row>
    <row r="834" spans="2:2" x14ac:dyDescent="0.2">
      <c r="B834" s="63"/>
    </row>
    <row r="835" spans="2:2" x14ac:dyDescent="0.2">
      <c r="B835" s="63"/>
    </row>
    <row r="836" spans="2:2" x14ac:dyDescent="0.2">
      <c r="B836" s="63"/>
    </row>
    <row r="837" spans="2:2" x14ac:dyDescent="0.2">
      <c r="B837" s="63"/>
    </row>
    <row r="838" spans="2:2" x14ac:dyDescent="0.2">
      <c r="B838" s="63"/>
    </row>
    <row r="839" spans="2:2" x14ac:dyDescent="0.2">
      <c r="B839" s="63"/>
    </row>
    <row r="840" spans="2:2" x14ac:dyDescent="0.2">
      <c r="B840" s="63"/>
    </row>
    <row r="841" spans="2:2" x14ac:dyDescent="0.2">
      <c r="B841" s="63"/>
    </row>
    <row r="842" spans="2:2" x14ac:dyDescent="0.2">
      <c r="B842" s="63"/>
    </row>
    <row r="843" spans="2:2" x14ac:dyDescent="0.2">
      <c r="B843" s="63"/>
    </row>
    <row r="844" spans="2:2" x14ac:dyDescent="0.2">
      <c r="B844" s="63"/>
    </row>
    <row r="845" spans="2:2" x14ac:dyDescent="0.2">
      <c r="B845" s="63"/>
    </row>
    <row r="846" spans="2:2" x14ac:dyDescent="0.2">
      <c r="B846" s="63"/>
    </row>
    <row r="847" spans="2:2" x14ac:dyDescent="0.2">
      <c r="B847" s="63"/>
    </row>
    <row r="848" spans="2:2" x14ac:dyDescent="0.2">
      <c r="B848" s="63"/>
    </row>
    <row r="849" spans="2:2" x14ac:dyDescent="0.2">
      <c r="B849" s="63"/>
    </row>
    <row r="850" spans="2:2" x14ac:dyDescent="0.2">
      <c r="B850" s="63"/>
    </row>
    <row r="851" spans="2:2" x14ac:dyDescent="0.2">
      <c r="B851" s="63"/>
    </row>
    <row r="852" spans="2:2" x14ac:dyDescent="0.2">
      <c r="B852" s="63"/>
    </row>
    <row r="853" spans="2:2" x14ac:dyDescent="0.2">
      <c r="B853" s="63"/>
    </row>
    <row r="854" spans="2:2" x14ac:dyDescent="0.2">
      <c r="B854" s="63"/>
    </row>
    <row r="855" spans="2:2" x14ac:dyDescent="0.2">
      <c r="B855" s="63"/>
    </row>
    <row r="856" spans="2:2" x14ac:dyDescent="0.2">
      <c r="B856" s="63"/>
    </row>
    <row r="857" spans="2:2" x14ac:dyDescent="0.2">
      <c r="B857" s="63"/>
    </row>
    <row r="858" spans="2:2" x14ac:dyDescent="0.2">
      <c r="B858" s="63"/>
    </row>
    <row r="859" spans="2:2" x14ac:dyDescent="0.2">
      <c r="B859" s="63"/>
    </row>
    <row r="860" spans="2:2" x14ac:dyDescent="0.2">
      <c r="B860" s="63"/>
    </row>
    <row r="861" spans="2:2" x14ac:dyDescent="0.2">
      <c r="B861" s="63"/>
    </row>
    <row r="862" spans="2:2" x14ac:dyDescent="0.2">
      <c r="B862" s="63"/>
    </row>
    <row r="863" spans="2:2" x14ac:dyDescent="0.2">
      <c r="B863" s="63"/>
    </row>
    <row r="864" spans="2:2" x14ac:dyDescent="0.2">
      <c r="B864" s="63"/>
    </row>
    <row r="865" spans="2:2" x14ac:dyDescent="0.2">
      <c r="B865" s="63"/>
    </row>
    <row r="866" spans="2:2" x14ac:dyDescent="0.2">
      <c r="B866" s="63"/>
    </row>
    <row r="867" spans="2:2" x14ac:dyDescent="0.2">
      <c r="B867" s="63"/>
    </row>
    <row r="868" spans="2:2" x14ac:dyDescent="0.2">
      <c r="B868" s="63"/>
    </row>
    <row r="869" spans="2:2" x14ac:dyDescent="0.2">
      <c r="B869" s="63"/>
    </row>
    <row r="870" spans="2:2" x14ac:dyDescent="0.2">
      <c r="B870" s="63"/>
    </row>
    <row r="871" spans="2:2" x14ac:dyDescent="0.2">
      <c r="B871" s="63"/>
    </row>
    <row r="872" spans="2:2" x14ac:dyDescent="0.2">
      <c r="B872" s="63"/>
    </row>
    <row r="873" spans="2:2" x14ac:dyDescent="0.2">
      <c r="B873" s="63"/>
    </row>
    <row r="874" spans="2:2" x14ac:dyDescent="0.2">
      <c r="B874" s="63"/>
    </row>
    <row r="875" spans="2:2" x14ac:dyDescent="0.2">
      <c r="B875" s="63"/>
    </row>
    <row r="876" spans="2:2" x14ac:dyDescent="0.2">
      <c r="B876" s="63"/>
    </row>
    <row r="877" spans="2:2" x14ac:dyDescent="0.2">
      <c r="B877" s="63"/>
    </row>
    <row r="878" spans="2:2" x14ac:dyDescent="0.2">
      <c r="B878" s="63"/>
    </row>
    <row r="879" spans="2:2" x14ac:dyDescent="0.2">
      <c r="B879" s="63"/>
    </row>
    <row r="880" spans="2:2" x14ac:dyDescent="0.2">
      <c r="B880" s="63"/>
    </row>
    <row r="881" spans="2:2" x14ac:dyDescent="0.2">
      <c r="B881" s="63"/>
    </row>
    <row r="882" spans="2:2" x14ac:dyDescent="0.2">
      <c r="B882" s="63"/>
    </row>
    <row r="883" spans="2:2" x14ac:dyDescent="0.2">
      <c r="B883" s="63"/>
    </row>
    <row r="884" spans="2:2" x14ac:dyDescent="0.2">
      <c r="B884" s="63"/>
    </row>
    <row r="885" spans="2:2" x14ac:dyDescent="0.2">
      <c r="B885" s="63"/>
    </row>
    <row r="886" spans="2:2" x14ac:dyDescent="0.2">
      <c r="B886" s="63"/>
    </row>
    <row r="887" spans="2:2" x14ac:dyDescent="0.2">
      <c r="B887" s="63"/>
    </row>
    <row r="888" spans="2:2" x14ac:dyDescent="0.2">
      <c r="B888" s="63"/>
    </row>
    <row r="889" spans="2:2" x14ac:dyDescent="0.2">
      <c r="B889" s="63"/>
    </row>
    <row r="890" spans="2:2" x14ac:dyDescent="0.2">
      <c r="B890" s="63"/>
    </row>
    <row r="891" spans="2:2" x14ac:dyDescent="0.2">
      <c r="B891" s="63"/>
    </row>
    <row r="892" spans="2:2" x14ac:dyDescent="0.2">
      <c r="B892" s="63"/>
    </row>
    <row r="893" spans="2:2" x14ac:dyDescent="0.2">
      <c r="B893" s="63"/>
    </row>
    <row r="894" spans="2:2" x14ac:dyDescent="0.2">
      <c r="B894" s="63"/>
    </row>
    <row r="895" spans="2:2" x14ac:dyDescent="0.2">
      <c r="B895" s="63"/>
    </row>
    <row r="896" spans="2:2" x14ac:dyDescent="0.2">
      <c r="B896" s="63"/>
    </row>
    <row r="897" spans="2:2" x14ac:dyDescent="0.2">
      <c r="B897" s="63"/>
    </row>
    <row r="898" spans="2:2" x14ac:dyDescent="0.2">
      <c r="B898" s="63"/>
    </row>
    <row r="899" spans="2:2" x14ac:dyDescent="0.2">
      <c r="B899" s="63"/>
    </row>
    <row r="900" spans="2:2" x14ac:dyDescent="0.2">
      <c r="B900" s="63"/>
    </row>
    <row r="901" spans="2:2" x14ac:dyDescent="0.2">
      <c r="B901" s="63"/>
    </row>
    <row r="902" spans="2:2" x14ac:dyDescent="0.2">
      <c r="B902" s="63"/>
    </row>
    <row r="903" spans="2:2" x14ac:dyDescent="0.2">
      <c r="B903" s="63"/>
    </row>
    <row r="904" spans="2:2" x14ac:dyDescent="0.2">
      <c r="B904" s="63"/>
    </row>
    <row r="905" spans="2:2" x14ac:dyDescent="0.2">
      <c r="B905" s="63"/>
    </row>
    <row r="906" spans="2:2" x14ac:dyDescent="0.2">
      <c r="B906" s="63"/>
    </row>
    <row r="907" spans="2:2" x14ac:dyDescent="0.2">
      <c r="B907" s="63"/>
    </row>
    <row r="908" spans="2:2" x14ac:dyDescent="0.2">
      <c r="B908" s="63"/>
    </row>
    <row r="909" spans="2:2" x14ac:dyDescent="0.2">
      <c r="B909" s="63"/>
    </row>
    <row r="910" spans="2:2" x14ac:dyDescent="0.2">
      <c r="B910" s="63"/>
    </row>
    <row r="911" spans="2:2" x14ac:dyDescent="0.2">
      <c r="B911" s="63"/>
    </row>
    <row r="912" spans="2:2" x14ac:dyDescent="0.2">
      <c r="B912" s="63"/>
    </row>
    <row r="913" spans="2:2" x14ac:dyDescent="0.2">
      <c r="B913" s="63"/>
    </row>
    <row r="914" spans="2:2" x14ac:dyDescent="0.2">
      <c r="B914" s="63"/>
    </row>
    <row r="915" spans="2:2" x14ac:dyDescent="0.2">
      <c r="B915" s="63"/>
    </row>
    <row r="916" spans="2:2" x14ac:dyDescent="0.2">
      <c r="B916" s="63"/>
    </row>
    <row r="917" spans="2:2" x14ac:dyDescent="0.2">
      <c r="B917" s="63"/>
    </row>
    <row r="918" spans="2:2" x14ac:dyDescent="0.2">
      <c r="B918" s="63"/>
    </row>
    <row r="919" spans="2:2" x14ac:dyDescent="0.2">
      <c r="B919" s="63"/>
    </row>
    <row r="920" spans="2:2" x14ac:dyDescent="0.2">
      <c r="B920" s="63"/>
    </row>
    <row r="921" spans="2:2" x14ac:dyDescent="0.2">
      <c r="B921" s="63"/>
    </row>
    <row r="922" spans="2:2" x14ac:dyDescent="0.2">
      <c r="B922" s="63"/>
    </row>
    <row r="923" spans="2:2" x14ac:dyDescent="0.2">
      <c r="B923" s="63"/>
    </row>
    <row r="924" spans="2:2" x14ac:dyDescent="0.2">
      <c r="B924" s="63"/>
    </row>
    <row r="925" spans="2:2" x14ac:dyDescent="0.2">
      <c r="B925" s="63"/>
    </row>
    <row r="926" spans="2:2" x14ac:dyDescent="0.2">
      <c r="B926" s="63"/>
    </row>
    <row r="927" spans="2:2" x14ac:dyDescent="0.2">
      <c r="B927" s="63"/>
    </row>
    <row r="928" spans="2:2" x14ac:dyDescent="0.2">
      <c r="B928" s="63"/>
    </row>
    <row r="929" spans="2:2" x14ac:dyDescent="0.2">
      <c r="B929" s="63"/>
    </row>
    <row r="930" spans="2:2" x14ac:dyDescent="0.2">
      <c r="B930" s="63"/>
    </row>
    <row r="931" spans="2:2" x14ac:dyDescent="0.2">
      <c r="B931" s="63"/>
    </row>
    <row r="932" spans="2:2" x14ac:dyDescent="0.2">
      <c r="B932" s="63"/>
    </row>
    <row r="933" spans="2:2" x14ac:dyDescent="0.2">
      <c r="B933" s="63"/>
    </row>
    <row r="934" spans="2:2" x14ac:dyDescent="0.2">
      <c r="B934" s="63"/>
    </row>
    <row r="935" spans="2:2" x14ac:dyDescent="0.2">
      <c r="B935" s="63"/>
    </row>
    <row r="936" spans="2:2" x14ac:dyDescent="0.2">
      <c r="B936" s="63"/>
    </row>
    <row r="937" spans="2:2" x14ac:dyDescent="0.2">
      <c r="B937" s="63"/>
    </row>
    <row r="938" spans="2:2" x14ac:dyDescent="0.2">
      <c r="B938" s="63"/>
    </row>
    <row r="939" spans="2:2" x14ac:dyDescent="0.2">
      <c r="B939" s="63"/>
    </row>
    <row r="940" spans="2:2" x14ac:dyDescent="0.2">
      <c r="B940" s="63"/>
    </row>
    <row r="941" spans="2:2" x14ac:dyDescent="0.2">
      <c r="B941" s="63"/>
    </row>
    <row r="942" spans="2:2" x14ac:dyDescent="0.2">
      <c r="B942" s="63"/>
    </row>
    <row r="943" spans="2:2" x14ac:dyDescent="0.2">
      <c r="B943" s="63"/>
    </row>
    <row r="944" spans="2:2" x14ac:dyDescent="0.2">
      <c r="B944" s="63"/>
    </row>
    <row r="945" spans="2:2" x14ac:dyDescent="0.2">
      <c r="B945" s="63"/>
    </row>
    <row r="946" spans="2:2" x14ac:dyDescent="0.2">
      <c r="B946" s="63"/>
    </row>
    <row r="947" spans="2:2" x14ac:dyDescent="0.2">
      <c r="B947" s="63"/>
    </row>
    <row r="948" spans="2:2" x14ac:dyDescent="0.2">
      <c r="B948" s="63"/>
    </row>
    <row r="949" spans="2:2" x14ac:dyDescent="0.2">
      <c r="B949" s="63"/>
    </row>
    <row r="950" spans="2:2" x14ac:dyDescent="0.2">
      <c r="B950" s="63"/>
    </row>
    <row r="951" spans="2:2" x14ac:dyDescent="0.2">
      <c r="B951" s="63"/>
    </row>
    <row r="952" spans="2:2" x14ac:dyDescent="0.2">
      <c r="B952" s="63"/>
    </row>
    <row r="953" spans="2:2" x14ac:dyDescent="0.2">
      <c r="B953" s="63"/>
    </row>
    <row r="954" spans="2:2" x14ac:dyDescent="0.2">
      <c r="B954" s="63"/>
    </row>
    <row r="955" spans="2:2" x14ac:dyDescent="0.2">
      <c r="B955" s="63"/>
    </row>
    <row r="956" spans="2:2" x14ac:dyDescent="0.2">
      <c r="B956" s="63"/>
    </row>
    <row r="957" spans="2:2" x14ac:dyDescent="0.2">
      <c r="B957" s="63"/>
    </row>
    <row r="958" spans="2:2" x14ac:dyDescent="0.2">
      <c r="B958" s="63"/>
    </row>
    <row r="959" spans="2:2" x14ac:dyDescent="0.2">
      <c r="B959" s="63"/>
    </row>
    <row r="960" spans="2:2" x14ac:dyDescent="0.2">
      <c r="B960" s="63"/>
    </row>
    <row r="961" spans="2:2" x14ac:dyDescent="0.2">
      <c r="B961" s="63"/>
    </row>
    <row r="962" spans="2:2" x14ac:dyDescent="0.2">
      <c r="B962" s="63"/>
    </row>
    <row r="963" spans="2:2" x14ac:dyDescent="0.2">
      <c r="B963" s="63"/>
    </row>
    <row r="964" spans="2:2" x14ac:dyDescent="0.2">
      <c r="B964" s="63"/>
    </row>
    <row r="965" spans="2:2" x14ac:dyDescent="0.2">
      <c r="B965" s="63"/>
    </row>
    <row r="966" spans="2:2" x14ac:dyDescent="0.2">
      <c r="B966" s="63"/>
    </row>
    <row r="967" spans="2:2" x14ac:dyDescent="0.2">
      <c r="B967" s="63"/>
    </row>
    <row r="968" spans="2:2" x14ac:dyDescent="0.2">
      <c r="B968" s="63"/>
    </row>
    <row r="969" spans="2:2" x14ac:dyDescent="0.2">
      <c r="B969" s="63"/>
    </row>
    <row r="970" spans="2:2" x14ac:dyDescent="0.2">
      <c r="B970" s="63"/>
    </row>
    <row r="971" spans="2:2" x14ac:dyDescent="0.2">
      <c r="B971" s="63"/>
    </row>
    <row r="972" spans="2:2" x14ac:dyDescent="0.2">
      <c r="B972" s="63"/>
    </row>
    <row r="973" spans="2:2" x14ac:dyDescent="0.2">
      <c r="B973" s="63"/>
    </row>
    <row r="974" spans="2:2" x14ac:dyDescent="0.2">
      <c r="B974" s="63"/>
    </row>
    <row r="975" spans="2:2" x14ac:dyDescent="0.2">
      <c r="B975" s="63"/>
    </row>
    <row r="976" spans="2:2" x14ac:dyDescent="0.2">
      <c r="B976" s="63"/>
    </row>
    <row r="977" spans="2:2" x14ac:dyDescent="0.2">
      <c r="B977" s="63"/>
    </row>
    <row r="978" spans="2:2" x14ac:dyDescent="0.2">
      <c r="B978" s="63"/>
    </row>
    <row r="979" spans="2:2" x14ac:dyDescent="0.2">
      <c r="B979" s="63"/>
    </row>
    <row r="980" spans="2:2" x14ac:dyDescent="0.2">
      <c r="B980" s="63"/>
    </row>
    <row r="981" spans="2:2" x14ac:dyDescent="0.2">
      <c r="B981" s="63"/>
    </row>
    <row r="982" spans="2:2" x14ac:dyDescent="0.2">
      <c r="B982" s="63"/>
    </row>
    <row r="983" spans="2:2" x14ac:dyDescent="0.2">
      <c r="B983" s="63"/>
    </row>
    <row r="984" spans="2:2" x14ac:dyDescent="0.2">
      <c r="B984" s="63"/>
    </row>
    <row r="985" spans="2:2" x14ac:dyDescent="0.2">
      <c r="B985" s="63"/>
    </row>
    <row r="986" spans="2:2" x14ac:dyDescent="0.2">
      <c r="B986" s="63"/>
    </row>
    <row r="987" spans="2:2" x14ac:dyDescent="0.2">
      <c r="B987" s="63"/>
    </row>
    <row r="988" spans="2:2" x14ac:dyDescent="0.2">
      <c r="B988" s="63"/>
    </row>
    <row r="989" spans="2:2" x14ac:dyDescent="0.2">
      <c r="B989" s="63"/>
    </row>
    <row r="990" spans="2:2" x14ac:dyDescent="0.2">
      <c r="B990" s="63"/>
    </row>
    <row r="991" spans="2:2" x14ac:dyDescent="0.2">
      <c r="B991" s="63"/>
    </row>
    <row r="992" spans="2:2" x14ac:dyDescent="0.2">
      <c r="B992" s="63"/>
    </row>
    <row r="993" spans="2:2" x14ac:dyDescent="0.2">
      <c r="B993" s="63"/>
    </row>
    <row r="994" spans="2:2" x14ac:dyDescent="0.2">
      <c r="B994" s="63"/>
    </row>
    <row r="995" spans="2:2" x14ac:dyDescent="0.2">
      <c r="B995" s="63"/>
    </row>
    <row r="996" spans="2:2" x14ac:dyDescent="0.2">
      <c r="B996" s="63"/>
    </row>
    <row r="997" spans="2:2" x14ac:dyDescent="0.2">
      <c r="B997" s="63"/>
    </row>
    <row r="998" spans="2:2" x14ac:dyDescent="0.2">
      <c r="B998" s="63"/>
    </row>
    <row r="999" spans="2:2" x14ac:dyDescent="0.2">
      <c r="B999" s="63"/>
    </row>
    <row r="1000" spans="2:2" x14ac:dyDescent="0.2">
      <c r="B1000" s="63"/>
    </row>
    <row r="1001" spans="2:2" x14ac:dyDescent="0.2">
      <c r="B1001" s="63"/>
    </row>
    <row r="1002" spans="2:2" x14ac:dyDescent="0.2">
      <c r="B1002" s="63"/>
    </row>
    <row r="1003" spans="2:2" x14ac:dyDescent="0.2">
      <c r="B1003" s="63"/>
    </row>
    <row r="1004" spans="2:2" x14ac:dyDescent="0.2">
      <c r="B1004" s="63"/>
    </row>
    <row r="1005" spans="2:2" x14ac:dyDescent="0.2">
      <c r="B1005" s="63"/>
    </row>
    <row r="1006" spans="2:2" x14ac:dyDescent="0.2">
      <c r="B1006" s="63"/>
    </row>
    <row r="1007" spans="2:2" x14ac:dyDescent="0.2">
      <c r="B1007" s="63"/>
    </row>
    <row r="1008" spans="2:2" x14ac:dyDescent="0.2">
      <c r="B1008" s="63"/>
    </row>
    <row r="1009" spans="2:2" x14ac:dyDescent="0.2">
      <c r="B1009" s="63"/>
    </row>
    <row r="1010" spans="2:2" x14ac:dyDescent="0.2">
      <c r="B1010" s="63"/>
    </row>
    <row r="1011" spans="2:2" x14ac:dyDescent="0.2">
      <c r="B1011" s="63"/>
    </row>
    <row r="1012" spans="2:2" x14ac:dyDescent="0.2">
      <c r="B1012" s="63"/>
    </row>
    <row r="1013" spans="2:2" x14ac:dyDescent="0.2">
      <c r="B1013" s="63"/>
    </row>
    <row r="1014" spans="2:2" x14ac:dyDescent="0.2">
      <c r="B1014" s="63"/>
    </row>
    <row r="1015" spans="2:2" x14ac:dyDescent="0.2">
      <c r="B1015" s="63"/>
    </row>
    <row r="1016" spans="2:2" x14ac:dyDescent="0.2">
      <c r="B1016" s="63"/>
    </row>
    <row r="1017" spans="2:2" x14ac:dyDescent="0.2">
      <c r="B1017" s="63"/>
    </row>
    <row r="1018" spans="2:2" x14ac:dyDescent="0.2">
      <c r="B1018" s="63"/>
    </row>
    <row r="1019" spans="2:2" x14ac:dyDescent="0.2">
      <c r="B1019" s="63"/>
    </row>
    <row r="1020" spans="2:2" x14ac:dyDescent="0.2">
      <c r="B1020" s="63"/>
    </row>
    <row r="1021" spans="2:2" x14ac:dyDescent="0.2">
      <c r="B1021" s="63"/>
    </row>
    <row r="1022" spans="2:2" x14ac:dyDescent="0.2">
      <c r="B1022" s="63"/>
    </row>
    <row r="1023" spans="2:2" x14ac:dyDescent="0.2">
      <c r="B1023" s="63"/>
    </row>
    <row r="1024" spans="2:2" x14ac:dyDescent="0.2">
      <c r="B1024" s="63"/>
    </row>
    <row r="1025" spans="2:2" x14ac:dyDescent="0.2">
      <c r="B1025" s="63"/>
    </row>
    <row r="1026" spans="2:2" x14ac:dyDescent="0.2">
      <c r="B1026" s="63"/>
    </row>
    <row r="1027" spans="2:2" x14ac:dyDescent="0.2">
      <c r="B1027" s="63"/>
    </row>
    <row r="1028" spans="2:2" x14ac:dyDescent="0.2">
      <c r="B1028" s="63"/>
    </row>
    <row r="1029" spans="2:2" x14ac:dyDescent="0.2">
      <c r="B1029" s="63"/>
    </row>
    <row r="1030" spans="2:2" x14ac:dyDescent="0.2">
      <c r="B1030" s="63"/>
    </row>
    <row r="1031" spans="2:2" x14ac:dyDescent="0.2">
      <c r="B1031" s="63"/>
    </row>
    <row r="1032" spans="2:2" x14ac:dyDescent="0.2">
      <c r="B1032" s="63"/>
    </row>
    <row r="1033" spans="2:2" x14ac:dyDescent="0.2">
      <c r="B1033" s="63"/>
    </row>
    <row r="1034" spans="2:2" x14ac:dyDescent="0.2">
      <c r="B1034" s="63"/>
    </row>
    <row r="1035" spans="2:2" x14ac:dyDescent="0.2">
      <c r="B1035" s="63"/>
    </row>
    <row r="1036" spans="2:2" x14ac:dyDescent="0.2">
      <c r="B1036" s="63"/>
    </row>
    <row r="1037" spans="2:2" x14ac:dyDescent="0.2">
      <c r="B1037" s="63"/>
    </row>
    <row r="1038" spans="2:2" x14ac:dyDescent="0.2">
      <c r="B1038" s="63"/>
    </row>
    <row r="1039" spans="2:2" x14ac:dyDescent="0.2">
      <c r="B1039" s="63"/>
    </row>
    <row r="1040" spans="2:2" x14ac:dyDescent="0.2">
      <c r="B1040" s="63"/>
    </row>
    <row r="1041" spans="2:2" x14ac:dyDescent="0.2">
      <c r="B1041" s="63"/>
    </row>
    <row r="1042" spans="2:2" x14ac:dyDescent="0.2">
      <c r="B1042" s="63"/>
    </row>
    <row r="1043" spans="2:2" x14ac:dyDescent="0.2">
      <c r="B1043" s="63"/>
    </row>
    <row r="1044" spans="2:2" x14ac:dyDescent="0.2">
      <c r="B1044" s="63"/>
    </row>
    <row r="1045" spans="2:2" x14ac:dyDescent="0.2">
      <c r="B1045" s="63"/>
    </row>
    <row r="1046" spans="2:2" x14ac:dyDescent="0.2">
      <c r="B1046" s="63"/>
    </row>
    <row r="1047" spans="2:2" x14ac:dyDescent="0.2">
      <c r="B1047" s="63"/>
    </row>
    <row r="1048" spans="2:2" x14ac:dyDescent="0.2">
      <c r="B1048" s="63"/>
    </row>
    <row r="1049" spans="2:2" x14ac:dyDescent="0.2">
      <c r="B1049" s="63"/>
    </row>
    <row r="1050" spans="2:2" x14ac:dyDescent="0.2">
      <c r="B1050" s="63"/>
    </row>
    <row r="1051" spans="2:2" x14ac:dyDescent="0.2">
      <c r="B1051" s="63"/>
    </row>
    <row r="1052" spans="2:2" x14ac:dyDescent="0.2">
      <c r="B1052" s="63"/>
    </row>
    <row r="1053" spans="2:2" x14ac:dyDescent="0.2">
      <c r="B1053" s="63"/>
    </row>
    <row r="1054" spans="2:2" x14ac:dyDescent="0.2">
      <c r="B1054" s="63"/>
    </row>
    <row r="1055" spans="2:2" x14ac:dyDescent="0.2">
      <c r="B1055" s="63"/>
    </row>
    <row r="1056" spans="2:2" x14ac:dyDescent="0.2">
      <c r="B1056" s="63"/>
    </row>
    <row r="1057" spans="2:2" x14ac:dyDescent="0.2">
      <c r="B1057" s="63"/>
    </row>
    <row r="1058" spans="2:2" x14ac:dyDescent="0.2">
      <c r="B1058" s="63"/>
    </row>
    <row r="1059" spans="2:2" x14ac:dyDescent="0.2">
      <c r="B1059" s="63"/>
    </row>
    <row r="1060" spans="2:2" x14ac:dyDescent="0.2">
      <c r="B1060" s="63"/>
    </row>
    <row r="1061" spans="2:2" x14ac:dyDescent="0.2">
      <c r="B1061" s="63"/>
    </row>
    <row r="1062" spans="2:2" x14ac:dyDescent="0.2">
      <c r="B1062" s="63"/>
    </row>
    <row r="1063" spans="2:2" x14ac:dyDescent="0.2">
      <c r="B1063" s="63"/>
    </row>
    <row r="1064" spans="2:2" x14ac:dyDescent="0.2">
      <c r="B1064" s="63"/>
    </row>
    <row r="1065" spans="2:2" x14ac:dyDescent="0.2">
      <c r="B1065" s="63"/>
    </row>
    <row r="1066" spans="2:2" x14ac:dyDescent="0.2">
      <c r="B1066" s="63"/>
    </row>
    <row r="1067" spans="2:2" x14ac:dyDescent="0.2">
      <c r="B1067" s="63"/>
    </row>
    <row r="1068" spans="2:2" x14ac:dyDescent="0.2">
      <c r="B1068" s="63"/>
    </row>
    <row r="1069" spans="2:2" x14ac:dyDescent="0.2">
      <c r="B1069" s="63"/>
    </row>
    <row r="1070" spans="2:2" x14ac:dyDescent="0.2">
      <c r="B1070" s="63"/>
    </row>
    <row r="1071" spans="2:2" x14ac:dyDescent="0.2">
      <c r="B1071" s="63"/>
    </row>
    <row r="1072" spans="2:2" x14ac:dyDescent="0.2">
      <c r="B1072" s="63"/>
    </row>
    <row r="1073" spans="2:2" x14ac:dyDescent="0.2">
      <c r="B1073" s="63"/>
    </row>
    <row r="1074" spans="2:2" x14ac:dyDescent="0.2">
      <c r="B1074" s="63"/>
    </row>
    <row r="1075" spans="2:2" x14ac:dyDescent="0.2">
      <c r="B1075" s="63"/>
    </row>
    <row r="1076" spans="2:2" x14ac:dyDescent="0.2">
      <c r="B1076" s="63"/>
    </row>
    <row r="1077" spans="2:2" x14ac:dyDescent="0.2">
      <c r="B1077" s="63"/>
    </row>
    <row r="1078" spans="2:2" x14ac:dyDescent="0.2">
      <c r="B1078" s="63"/>
    </row>
    <row r="1079" spans="2:2" x14ac:dyDescent="0.2">
      <c r="B1079" s="63"/>
    </row>
    <row r="1080" spans="2:2" x14ac:dyDescent="0.2">
      <c r="B1080" s="63"/>
    </row>
    <row r="1081" spans="2:2" x14ac:dyDescent="0.2">
      <c r="B1081" s="63"/>
    </row>
    <row r="1082" spans="2:2" x14ac:dyDescent="0.2">
      <c r="B1082" s="63"/>
    </row>
    <row r="1083" spans="2:2" x14ac:dyDescent="0.2">
      <c r="B1083" s="63"/>
    </row>
    <row r="1084" spans="2:2" x14ac:dyDescent="0.2">
      <c r="B1084" s="63"/>
    </row>
    <row r="1085" spans="2:2" x14ac:dyDescent="0.2">
      <c r="B1085" s="63"/>
    </row>
    <row r="1086" spans="2:2" x14ac:dyDescent="0.2">
      <c r="B1086" s="63"/>
    </row>
    <row r="1087" spans="2:2" x14ac:dyDescent="0.2">
      <c r="B1087" s="63"/>
    </row>
    <row r="1088" spans="2:2" x14ac:dyDescent="0.2">
      <c r="B1088" s="63"/>
    </row>
    <row r="1089" spans="2:2" x14ac:dyDescent="0.2">
      <c r="B1089" s="63"/>
    </row>
    <row r="1090" spans="2:2" x14ac:dyDescent="0.2">
      <c r="B1090" s="63"/>
    </row>
    <row r="1091" spans="2:2" x14ac:dyDescent="0.2">
      <c r="B1091" s="63"/>
    </row>
    <row r="1092" spans="2:2" x14ac:dyDescent="0.2">
      <c r="B1092" s="63"/>
    </row>
    <row r="1093" spans="2:2" x14ac:dyDescent="0.2">
      <c r="B1093" s="63"/>
    </row>
    <row r="1094" spans="2:2" x14ac:dyDescent="0.2">
      <c r="B1094" s="63"/>
    </row>
    <row r="1095" spans="2:2" x14ac:dyDescent="0.2">
      <c r="B1095" s="63"/>
    </row>
    <row r="1096" spans="2:2" x14ac:dyDescent="0.2">
      <c r="B1096" s="63"/>
    </row>
    <row r="1097" spans="2:2" x14ac:dyDescent="0.2">
      <c r="B1097" s="63"/>
    </row>
    <row r="1098" spans="2:2" x14ac:dyDescent="0.2">
      <c r="B1098" s="63"/>
    </row>
    <row r="1099" spans="2:2" x14ac:dyDescent="0.2">
      <c r="B1099" s="63"/>
    </row>
    <row r="1100" spans="2:2" x14ac:dyDescent="0.2">
      <c r="B1100" s="63"/>
    </row>
    <row r="1101" spans="2:2" x14ac:dyDescent="0.2">
      <c r="B1101" s="63"/>
    </row>
    <row r="1102" spans="2:2" x14ac:dyDescent="0.2">
      <c r="B1102" s="63"/>
    </row>
    <row r="1103" spans="2:2" x14ac:dyDescent="0.2">
      <c r="B1103" s="63"/>
    </row>
    <row r="1104" spans="2:2" x14ac:dyDescent="0.2">
      <c r="B1104" s="63"/>
    </row>
    <row r="1105" spans="2:2" x14ac:dyDescent="0.2">
      <c r="B1105" s="63"/>
    </row>
    <row r="1106" spans="2:2" x14ac:dyDescent="0.2">
      <c r="B1106" s="63"/>
    </row>
    <row r="1107" spans="2:2" x14ac:dyDescent="0.2">
      <c r="B1107" s="63"/>
    </row>
    <row r="1108" spans="2:2" x14ac:dyDescent="0.2">
      <c r="B1108" s="63"/>
    </row>
    <row r="1109" spans="2:2" x14ac:dyDescent="0.2">
      <c r="B1109" s="63"/>
    </row>
    <row r="1110" spans="2:2" x14ac:dyDescent="0.2">
      <c r="B1110" s="63"/>
    </row>
    <row r="1111" spans="2:2" x14ac:dyDescent="0.2">
      <c r="B1111" s="63"/>
    </row>
    <row r="1112" spans="2:2" x14ac:dyDescent="0.2">
      <c r="B1112" s="63"/>
    </row>
    <row r="1113" spans="2:2" x14ac:dyDescent="0.2">
      <c r="B1113" s="63"/>
    </row>
    <row r="1114" spans="2:2" x14ac:dyDescent="0.2">
      <c r="B1114" s="63"/>
    </row>
    <row r="1115" spans="2:2" x14ac:dyDescent="0.2">
      <c r="B1115" s="63"/>
    </row>
    <row r="1116" spans="2:2" x14ac:dyDescent="0.2">
      <c r="B1116" s="63"/>
    </row>
    <row r="1117" spans="2:2" x14ac:dyDescent="0.2">
      <c r="B1117" s="63"/>
    </row>
    <row r="1118" spans="2:2" x14ac:dyDescent="0.2">
      <c r="B1118" s="63"/>
    </row>
    <row r="1119" spans="2:2" x14ac:dyDescent="0.2">
      <c r="B1119" s="63"/>
    </row>
    <row r="1120" spans="2:2" x14ac:dyDescent="0.2">
      <c r="B1120" s="63"/>
    </row>
    <row r="1121" spans="2:2" x14ac:dyDescent="0.2">
      <c r="B1121" s="63"/>
    </row>
    <row r="1122" spans="2:2" x14ac:dyDescent="0.2">
      <c r="B1122" s="63"/>
    </row>
    <row r="1123" spans="2:2" x14ac:dyDescent="0.2">
      <c r="B1123" s="63"/>
    </row>
    <row r="1124" spans="2:2" x14ac:dyDescent="0.2">
      <c r="B1124" s="63"/>
    </row>
    <row r="1125" spans="2:2" x14ac:dyDescent="0.2">
      <c r="B1125" s="63"/>
    </row>
    <row r="1126" spans="2:2" x14ac:dyDescent="0.2">
      <c r="B1126" s="63"/>
    </row>
    <row r="1127" spans="2:2" x14ac:dyDescent="0.2">
      <c r="B1127" s="63"/>
    </row>
    <row r="1128" spans="2:2" x14ac:dyDescent="0.2">
      <c r="B1128" s="63"/>
    </row>
    <row r="1129" spans="2:2" x14ac:dyDescent="0.2">
      <c r="B1129" s="63"/>
    </row>
    <row r="1130" spans="2:2" x14ac:dyDescent="0.2">
      <c r="B1130" s="63"/>
    </row>
    <row r="1131" spans="2:2" x14ac:dyDescent="0.2">
      <c r="B1131" s="63"/>
    </row>
    <row r="1132" spans="2:2" x14ac:dyDescent="0.2">
      <c r="B1132" s="63"/>
    </row>
    <row r="1133" spans="2:2" x14ac:dyDescent="0.2">
      <c r="B1133" s="63"/>
    </row>
    <row r="1134" spans="2:2" x14ac:dyDescent="0.2">
      <c r="B1134" s="63"/>
    </row>
    <row r="1135" spans="2:2" x14ac:dyDescent="0.2">
      <c r="B1135" s="63"/>
    </row>
    <row r="1136" spans="2:2" x14ac:dyDescent="0.2">
      <c r="B1136" s="63"/>
    </row>
    <row r="1137" spans="2:2" x14ac:dyDescent="0.2">
      <c r="B1137" s="63"/>
    </row>
    <row r="1138" spans="2:2" x14ac:dyDescent="0.2">
      <c r="B1138" s="63"/>
    </row>
    <row r="1139" spans="2:2" x14ac:dyDescent="0.2">
      <c r="B1139" s="63"/>
    </row>
    <row r="1140" spans="2:2" x14ac:dyDescent="0.2">
      <c r="B1140" s="63"/>
    </row>
    <row r="1141" spans="2:2" x14ac:dyDescent="0.2">
      <c r="B1141" s="63"/>
    </row>
    <row r="1142" spans="2:2" x14ac:dyDescent="0.2">
      <c r="B1142" s="63"/>
    </row>
    <row r="1143" spans="2:2" x14ac:dyDescent="0.2">
      <c r="B1143" s="63"/>
    </row>
    <row r="1144" spans="2:2" x14ac:dyDescent="0.2">
      <c r="B1144" s="63"/>
    </row>
    <row r="1145" spans="2:2" x14ac:dyDescent="0.2">
      <c r="B1145" s="63"/>
    </row>
    <row r="1146" spans="2:2" x14ac:dyDescent="0.2">
      <c r="B1146" s="63"/>
    </row>
    <row r="1147" spans="2:2" x14ac:dyDescent="0.2">
      <c r="B1147" s="63"/>
    </row>
    <row r="1148" spans="2:2" x14ac:dyDescent="0.2">
      <c r="B1148" s="63"/>
    </row>
    <row r="1149" spans="2:2" x14ac:dyDescent="0.2">
      <c r="B1149" s="63"/>
    </row>
    <row r="1150" spans="2:2" x14ac:dyDescent="0.2">
      <c r="B1150" s="63"/>
    </row>
    <row r="1151" spans="2:2" x14ac:dyDescent="0.2">
      <c r="B1151" s="63"/>
    </row>
    <row r="1152" spans="2:2" x14ac:dyDescent="0.2">
      <c r="B1152" s="63"/>
    </row>
    <row r="1153" spans="2:2" x14ac:dyDescent="0.2">
      <c r="B1153" s="63"/>
    </row>
    <row r="1154" spans="2:2" x14ac:dyDescent="0.2">
      <c r="B1154" s="63"/>
    </row>
    <row r="1155" spans="2:2" x14ac:dyDescent="0.2">
      <c r="B1155" s="63"/>
    </row>
    <row r="1156" spans="2:2" x14ac:dyDescent="0.2">
      <c r="B1156" s="63"/>
    </row>
    <row r="1157" spans="2:2" x14ac:dyDescent="0.2">
      <c r="B1157" s="63"/>
    </row>
    <row r="1158" spans="2:2" x14ac:dyDescent="0.2">
      <c r="B1158" s="63"/>
    </row>
    <row r="1159" spans="2:2" x14ac:dyDescent="0.2">
      <c r="B1159" s="63"/>
    </row>
    <row r="1160" spans="2:2" x14ac:dyDescent="0.2">
      <c r="B1160" s="63"/>
    </row>
    <row r="1161" spans="2:2" x14ac:dyDescent="0.2">
      <c r="B1161" s="63"/>
    </row>
    <row r="1162" spans="2:2" x14ac:dyDescent="0.2">
      <c r="B1162" s="63"/>
    </row>
    <row r="1163" spans="2:2" x14ac:dyDescent="0.2">
      <c r="B1163" s="63"/>
    </row>
    <row r="1164" spans="2:2" x14ac:dyDescent="0.2">
      <c r="B1164" s="63"/>
    </row>
    <row r="1165" spans="2:2" x14ac:dyDescent="0.2">
      <c r="B1165" s="63"/>
    </row>
    <row r="1166" spans="2:2" x14ac:dyDescent="0.2">
      <c r="B1166" s="63"/>
    </row>
    <row r="1167" spans="2:2" x14ac:dyDescent="0.2">
      <c r="B1167" s="63"/>
    </row>
    <row r="1168" spans="2:2" x14ac:dyDescent="0.2">
      <c r="B1168" s="63"/>
    </row>
    <row r="1169" spans="2:2" x14ac:dyDescent="0.2">
      <c r="B1169" s="63"/>
    </row>
    <row r="1170" spans="2:2" x14ac:dyDescent="0.2">
      <c r="B1170" s="63"/>
    </row>
    <row r="1171" spans="2:2" x14ac:dyDescent="0.2">
      <c r="B1171" s="63"/>
    </row>
    <row r="1172" spans="2:2" x14ac:dyDescent="0.2">
      <c r="B1172" s="63"/>
    </row>
    <row r="1173" spans="2:2" x14ac:dyDescent="0.2">
      <c r="B1173" s="63"/>
    </row>
    <row r="1174" spans="2:2" x14ac:dyDescent="0.2">
      <c r="B1174" s="63"/>
    </row>
    <row r="1175" spans="2:2" x14ac:dyDescent="0.2">
      <c r="B1175" s="63"/>
    </row>
    <row r="1176" spans="2:2" x14ac:dyDescent="0.2">
      <c r="B1176" s="63"/>
    </row>
    <row r="1177" spans="2:2" x14ac:dyDescent="0.2">
      <c r="B1177" s="63"/>
    </row>
    <row r="1178" spans="2:2" x14ac:dyDescent="0.2">
      <c r="B1178" s="63"/>
    </row>
    <row r="1179" spans="2:2" x14ac:dyDescent="0.2">
      <c r="B1179" s="63"/>
    </row>
    <row r="1180" spans="2:2" x14ac:dyDescent="0.2">
      <c r="B1180" s="63"/>
    </row>
    <row r="1181" spans="2:2" x14ac:dyDescent="0.2">
      <c r="B1181" s="63"/>
    </row>
    <row r="1182" spans="2:2" x14ac:dyDescent="0.2">
      <c r="B1182" s="63"/>
    </row>
    <row r="1183" spans="2:2" x14ac:dyDescent="0.2">
      <c r="B1183" s="63"/>
    </row>
    <row r="1184" spans="2:2" x14ac:dyDescent="0.2">
      <c r="B1184" s="63"/>
    </row>
    <row r="1185" spans="2:2" x14ac:dyDescent="0.2">
      <c r="B1185" s="63"/>
    </row>
    <row r="1186" spans="2:2" x14ac:dyDescent="0.2">
      <c r="B1186" s="63"/>
    </row>
    <row r="1187" spans="2:2" x14ac:dyDescent="0.2">
      <c r="B1187" s="63"/>
    </row>
    <row r="1188" spans="2:2" x14ac:dyDescent="0.2">
      <c r="B1188" s="63"/>
    </row>
    <row r="1189" spans="2:2" x14ac:dyDescent="0.2">
      <c r="B1189" s="63"/>
    </row>
    <row r="1190" spans="2:2" x14ac:dyDescent="0.2">
      <c r="B1190" s="63"/>
    </row>
    <row r="1191" spans="2:2" x14ac:dyDescent="0.2">
      <c r="B1191" s="63"/>
    </row>
    <row r="1192" spans="2:2" x14ac:dyDescent="0.2">
      <c r="B1192" s="63"/>
    </row>
    <row r="1193" spans="2:2" x14ac:dyDescent="0.2">
      <c r="B1193" s="63"/>
    </row>
    <row r="1194" spans="2:2" x14ac:dyDescent="0.2">
      <c r="B1194" s="63"/>
    </row>
    <row r="1195" spans="2:2" x14ac:dyDescent="0.2">
      <c r="B1195" s="63"/>
    </row>
    <row r="1196" spans="2:2" x14ac:dyDescent="0.2">
      <c r="B1196" s="63"/>
    </row>
    <row r="1197" spans="2:2" x14ac:dyDescent="0.2">
      <c r="B1197" s="63"/>
    </row>
    <row r="1198" spans="2:2" x14ac:dyDescent="0.2">
      <c r="B1198" s="63"/>
    </row>
    <row r="1199" spans="2:2" x14ac:dyDescent="0.2">
      <c r="B1199" s="63"/>
    </row>
    <row r="1200" spans="2:2" x14ac:dyDescent="0.2">
      <c r="B1200" s="63"/>
    </row>
    <row r="1201" spans="2:2" x14ac:dyDescent="0.2">
      <c r="B1201" s="63"/>
    </row>
    <row r="1202" spans="2:2" x14ac:dyDescent="0.2">
      <c r="B1202" s="63"/>
    </row>
    <row r="1203" spans="2:2" x14ac:dyDescent="0.2">
      <c r="B1203" s="63"/>
    </row>
    <row r="1204" spans="2:2" x14ac:dyDescent="0.2">
      <c r="B1204" s="63"/>
    </row>
    <row r="1205" spans="2:2" x14ac:dyDescent="0.2">
      <c r="B1205" s="63"/>
    </row>
    <row r="1206" spans="2:2" x14ac:dyDescent="0.2">
      <c r="B1206" s="63"/>
    </row>
    <row r="1207" spans="2:2" x14ac:dyDescent="0.2">
      <c r="B1207" s="63"/>
    </row>
    <row r="1208" spans="2:2" x14ac:dyDescent="0.2">
      <c r="B1208" s="63"/>
    </row>
    <row r="1209" spans="2:2" x14ac:dyDescent="0.2">
      <c r="B1209" s="63"/>
    </row>
    <row r="1210" spans="2:2" x14ac:dyDescent="0.2">
      <c r="B1210" s="63"/>
    </row>
    <row r="1211" spans="2:2" x14ac:dyDescent="0.2">
      <c r="B1211" s="63"/>
    </row>
    <row r="1212" spans="2:2" x14ac:dyDescent="0.2">
      <c r="B1212" s="63"/>
    </row>
    <row r="1213" spans="2:2" x14ac:dyDescent="0.2">
      <c r="B1213" s="63"/>
    </row>
    <row r="1214" spans="2:2" x14ac:dyDescent="0.2">
      <c r="B1214" s="63"/>
    </row>
    <row r="1215" spans="2:2" x14ac:dyDescent="0.2">
      <c r="B1215" s="63"/>
    </row>
    <row r="1216" spans="2:2" x14ac:dyDescent="0.2">
      <c r="B1216" s="63"/>
    </row>
    <row r="1217" spans="2:2" x14ac:dyDescent="0.2">
      <c r="B1217" s="63"/>
    </row>
    <row r="1218" spans="2:2" x14ac:dyDescent="0.2">
      <c r="B1218" s="63"/>
    </row>
    <row r="1219" spans="2:2" x14ac:dyDescent="0.2">
      <c r="B1219" s="63"/>
    </row>
    <row r="1220" spans="2:2" x14ac:dyDescent="0.2">
      <c r="B1220" s="63"/>
    </row>
    <row r="1221" spans="2:2" x14ac:dyDescent="0.2">
      <c r="B1221" s="63"/>
    </row>
    <row r="1222" spans="2:2" x14ac:dyDescent="0.2">
      <c r="B1222" s="63"/>
    </row>
    <row r="1223" spans="2:2" x14ac:dyDescent="0.2">
      <c r="B1223" s="63"/>
    </row>
    <row r="1224" spans="2:2" x14ac:dyDescent="0.2">
      <c r="B1224" s="63"/>
    </row>
    <row r="1225" spans="2:2" x14ac:dyDescent="0.2">
      <c r="B1225" s="63"/>
    </row>
    <row r="1226" spans="2:2" x14ac:dyDescent="0.2">
      <c r="B1226" s="63"/>
    </row>
    <row r="1227" spans="2:2" x14ac:dyDescent="0.2">
      <c r="B1227" s="63"/>
    </row>
    <row r="1228" spans="2:2" x14ac:dyDescent="0.2">
      <c r="B1228" s="63"/>
    </row>
    <row r="1229" spans="2:2" x14ac:dyDescent="0.2">
      <c r="B1229" s="63"/>
    </row>
    <row r="1230" spans="2:2" x14ac:dyDescent="0.2">
      <c r="B1230" s="63"/>
    </row>
    <row r="1231" spans="2:2" x14ac:dyDescent="0.2">
      <c r="B1231" s="63"/>
    </row>
    <row r="1232" spans="2:2" x14ac:dyDescent="0.2">
      <c r="B1232" s="63"/>
    </row>
    <row r="1233" spans="2:2" x14ac:dyDescent="0.2">
      <c r="B1233" s="63"/>
    </row>
    <row r="1234" spans="2:2" x14ac:dyDescent="0.2">
      <c r="B1234" s="63"/>
    </row>
    <row r="1235" spans="2:2" x14ac:dyDescent="0.2">
      <c r="B1235" s="63"/>
    </row>
    <row r="1236" spans="2:2" x14ac:dyDescent="0.2">
      <c r="B1236" s="63"/>
    </row>
    <row r="1237" spans="2:2" x14ac:dyDescent="0.2">
      <c r="B1237" s="63"/>
    </row>
    <row r="1238" spans="2:2" x14ac:dyDescent="0.2">
      <c r="B1238" s="63"/>
    </row>
    <row r="1239" spans="2:2" x14ac:dyDescent="0.2">
      <c r="B1239" s="63"/>
    </row>
    <row r="1240" spans="2:2" x14ac:dyDescent="0.2">
      <c r="B1240" s="63"/>
    </row>
    <row r="1241" spans="2:2" x14ac:dyDescent="0.2">
      <c r="B1241" s="63"/>
    </row>
    <row r="1242" spans="2:2" x14ac:dyDescent="0.2">
      <c r="B1242" s="63"/>
    </row>
    <row r="1243" spans="2:2" x14ac:dyDescent="0.2">
      <c r="B1243" s="63"/>
    </row>
    <row r="1244" spans="2:2" x14ac:dyDescent="0.2">
      <c r="B1244" s="63"/>
    </row>
    <row r="1245" spans="2:2" x14ac:dyDescent="0.2">
      <c r="B1245" s="63"/>
    </row>
    <row r="1246" spans="2:2" x14ac:dyDescent="0.2">
      <c r="B1246" s="63"/>
    </row>
    <row r="1247" spans="2:2" x14ac:dyDescent="0.2">
      <c r="B1247" s="63"/>
    </row>
    <row r="1248" spans="2:2" x14ac:dyDescent="0.2">
      <c r="B1248" s="63"/>
    </row>
    <row r="1249" spans="2:2" x14ac:dyDescent="0.2">
      <c r="B1249" s="63"/>
    </row>
    <row r="1250" spans="2:2" x14ac:dyDescent="0.2">
      <c r="B1250" s="63"/>
    </row>
    <row r="1251" spans="2:2" x14ac:dyDescent="0.2">
      <c r="B1251" s="63"/>
    </row>
    <row r="1252" spans="2:2" x14ac:dyDescent="0.2">
      <c r="B1252" s="63"/>
    </row>
    <row r="1253" spans="2:2" x14ac:dyDescent="0.2">
      <c r="B1253" s="63"/>
    </row>
    <row r="1254" spans="2:2" x14ac:dyDescent="0.2">
      <c r="B1254" s="63"/>
    </row>
    <row r="1255" spans="2:2" x14ac:dyDescent="0.2">
      <c r="B1255" s="63"/>
    </row>
    <row r="1256" spans="2:2" x14ac:dyDescent="0.2">
      <c r="B1256" s="63"/>
    </row>
    <row r="1257" spans="2:2" x14ac:dyDescent="0.2">
      <c r="B1257" s="63"/>
    </row>
    <row r="1258" spans="2:2" x14ac:dyDescent="0.2">
      <c r="B1258" s="63"/>
    </row>
    <row r="1259" spans="2:2" x14ac:dyDescent="0.2">
      <c r="B1259" s="63"/>
    </row>
    <row r="1260" spans="2:2" x14ac:dyDescent="0.2">
      <c r="B1260" s="63"/>
    </row>
    <row r="1261" spans="2:2" x14ac:dyDescent="0.2">
      <c r="B1261" s="63"/>
    </row>
    <row r="1262" spans="2:2" x14ac:dyDescent="0.2">
      <c r="B1262" s="63"/>
    </row>
    <row r="1263" spans="2:2" x14ac:dyDescent="0.2">
      <c r="B1263" s="63"/>
    </row>
    <row r="1264" spans="2:2" x14ac:dyDescent="0.2">
      <c r="B1264" s="63"/>
    </row>
    <row r="1265" spans="2:2" x14ac:dyDescent="0.2">
      <c r="B1265" s="63"/>
    </row>
    <row r="1266" spans="2:2" x14ac:dyDescent="0.2">
      <c r="B1266" s="63"/>
    </row>
    <row r="1267" spans="2:2" x14ac:dyDescent="0.2">
      <c r="B1267" s="63"/>
    </row>
    <row r="1268" spans="2:2" x14ac:dyDescent="0.2">
      <c r="B1268" s="63"/>
    </row>
    <row r="1269" spans="2:2" x14ac:dyDescent="0.2">
      <c r="B1269" s="63"/>
    </row>
    <row r="1270" spans="2:2" x14ac:dyDescent="0.2">
      <c r="B1270" s="63"/>
    </row>
    <row r="1271" spans="2:2" x14ac:dyDescent="0.2">
      <c r="B1271" s="63"/>
    </row>
    <row r="1272" spans="2:2" x14ac:dyDescent="0.2">
      <c r="B1272" s="63"/>
    </row>
    <row r="1273" spans="2:2" x14ac:dyDescent="0.2">
      <c r="B1273" s="63"/>
    </row>
    <row r="1274" spans="2:2" x14ac:dyDescent="0.2">
      <c r="B1274" s="63"/>
    </row>
    <row r="1275" spans="2:2" x14ac:dyDescent="0.2">
      <c r="B1275" s="63"/>
    </row>
    <row r="1276" spans="2:2" x14ac:dyDescent="0.2">
      <c r="B1276" s="63"/>
    </row>
    <row r="1277" spans="2:2" x14ac:dyDescent="0.2">
      <c r="B1277" s="63"/>
    </row>
    <row r="1278" spans="2:2" x14ac:dyDescent="0.2">
      <c r="B1278" s="63"/>
    </row>
    <row r="1279" spans="2:2" x14ac:dyDescent="0.2">
      <c r="B1279" s="63"/>
    </row>
    <row r="1280" spans="2:2" x14ac:dyDescent="0.2">
      <c r="B1280" s="63"/>
    </row>
    <row r="1281" spans="2:2" x14ac:dyDescent="0.2">
      <c r="B1281" s="63"/>
    </row>
    <row r="1282" spans="2:2" x14ac:dyDescent="0.2">
      <c r="B1282" s="63"/>
    </row>
    <row r="1283" spans="2:2" x14ac:dyDescent="0.2">
      <c r="B1283" s="63"/>
    </row>
    <row r="1284" spans="2:2" x14ac:dyDescent="0.2">
      <c r="B1284" s="63"/>
    </row>
    <row r="1285" spans="2:2" x14ac:dyDescent="0.2">
      <c r="B1285" s="63"/>
    </row>
    <row r="1286" spans="2:2" x14ac:dyDescent="0.2">
      <c r="B1286" s="63"/>
    </row>
    <row r="1287" spans="2:2" x14ac:dyDescent="0.2">
      <c r="B1287" s="63"/>
    </row>
    <row r="1288" spans="2:2" x14ac:dyDescent="0.2">
      <c r="B1288" s="63"/>
    </row>
    <row r="1289" spans="2:2" x14ac:dyDescent="0.2">
      <c r="B1289" s="63"/>
    </row>
    <row r="1290" spans="2:2" x14ac:dyDescent="0.2">
      <c r="B1290" s="63"/>
    </row>
    <row r="1291" spans="2:2" x14ac:dyDescent="0.2">
      <c r="B1291" s="63"/>
    </row>
    <row r="1292" spans="2:2" x14ac:dyDescent="0.2">
      <c r="B1292" s="63"/>
    </row>
    <row r="1293" spans="2:2" x14ac:dyDescent="0.2">
      <c r="B1293" s="63"/>
    </row>
    <row r="1294" spans="2:2" x14ac:dyDescent="0.2">
      <c r="B1294" s="63"/>
    </row>
    <row r="1295" spans="2:2" x14ac:dyDescent="0.2">
      <c r="B1295" s="63"/>
    </row>
    <row r="1296" spans="2:2" x14ac:dyDescent="0.2">
      <c r="B1296" s="63"/>
    </row>
    <row r="1297" spans="2:2" x14ac:dyDescent="0.2">
      <c r="B1297" s="63"/>
    </row>
    <row r="1298" spans="2:2" x14ac:dyDescent="0.2">
      <c r="B1298" s="63"/>
    </row>
    <row r="1299" spans="2:2" x14ac:dyDescent="0.2">
      <c r="B1299" s="63"/>
    </row>
    <row r="1300" spans="2:2" x14ac:dyDescent="0.2">
      <c r="B1300" s="63"/>
    </row>
    <row r="1301" spans="2:2" x14ac:dyDescent="0.2">
      <c r="B1301" s="63"/>
    </row>
    <row r="1302" spans="2:2" x14ac:dyDescent="0.2">
      <c r="B1302" s="63"/>
    </row>
    <row r="1303" spans="2:2" x14ac:dyDescent="0.2">
      <c r="B1303" s="63"/>
    </row>
    <row r="1304" spans="2:2" x14ac:dyDescent="0.2">
      <c r="B1304" s="63"/>
    </row>
    <row r="1305" spans="2:2" x14ac:dyDescent="0.2">
      <c r="B1305" s="63"/>
    </row>
    <row r="1306" spans="2:2" x14ac:dyDescent="0.2">
      <c r="B1306" s="63"/>
    </row>
    <row r="1307" spans="2:2" x14ac:dyDescent="0.2">
      <c r="B1307" s="63"/>
    </row>
    <row r="1308" spans="2:2" x14ac:dyDescent="0.2">
      <c r="B1308" s="63"/>
    </row>
    <row r="1309" spans="2:2" x14ac:dyDescent="0.2">
      <c r="B1309" s="63"/>
    </row>
    <row r="1310" spans="2:2" x14ac:dyDescent="0.2">
      <c r="B1310" s="63"/>
    </row>
    <row r="1311" spans="2:2" x14ac:dyDescent="0.2">
      <c r="B1311" s="63"/>
    </row>
    <row r="1312" spans="2:2" x14ac:dyDescent="0.2">
      <c r="B1312" s="63"/>
    </row>
    <row r="1313" spans="2:2" x14ac:dyDescent="0.2">
      <c r="B1313" s="63"/>
    </row>
    <row r="1314" spans="2:2" x14ac:dyDescent="0.2">
      <c r="B1314" s="63"/>
    </row>
    <row r="1315" spans="2:2" x14ac:dyDescent="0.2">
      <c r="B1315" s="63"/>
    </row>
    <row r="1316" spans="2:2" x14ac:dyDescent="0.2">
      <c r="B1316" s="63"/>
    </row>
    <row r="1317" spans="2:2" x14ac:dyDescent="0.2">
      <c r="B1317" s="63"/>
    </row>
    <row r="1318" spans="2:2" x14ac:dyDescent="0.2">
      <c r="B1318" s="63"/>
    </row>
    <row r="1319" spans="2:2" x14ac:dyDescent="0.2">
      <c r="B1319" s="63"/>
    </row>
    <row r="1320" spans="2:2" x14ac:dyDescent="0.2">
      <c r="B1320" s="63"/>
    </row>
    <row r="1321" spans="2:2" x14ac:dyDescent="0.2">
      <c r="B1321" s="63"/>
    </row>
    <row r="1322" spans="2:2" x14ac:dyDescent="0.2">
      <c r="B1322" s="63"/>
    </row>
    <row r="1323" spans="2:2" x14ac:dyDescent="0.2">
      <c r="B1323" s="63"/>
    </row>
    <row r="1324" spans="2:2" x14ac:dyDescent="0.2">
      <c r="B1324" s="63"/>
    </row>
    <row r="1325" spans="2:2" x14ac:dyDescent="0.2">
      <c r="B1325" s="63"/>
    </row>
    <row r="1326" spans="2:2" x14ac:dyDescent="0.2">
      <c r="B1326" s="63"/>
    </row>
    <row r="1327" spans="2:2" x14ac:dyDescent="0.2">
      <c r="B1327" s="63"/>
    </row>
    <row r="1328" spans="2:2" x14ac:dyDescent="0.2">
      <c r="B1328" s="63"/>
    </row>
    <row r="1329" spans="2:2" x14ac:dyDescent="0.2">
      <c r="B1329" s="63"/>
    </row>
    <row r="1330" spans="2:2" x14ac:dyDescent="0.2">
      <c r="B1330" s="63"/>
    </row>
    <row r="1331" spans="2:2" x14ac:dyDescent="0.2">
      <c r="B1331" s="63"/>
    </row>
    <row r="1332" spans="2:2" x14ac:dyDescent="0.2">
      <c r="B1332" s="63"/>
    </row>
    <row r="1333" spans="2:2" x14ac:dyDescent="0.2">
      <c r="B1333" s="63"/>
    </row>
    <row r="1334" spans="2:2" x14ac:dyDescent="0.2">
      <c r="B1334" s="63"/>
    </row>
    <row r="1335" spans="2:2" x14ac:dyDescent="0.2">
      <c r="B1335" s="63"/>
    </row>
    <row r="1336" spans="2:2" x14ac:dyDescent="0.2">
      <c r="B1336" s="63"/>
    </row>
    <row r="1337" spans="2:2" x14ac:dyDescent="0.2">
      <c r="B1337" s="63"/>
    </row>
    <row r="1338" spans="2:2" x14ac:dyDescent="0.2">
      <c r="B1338" s="63"/>
    </row>
    <row r="1339" spans="2:2" x14ac:dyDescent="0.2">
      <c r="B1339" s="63"/>
    </row>
    <row r="1340" spans="2:2" x14ac:dyDescent="0.2">
      <c r="B1340" s="63"/>
    </row>
    <row r="1341" spans="2:2" x14ac:dyDescent="0.2">
      <c r="B1341" s="63"/>
    </row>
    <row r="1342" spans="2:2" x14ac:dyDescent="0.2">
      <c r="B1342" s="63"/>
    </row>
    <row r="1343" spans="2:2" x14ac:dyDescent="0.2">
      <c r="B1343" s="63"/>
    </row>
    <row r="1344" spans="2:2" x14ac:dyDescent="0.2">
      <c r="B1344" s="63"/>
    </row>
    <row r="1345" spans="2:2" x14ac:dyDescent="0.2">
      <c r="B1345" s="63"/>
    </row>
    <row r="1346" spans="2:2" x14ac:dyDescent="0.2">
      <c r="B1346" s="63"/>
    </row>
    <row r="1347" spans="2:2" x14ac:dyDescent="0.2">
      <c r="B1347" s="63"/>
    </row>
    <row r="1348" spans="2:2" x14ac:dyDescent="0.2">
      <c r="B1348" s="63"/>
    </row>
    <row r="1349" spans="2:2" x14ac:dyDescent="0.2">
      <c r="B1349" s="63"/>
    </row>
    <row r="1350" spans="2:2" x14ac:dyDescent="0.2">
      <c r="B1350" s="63"/>
    </row>
    <row r="1351" spans="2:2" x14ac:dyDescent="0.2">
      <c r="B1351" s="63"/>
    </row>
    <row r="1352" spans="2:2" x14ac:dyDescent="0.2">
      <c r="B1352" s="63"/>
    </row>
    <row r="1353" spans="2:2" x14ac:dyDescent="0.2">
      <c r="B1353" s="63"/>
    </row>
    <row r="1354" spans="2:2" x14ac:dyDescent="0.2">
      <c r="B1354" s="63"/>
    </row>
    <row r="1355" spans="2:2" x14ac:dyDescent="0.2">
      <c r="B1355" s="63"/>
    </row>
    <row r="1356" spans="2:2" x14ac:dyDescent="0.2">
      <c r="B1356" s="63"/>
    </row>
    <row r="1357" spans="2:2" x14ac:dyDescent="0.2">
      <c r="B1357" s="63"/>
    </row>
    <row r="1358" spans="2:2" x14ac:dyDescent="0.2">
      <c r="B1358" s="63"/>
    </row>
    <row r="1359" spans="2:2" x14ac:dyDescent="0.2">
      <c r="B1359" s="63"/>
    </row>
    <row r="1360" spans="2:2" x14ac:dyDescent="0.2">
      <c r="B1360" s="63"/>
    </row>
    <row r="1361" spans="2:2" x14ac:dyDescent="0.2">
      <c r="B1361" s="63"/>
    </row>
    <row r="1362" spans="2:2" x14ac:dyDescent="0.2">
      <c r="B1362" s="63"/>
    </row>
    <row r="1363" spans="2:2" x14ac:dyDescent="0.2">
      <c r="B1363" s="63"/>
    </row>
    <row r="1364" spans="2:2" x14ac:dyDescent="0.2">
      <c r="B1364" s="63"/>
    </row>
    <row r="1365" spans="2:2" x14ac:dyDescent="0.2">
      <c r="B1365" s="63"/>
    </row>
    <row r="1366" spans="2:2" x14ac:dyDescent="0.2">
      <c r="B1366" s="63"/>
    </row>
    <row r="1367" spans="2:2" x14ac:dyDescent="0.2">
      <c r="B1367" s="63"/>
    </row>
    <row r="1368" spans="2:2" x14ac:dyDescent="0.2">
      <c r="B1368" s="63"/>
    </row>
    <row r="1369" spans="2:2" x14ac:dyDescent="0.2">
      <c r="B1369" s="63"/>
    </row>
    <row r="1370" spans="2:2" x14ac:dyDescent="0.2">
      <c r="B1370" s="63"/>
    </row>
    <row r="1371" spans="2:2" x14ac:dyDescent="0.2">
      <c r="B1371" s="63"/>
    </row>
    <row r="1372" spans="2:2" x14ac:dyDescent="0.2">
      <c r="B1372" s="63"/>
    </row>
    <row r="1373" spans="2:2" x14ac:dyDescent="0.2">
      <c r="B1373" s="63"/>
    </row>
    <row r="1374" spans="2:2" x14ac:dyDescent="0.2">
      <c r="B1374" s="63"/>
    </row>
    <row r="1375" spans="2:2" x14ac:dyDescent="0.2">
      <c r="B1375" s="63"/>
    </row>
    <row r="1376" spans="2:2" x14ac:dyDescent="0.2">
      <c r="B1376" s="63"/>
    </row>
    <row r="1377" spans="2:2" x14ac:dyDescent="0.2">
      <c r="B1377" s="63"/>
    </row>
    <row r="1378" spans="2:2" x14ac:dyDescent="0.2">
      <c r="B1378" s="63"/>
    </row>
    <row r="1379" spans="2:2" x14ac:dyDescent="0.2">
      <c r="B1379" s="63"/>
    </row>
    <row r="1380" spans="2:2" x14ac:dyDescent="0.2">
      <c r="B1380" s="63"/>
    </row>
    <row r="1381" spans="2:2" x14ac:dyDescent="0.2">
      <c r="B1381" s="63"/>
    </row>
    <row r="1382" spans="2:2" x14ac:dyDescent="0.2">
      <c r="B1382" s="63"/>
    </row>
    <row r="1383" spans="2:2" x14ac:dyDescent="0.2">
      <c r="B1383" s="63"/>
    </row>
    <row r="1384" spans="2:2" x14ac:dyDescent="0.2">
      <c r="B1384" s="63"/>
    </row>
    <row r="1385" spans="2:2" x14ac:dyDescent="0.2">
      <c r="B1385" s="63"/>
    </row>
    <row r="1386" spans="2:2" x14ac:dyDescent="0.2">
      <c r="B1386" s="63"/>
    </row>
    <row r="1387" spans="2:2" x14ac:dyDescent="0.2">
      <c r="B1387" s="63"/>
    </row>
    <row r="1388" spans="2:2" x14ac:dyDescent="0.2">
      <c r="B1388" s="63"/>
    </row>
    <row r="1389" spans="2:2" x14ac:dyDescent="0.2">
      <c r="B1389" s="63"/>
    </row>
    <row r="1390" spans="2:2" x14ac:dyDescent="0.2">
      <c r="B1390" s="63"/>
    </row>
    <row r="1391" spans="2:2" x14ac:dyDescent="0.2">
      <c r="B1391" s="63"/>
    </row>
    <row r="1392" spans="2:2" x14ac:dyDescent="0.2">
      <c r="B1392" s="63"/>
    </row>
    <row r="1393" spans="2:2" x14ac:dyDescent="0.2">
      <c r="B1393" s="63"/>
    </row>
    <row r="1394" spans="2:2" x14ac:dyDescent="0.2">
      <c r="B1394" s="63"/>
    </row>
    <row r="1395" spans="2:2" x14ac:dyDescent="0.2">
      <c r="B1395" s="63"/>
    </row>
    <row r="1396" spans="2:2" x14ac:dyDescent="0.2">
      <c r="B1396" s="63"/>
    </row>
    <row r="1397" spans="2:2" x14ac:dyDescent="0.2">
      <c r="B1397" s="63"/>
    </row>
    <row r="1398" spans="2:2" x14ac:dyDescent="0.2">
      <c r="B1398" s="63"/>
    </row>
    <row r="1399" spans="2:2" x14ac:dyDescent="0.2">
      <c r="B1399" s="63"/>
    </row>
    <row r="1400" spans="2:2" x14ac:dyDescent="0.2">
      <c r="B1400" s="63"/>
    </row>
    <row r="1401" spans="2:2" x14ac:dyDescent="0.2">
      <c r="B1401" s="63"/>
    </row>
    <row r="1402" spans="2:2" x14ac:dyDescent="0.2">
      <c r="B1402" s="63"/>
    </row>
  </sheetData>
  <mergeCells count="12">
    <mergeCell ref="G5:I5"/>
    <mergeCell ref="A6:A7"/>
    <mergeCell ref="B6:B7"/>
    <mergeCell ref="K6:K7"/>
    <mergeCell ref="J6:J7"/>
    <mergeCell ref="G6:G7"/>
    <mergeCell ref="I6:I7"/>
    <mergeCell ref="H6:H7"/>
    <mergeCell ref="F6:F7"/>
    <mergeCell ref="E6:E7"/>
    <mergeCell ref="D6:D7"/>
    <mergeCell ref="C6:C7"/>
  </mergeCells>
  <phoneticPr fontId="0" type="noConversion"/>
  <pageMargins left="0.67" right="0.24" top="0.51" bottom="0.34" header="0.27" footer="0.2"/>
  <pageSetup paperSize="9" scale="9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399"/>
  <sheetViews>
    <sheetView workbookViewId="0">
      <selection activeCell="B73" sqref="B73"/>
    </sheetView>
  </sheetViews>
  <sheetFormatPr defaultRowHeight="12.75" x14ac:dyDescent="0.2"/>
  <cols>
    <col min="1" max="1" width="12" style="5" customWidth="1"/>
    <col min="2" max="2" width="69.42578125" customWidth="1"/>
    <col min="3" max="3" width="13.7109375" style="10" customWidth="1"/>
    <col min="4" max="4" width="22.7109375" customWidth="1"/>
  </cols>
  <sheetData>
    <row r="1" spans="1:4" ht="15.75" x14ac:dyDescent="0.2">
      <c r="A1" s="19" t="str">
        <f>'CF -s účtami'!A1</f>
        <v>Prehľad peňažných tokov (CASH FLOW STATEMENTS)  k  31. decembru 2017</v>
      </c>
      <c r="B1" s="13"/>
      <c r="C1" s="14"/>
      <c r="D1" s="13"/>
    </row>
    <row r="2" spans="1:4" ht="14.25" x14ac:dyDescent="0.2">
      <c r="A2" s="20" t="s">
        <v>142</v>
      </c>
      <c r="B2" s="15"/>
      <c r="C2" s="14"/>
      <c r="D2" s="13"/>
    </row>
    <row r="3" spans="1:4" ht="10.5" customHeight="1" x14ac:dyDescent="0.2">
      <c r="A3" s="18"/>
      <c r="B3" s="13"/>
      <c r="C3" s="14"/>
      <c r="D3" s="13"/>
    </row>
    <row r="4" spans="1:4" x14ac:dyDescent="0.2">
      <c r="A4" s="12"/>
      <c r="B4" s="15" t="s">
        <v>0</v>
      </c>
      <c r="C4" s="14"/>
      <c r="D4" s="13"/>
    </row>
    <row r="5" spans="1:4" x14ac:dyDescent="0.2">
      <c r="A5" s="16"/>
      <c r="B5" s="17"/>
      <c r="C5" s="33" t="e">
        <f>'CF -s účtami'!#REF!</f>
        <v>#REF!</v>
      </c>
      <c r="D5" s="34" t="e">
        <f>'CF -s účtami'!#REF!</f>
        <v>#REF!</v>
      </c>
    </row>
    <row r="6" spans="1:4" ht="25.5" x14ac:dyDescent="0.2">
      <c r="A6" s="6" t="s">
        <v>149</v>
      </c>
      <c r="B6" s="9" t="s">
        <v>150</v>
      </c>
      <c r="C6" s="10">
        <v>0</v>
      </c>
    </row>
    <row r="7" spans="1:4" x14ac:dyDescent="0.2">
      <c r="A7" s="6"/>
      <c r="B7" s="3"/>
    </row>
    <row r="8" spans="1:4" x14ac:dyDescent="0.2">
      <c r="A8" s="6" t="s">
        <v>200</v>
      </c>
      <c r="B8" s="3" t="s">
        <v>136</v>
      </c>
    </row>
    <row r="9" spans="1:4" x14ac:dyDescent="0.2">
      <c r="B9" s="4"/>
    </row>
    <row r="10" spans="1:4" s="8" customFormat="1" ht="25.5" x14ac:dyDescent="0.2">
      <c r="A10" s="6" t="s">
        <v>201</v>
      </c>
      <c r="B10" s="2" t="s">
        <v>139</v>
      </c>
      <c r="C10" s="21">
        <v>0</v>
      </c>
    </row>
    <row r="11" spans="1:4" x14ac:dyDescent="0.2">
      <c r="A11" s="6" t="s">
        <v>209</v>
      </c>
      <c r="B11" s="2" t="s">
        <v>138</v>
      </c>
      <c r="C11" s="21">
        <v>0</v>
      </c>
    </row>
    <row r="12" spans="1:4" x14ac:dyDescent="0.2">
      <c r="B12" s="4"/>
    </row>
    <row r="13" spans="1:4" ht="37.5" customHeight="1" x14ac:dyDescent="0.2">
      <c r="A13" s="6"/>
      <c r="B13" s="9" t="s">
        <v>171</v>
      </c>
      <c r="C13" s="39">
        <f>C8+C10+C11</f>
        <v>0</v>
      </c>
    </row>
    <row r="14" spans="1:4" x14ac:dyDescent="0.2">
      <c r="B14" s="4"/>
      <c r="C14" s="40"/>
    </row>
    <row r="15" spans="1:4" s="1" customFormat="1" x14ac:dyDescent="0.2">
      <c r="A15" s="6" t="s">
        <v>220</v>
      </c>
      <c r="B15" s="2" t="s">
        <v>164</v>
      </c>
      <c r="C15" s="38">
        <v>0</v>
      </c>
    </row>
    <row r="16" spans="1:4" s="1" customFormat="1" ht="25.5" x14ac:dyDescent="0.2">
      <c r="A16" s="6" t="s">
        <v>221</v>
      </c>
      <c r="B16" s="2" t="s">
        <v>163</v>
      </c>
      <c r="C16" s="38">
        <v>0</v>
      </c>
    </row>
    <row r="17" spans="1:3" s="1" customFormat="1" ht="25.5" x14ac:dyDescent="0.2">
      <c r="A17" s="6" t="s">
        <v>222</v>
      </c>
      <c r="B17" s="2" t="s">
        <v>169</v>
      </c>
      <c r="C17" s="21">
        <v>0</v>
      </c>
    </row>
    <row r="18" spans="1:3" s="1" customFormat="1" ht="25.5" x14ac:dyDescent="0.2">
      <c r="A18" s="6" t="s">
        <v>223</v>
      </c>
      <c r="B18" s="2" t="s">
        <v>165</v>
      </c>
      <c r="C18" s="21">
        <v>0</v>
      </c>
    </row>
    <row r="19" spans="1:3" x14ac:dyDescent="0.2">
      <c r="A19" s="6"/>
      <c r="B19" s="4"/>
    </row>
    <row r="20" spans="1:3" s="5" customFormat="1" ht="20.25" customHeight="1" x14ac:dyDescent="0.2">
      <c r="A20" s="6"/>
      <c r="B20" s="22" t="s">
        <v>170</v>
      </c>
      <c r="C20" s="23">
        <f>C10+C11+C15+C16+C17+C18</f>
        <v>0</v>
      </c>
    </row>
    <row r="21" spans="1:3" ht="9.75" customHeight="1" x14ac:dyDescent="0.2">
      <c r="B21" s="4"/>
    </row>
    <row r="22" spans="1:3" ht="25.5" x14ac:dyDescent="0.2">
      <c r="A22" s="6" t="s">
        <v>224</v>
      </c>
      <c r="B22" s="2" t="s">
        <v>166</v>
      </c>
      <c r="C22" s="21">
        <v>0</v>
      </c>
    </row>
    <row r="23" spans="1:3" x14ac:dyDescent="0.2">
      <c r="A23" s="6" t="s">
        <v>225</v>
      </c>
      <c r="B23" s="2" t="s">
        <v>167</v>
      </c>
      <c r="C23" s="21">
        <v>0</v>
      </c>
    </row>
    <row r="24" spans="1:3" ht="11.25" customHeight="1" x14ac:dyDescent="0.2">
      <c r="A24" s="6" t="s">
        <v>168</v>
      </c>
      <c r="B24" s="4" t="s">
        <v>173</v>
      </c>
      <c r="C24" s="10">
        <v>0</v>
      </c>
    </row>
    <row r="25" spans="1:3" ht="11.25" customHeight="1" x14ac:dyDescent="0.2">
      <c r="A25" s="6"/>
      <c r="B25" s="4"/>
    </row>
    <row r="26" spans="1:3" x14ac:dyDescent="0.2">
      <c r="A26" s="6"/>
      <c r="B26" s="9" t="s">
        <v>178</v>
      </c>
      <c r="C26" s="11">
        <f>C10+C11+C15+C16+C17+C18+C22+C23+C24</f>
        <v>0</v>
      </c>
    </row>
    <row r="27" spans="1:3" x14ac:dyDescent="0.2">
      <c r="B27" s="4"/>
    </row>
    <row r="28" spans="1:3" x14ac:dyDescent="0.2">
      <c r="A28" s="6" t="s">
        <v>214</v>
      </c>
      <c r="B28" s="9" t="s">
        <v>184</v>
      </c>
    </row>
    <row r="29" spans="1:3" x14ac:dyDescent="0.2">
      <c r="B29" s="4"/>
    </row>
    <row r="30" spans="1:3" x14ac:dyDescent="0.2">
      <c r="A30" s="6" t="s">
        <v>215</v>
      </c>
      <c r="B30" s="2" t="s">
        <v>174</v>
      </c>
      <c r="C30" s="21">
        <v>0</v>
      </c>
    </row>
    <row r="31" spans="1:3" x14ac:dyDescent="0.2">
      <c r="A31" s="6" t="s">
        <v>216</v>
      </c>
      <c r="B31" s="2" t="s">
        <v>175</v>
      </c>
      <c r="C31" s="41">
        <v>0</v>
      </c>
    </row>
    <row r="32" spans="1:3" ht="51.75" customHeight="1" x14ac:dyDescent="0.2">
      <c r="A32" s="6" t="s">
        <v>217</v>
      </c>
      <c r="B32" s="2" t="s">
        <v>137</v>
      </c>
      <c r="C32" s="21">
        <v>0</v>
      </c>
    </row>
    <row r="33" spans="1:3" s="5" customFormat="1" ht="19.5" customHeight="1" x14ac:dyDescent="0.2">
      <c r="A33" s="6" t="s">
        <v>27</v>
      </c>
      <c r="B33" s="26" t="s">
        <v>176</v>
      </c>
      <c r="C33" s="27">
        <v>0</v>
      </c>
    </row>
    <row r="34" spans="1:3" x14ac:dyDescent="0.2">
      <c r="A34" s="6" t="s">
        <v>28</v>
      </c>
      <c r="B34" s="2" t="s">
        <v>177</v>
      </c>
      <c r="C34" s="21">
        <v>0</v>
      </c>
    </row>
    <row r="35" spans="1:3" ht="50.25" customHeight="1" x14ac:dyDescent="0.2">
      <c r="A35" s="6" t="s">
        <v>29</v>
      </c>
      <c r="B35" s="36" t="s">
        <v>59</v>
      </c>
      <c r="C35" s="21">
        <v>0</v>
      </c>
    </row>
    <row r="36" spans="1:3" ht="39" customHeight="1" x14ac:dyDescent="0.2">
      <c r="A36" s="6" t="s">
        <v>30</v>
      </c>
      <c r="B36" s="2" t="s">
        <v>60</v>
      </c>
      <c r="C36" s="21">
        <v>0</v>
      </c>
    </row>
    <row r="37" spans="1:3" s="32" customFormat="1" ht="38.25" customHeight="1" x14ac:dyDescent="0.2">
      <c r="A37" s="6" t="s">
        <v>61</v>
      </c>
      <c r="B37" s="37" t="s">
        <v>62</v>
      </c>
      <c r="C37" s="38">
        <v>0</v>
      </c>
    </row>
    <row r="38" spans="1:3" s="32" customFormat="1" ht="52.5" customHeight="1" x14ac:dyDescent="0.2">
      <c r="A38" s="6" t="s">
        <v>63</v>
      </c>
      <c r="B38" s="37" t="s">
        <v>64</v>
      </c>
      <c r="C38" s="38">
        <v>0</v>
      </c>
    </row>
    <row r="39" spans="1:3" s="32" customFormat="1" ht="48.75" customHeight="1" x14ac:dyDescent="0.2">
      <c r="A39" s="6" t="s">
        <v>65</v>
      </c>
      <c r="B39" s="42" t="s">
        <v>66</v>
      </c>
      <c r="C39" s="38">
        <v>0</v>
      </c>
    </row>
    <row r="40" spans="1:3" s="32" customFormat="1" ht="39.75" customHeight="1" x14ac:dyDescent="0.2">
      <c r="A40" s="6" t="s">
        <v>67</v>
      </c>
      <c r="B40" s="37" t="s">
        <v>68</v>
      </c>
      <c r="C40" s="38">
        <v>0</v>
      </c>
    </row>
    <row r="41" spans="1:3" x14ac:dyDescent="0.2">
      <c r="A41" s="6" t="s">
        <v>69</v>
      </c>
      <c r="B41" s="4" t="s">
        <v>70</v>
      </c>
      <c r="C41" s="10">
        <v>0</v>
      </c>
    </row>
    <row r="42" spans="1:3" ht="38.25" x14ac:dyDescent="0.2">
      <c r="A42" s="6" t="s">
        <v>71</v>
      </c>
      <c r="B42" s="36" t="s">
        <v>72</v>
      </c>
      <c r="C42" s="21">
        <v>0</v>
      </c>
    </row>
    <row r="43" spans="1:3" ht="51" x14ac:dyDescent="0.2">
      <c r="A43" s="6" t="s">
        <v>73</v>
      </c>
      <c r="B43" s="2" t="s">
        <v>74</v>
      </c>
      <c r="C43" s="21">
        <v>0</v>
      </c>
    </row>
    <row r="44" spans="1:3" ht="51" x14ac:dyDescent="0.2">
      <c r="A44" s="6" t="s">
        <v>75</v>
      </c>
      <c r="B44" s="2" t="s">
        <v>76</v>
      </c>
      <c r="C44" s="21">
        <v>0</v>
      </c>
    </row>
    <row r="45" spans="1:3" ht="38.25" x14ac:dyDescent="0.2">
      <c r="A45" s="6" t="s">
        <v>77</v>
      </c>
      <c r="B45" s="2" t="s">
        <v>78</v>
      </c>
      <c r="C45" s="10">
        <v>0</v>
      </c>
    </row>
    <row r="46" spans="1:3" x14ac:dyDescent="0.2">
      <c r="A46" s="6" t="s">
        <v>79</v>
      </c>
      <c r="B46" s="43" t="s">
        <v>80</v>
      </c>
      <c r="C46" s="10">
        <v>0</v>
      </c>
    </row>
    <row r="47" spans="1:3" x14ac:dyDescent="0.2">
      <c r="A47" s="6" t="s">
        <v>81</v>
      </c>
      <c r="B47" s="2" t="s">
        <v>82</v>
      </c>
      <c r="C47" s="10">
        <v>0</v>
      </c>
    </row>
    <row r="48" spans="1:3" x14ac:dyDescent="0.2">
      <c r="A48" s="6" t="s">
        <v>83</v>
      </c>
      <c r="B48" s="2" t="s">
        <v>186</v>
      </c>
      <c r="C48" s="21">
        <v>0</v>
      </c>
    </row>
    <row r="49" spans="1:5" x14ac:dyDescent="0.2">
      <c r="A49" s="6" t="s">
        <v>85</v>
      </c>
      <c r="B49" s="4" t="s">
        <v>84</v>
      </c>
      <c r="C49" s="10">
        <v>0</v>
      </c>
      <c r="E49" s="5"/>
    </row>
    <row r="50" spans="1:5" x14ac:dyDescent="0.2">
      <c r="B50" s="4"/>
      <c r="E50" s="5"/>
    </row>
    <row r="51" spans="1:5" x14ac:dyDescent="0.2">
      <c r="B51" s="9" t="s">
        <v>95</v>
      </c>
      <c r="C51" s="11">
        <f>SUM(C30:C49)</f>
        <v>0</v>
      </c>
      <c r="E51" s="5"/>
    </row>
    <row r="52" spans="1:5" x14ac:dyDescent="0.2">
      <c r="B52" s="4"/>
      <c r="E52" s="5"/>
    </row>
    <row r="53" spans="1:5" x14ac:dyDescent="0.2">
      <c r="A53" s="6" t="s">
        <v>218</v>
      </c>
      <c r="B53" s="9" t="s">
        <v>187</v>
      </c>
      <c r="E53" s="5"/>
    </row>
    <row r="54" spans="1:5" x14ac:dyDescent="0.2">
      <c r="B54" s="4"/>
      <c r="E54" s="5"/>
    </row>
    <row r="55" spans="1:5" x14ac:dyDescent="0.2">
      <c r="A55" s="6" t="s">
        <v>86</v>
      </c>
      <c r="B55" s="2" t="s">
        <v>96</v>
      </c>
      <c r="C55" s="21">
        <v>0</v>
      </c>
      <c r="E55" s="5"/>
    </row>
    <row r="56" spans="1:5" ht="25.5" x14ac:dyDescent="0.2">
      <c r="A56" s="6" t="s">
        <v>101</v>
      </c>
      <c r="B56" s="4" t="s">
        <v>111</v>
      </c>
      <c r="C56" s="10">
        <v>0</v>
      </c>
    </row>
    <row r="57" spans="1:5" ht="25.5" x14ac:dyDescent="0.2">
      <c r="A57" s="6" t="s">
        <v>119</v>
      </c>
      <c r="B57" s="4" t="s">
        <v>126</v>
      </c>
      <c r="C57" s="10">
        <v>0</v>
      </c>
    </row>
    <row r="58" spans="1:5" ht="25.5" x14ac:dyDescent="0.2">
      <c r="A58" s="6" t="s">
        <v>120</v>
      </c>
      <c r="B58" s="2" t="s">
        <v>127</v>
      </c>
      <c r="C58" s="21">
        <v>0</v>
      </c>
    </row>
    <row r="59" spans="1:5" ht="25.5" x14ac:dyDescent="0.2">
      <c r="A59" s="6" t="s">
        <v>121</v>
      </c>
      <c r="B59" s="2" t="s">
        <v>128</v>
      </c>
      <c r="C59" s="21">
        <v>0</v>
      </c>
    </row>
    <row r="60" spans="1:5" ht="25.5" x14ac:dyDescent="0.2">
      <c r="A60" s="6" t="s">
        <v>122</v>
      </c>
      <c r="B60" s="2" t="s">
        <v>129</v>
      </c>
      <c r="C60" s="44">
        <v>0</v>
      </c>
    </row>
    <row r="61" spans="1:5" ht="25.5" x14ac:dyDescent="0.2">
      <c r="A61" s="6" t="s">
        <v>123</v>
      </c>
      <c r="B61" s="2" t="s">
        <v>130</v>
      </c>
      <c r="C61" s="21">
        <v>0</v>
      </c>
    </row>
    <row r="62" spans="1:5" x14ac:dyDescent="0.2">
      <c r="A62" s="6" t="s">
        <v>124</v>
      </c>
      <c r="B62" s="4" t="s">
        <v>189</v>
      </c>
      <c r="C62" s="21">
        <v>0</v>
      </c>
    </row>
    <row r="63" spans="1:5" x14ac:dyDescent="0.2">
      <c r="A63" s="6" t="s">
        <v>125</v>
      </c>
      <c r="B63" s="4" t="s">
        <v>190</v>
      </c>
      <c r="C63" s="10">
        <v>0</v>
      </c>
    </row>
    <row r="64" spans="1:5" x14ac:dyDescent="0.2">
      <c r="B64" s="4"/>
    </row>
    <row r="65" spans="1:3" x14ac:dyDescent="0.2">
      <c r="B65" s="9" t="s">
        <v>131</v>
      </c>
      <c r="C65" s="11">
        <f>C55+C56+C57+C58+C59+C60+C61+C62+C63</f>
        <v>0</v>
      </c>
    </row>
    <row r="66" spans="1:3" x14ac:dyDescent="0.2">
      <c r="B66" s="4"/>
    </row>
    <row r="67" spans="1:3" ht="25.5" x14ac:dyDescent="0.2">
      <c r="A67" s="6" t="s">
        <v>219</v>
      </c>
      <c r="B67" s="9" t="s">
        <v>132</v>
      </c>
      <c r="C67" s="11">
        <f>C26+C51+C65</f>
        <v>0</v>
      </c>
    </row>
    <row r="68" spans="1:3" x14ac:dyDescent="0.2">
      <c r="A68" s="6"/>
      <c r="B68" s="9"/>
    </row>
    <row r="69" spans="1:3" ht="25.5" x14ac:dyDescent="0.2">
      <c r="A69" s="6" t="s">
        <v>196</v>
      </c>
      <c r="B69" s="9" t="s">
        <v>133</v>
      </c>
      <c r="C69" s="11">
        <v>0</v>
      </c>
    </row>
    <row r="70" spans="1:3" x14ac:dyDescent="0.2">
      <c r="A70" s="6"/>
      <c r="B70" s="9"/>
      <c r="C70" s="11"/>
    </row>
    <row r="71" spans="1:3" ht="38.25" x14ac:dyDescent="0.2">
      <c r="A71" s="6" t="s">
        <v>197</v>
      </c>
      <c r="B71" s="9" t="s">
        <v>134</v>
      </c>
      <c r="C71" s="11">
        <v>0</v>
      </c>
    </row>
    <row r="72" spans="1:3" x14ac:dyDescent="0.2">
      <c r="A72" s="6"/>
      <c r="B72" s="9"/>
      <c r="C72" s="11"/>
    </row>
    <row r="73" spans="1:3" ht="25.5" x14ac:dyDescent="0.2">
      <c r="A73" s="6" t="s">
        <v>198</v>
      </c>
      <c r="B73" s="9" t="s">
        <v>182</v>
      </c>
      <c r="C73" s="11">
        <v>0</v>
      </c>
    </row>
    <row r="74" spans="1:3" x14ac:dyDescent="0.2">
      <c r="A74" s="6"/>
      <c r="B74" s="9"/>
      <c r="C74" s="11"/>
    </row>
    <row r="75" spans="1:3" ht="51" x14ac:dyDescent="0.2">
      <c r="A75" s="6" t="s">
        <v>199</v>
      </c>
      <c r="B75" s="9" t="s">
        <v>135</v>
      </c>
      <c r="C75" s="11">
        <v>0</v>
      </c>
    </row>
    <row r="76" spans="1:3" x14ac:dyDescent="0.2">
      <c r="B76" s="4"/>
    </row>
    <row r="77" spans="1:3" x14ac:dyDescent="0.2">
      <c r="B77" s="4"/>
    </row>
    <row r="78" spans="1:3" ht="15.75" customHeight="1" x14ac:dyDescent="0.2">
      <c r="B78" s="4"/>
    </row>
    <row r="79" spans="1:3" ht="31.5" customHeight="1" x14ac:dyDescent="0.2">
      <c r="B79" s="4"/>
    </row>
    <row r="80" spans="1:3" ht="31.5" customHeight="1" x14ac:dyDescent="0.2">
      <c r="B80" s="4"/>
    </row>
    <row r="81" spans="2:2" ht="15.75" customHeight="1" x14ac:dyDescent="0.2">
      <c r="B81" s="4"/>
    </row>
    <row r="82" spans="2:2" ht="15.75" customHeight="1" x14ac:dyDescent="0.2">
      <c r="B82" s="4"/>
    </row>
    <row r="83" spans="2:2" ht="15.75" customHeight="1" x14ac:dyDescent="0.2">
      <c r="B83" s="4"/>
    </row>
    <row r="84" spans="2:2" ht="15.75" customHeight="1" x14ac:dyDescent="0.2">
      <c r="B84" s="4"/>
    </row>
    <row r="85" spans="2:2" ht="15.75" customHeight="1" x14ac:dyDescent="0.2">
      <c r="B85" s="4"/>
    </row>
    <row r="86" spans="2:2" ht="15.75" customHeight="1" x14ac:dyDescent="0.2">
      <c r="B86" s="4"/>
    </row>
    <row r="87" spans="2:2" x14ac:dyDescent="0.2">
      <c r="B87" s="4"/>
    </row>
    <row r="88" spans="2:2" x14ac:dyDescent="0.2">
      <c r="B88" s="4"/>
    </row>
    <row r="89" spans="2:2" x14ac:dyDescent="0.2">
      <c r="B89" s="4"/>
    </row>
    <row r="90" spans="2:2" x14ac:dyDescent="0.2">
      <c r="B90" s="4"/>
    </row>
    <row r="91" spans="2:2" x14ac:dyDescent="0.2">
      <c r="B91" s="4"/>
    </row>
    <row r="92" spans="2:2" x14ac:dyDescent="0.2">
      <c r="B92" s="4"/>
    </row>
    <row r="93" spans="2:2" x14ac:dyDescent="0.2">
      <c r="B93" s="4"/>
    </row>
    <row r="94" spans="2:2" x14ac:dyDescent="0.2">
      <c r="B94" s="4"/>
    </row>
    <row r="95" spans="2:2" x14ac:dyDescent="0.2">
      <c r="B95" s="4"/>
    </row>
    <row r="96" spans="2:2" x14ac:dyDescent="0.2">
      <c r="B96" s="4"/>
    </row>
    <row r="97" spans="2:2" x14ac:dyDescent="0.2">
      <c r="B97" s="4"/>
    </row>
    <row r="98" spans="2:2" x14ac:dyDescent="0.2">
      <c r="B98" s="4"/>
    </row>
    <row r="99" spans="2:2" x14ac:dyDescent="0.2">
      <c r="B99" s="4"/>
    </row>
    <row r="100" spans="2:2" x14ac:dyDescent="0.2">
      <c r="B100" s="4"/>
    </row>
    <row r="101" spans="2:2" x14ac:dyDescent="0.2">
      <c r="B101" s="4"/>
    </row>
    <row r="102" spans="2:2" x14ac:dyDescent="0.2">
      <c r="B102" s="4"/>
    </row>
    <row r="103" spans="2:2" x14ac:dyDescent="0.2">
      <c r="B103" s="4"/>
    </row>
    <row r="104" spans="2:2" x14ac:dyDescent="0.2">
      <c r="B104" s="4"/>
    </row>
    <row r="105" spans="2:2" x14ac:dyDescent="0.2">
      <c r="B105" s="4"/>
    </row>
    <row r="106" spans="2:2" x14ac:dyDescent="0.2">
      <c r="B106" s="4"/>
    </row>
    <row r="107" spans="2:2" x14ac:dyDescent="0.2">
      <c r="B107" s="4"/>
    </row>
    <row r="108" spans="2:2" x14ac:dyDescent="0.2">
      <c r="B108" s="4"/>
    </row>
    <row r="109" spans="2:2" x14ac:dyDescent="0.2">
      <c r="B109" s="4"/>
    </row>
    <row r="110" spans="2:2" x14ac:dyDescent="0.2">
      <c r="B110" s="4"/>
    </row>
    <row r="111" spans="2:2" x14ac:dyDescent="0.2">
      <c r="B111" s="4"/>
    </row>
    <row r="112" spans="2:2" x14ac:dyDescent="0.2">
      <c r="B112" s="4"/>
    </row>
    <row r="113" spans="2:2" x14ac:dyDescent="0.2">
      <c r="B113" s="4"/>
    </row>
    <row r="114" spans="2:2" x14ac:dyDescent="0.2">
      <c r="B114" s="4"/>
    </row>
    <row r="115" spans="2:2" x14ac:dyDescent="0.2">
      <c r="B115" s="4"/>
    </row>
    <row r="116" spans="2:2" x14ac:dyDescent="0.2">
      <c r="B116" s="4"/>
    </row>
    <row r="117" spans="2:2" x14ac:dyDescent="0.2">
      <c r="B117" s="4"/>
    </row>
    <row r="118" spans="2:2" x14ac:dyDescent="0.2">
      <c r="B118" s="4"/>
    </row>
    <row r="119" spans="2:2" x14ac:dyDescent="0.2">
      <c r="B119" s="4"/>
    </row>
    <row r="120" spans="2:2" x14ac:dyDescent="0.2">
      <c r="B120" s="4"/>
    </row>
    <row r="121" spans="2:2" x14ac:dyDescent="0.2">
      <c r="B121" s="4"/>
    </row>
    <row r="122" spans="2:2" x14ac:dyDescent="0.2">
      <c r="B122" s="4"/>
    </row>
    <row r="123" spans="2:2" x14ac:dyDescent="0.2">
      <c r="B123" s="4"/>
    </row>
    <row r="124" spans="2:2" x14ac:dyDescent="0.2">
      <c r="B124" s="4"/>
    </row>
    <row r="125" spans="2:2" x14ac:dyDescent="0.2">
      <c r="B125" s="4"/>
    </row>
    <row r="126" spans="2:2" x14ac:dyDescent="0.2">
      <c r="B126" s="4"/>
    </row>
    <row r="127" spans="2:2" x14ac:dyDescent="0.2">
      <c r="B127" s="4"/>
    </row>
    <row r="128" spans="2:2" x14ac:dyDescent="0.2">
      <c r="B128" s="4"/>
    </row>
    <row r="129" spans="2:2" x14ac:dyDescent="0.2">
      <c r="B129" s="4"/>
    </row>
    <row r="130" spans="2:2" x14ac:dyDescent="0.2">
      <c r="B130" s="4"/>
    </row>
    <row r="131" spans="2:2" x14ac:dyDescent="0.2">
      <c r="B131" s="4"/>
    </row>
    <row r="132" spans="2:2" x14ac:dyDescent="0.2">
      <c r="B132" s="4"/>
    </row>
    <row r="133" spans="2:2" x14ac:dyDescent="0.2">
      <c r="B133" s="4"/>
    </row>
    <row r="134" spans="2:2" x14ac:dyDescent="0.2">
      <c r="B134" s="4"/>
    </row>
    <row r="135" spans="2:2" x14ac:dyDescent="0.2">
      <c r="B135" s="4"/>
    </row>
    <row r="136" spans="2:2" x14ac:dyDescent="0.2">
      <c r="B136" s="4"/>
    </row>
    <row r="137" spans="2:2" x14ac:dyDescent="0.2">
      <c r="B137" s="4"/>
    </row>
    <row r="138" spans="2:2" x14ac:dyDescent="0.2">
      <c r="B138" s="4"/>
    </row>
    <row r="139" spans="2:2" x14ac:dyDescent="0.2">
      <c r="B139" s="4"/>
    </row>
    <row r="140" spans="2:2" x14ac:dyDescent="0.2">
      <c r="B140" s="4"/>
    </row>
    <row r="141" spans="2:2" x14ac:dyDescent="0.2">
      <c r="B141" s="4"/>
    </row>
    <row r="142" spans="2:2" x14ac:dyDescent="0.2">
      <c r="B142" s="4"/>
    </row>
    <row r="143" spans="2:2" x14ac:dyDescent="0.2">
      <c r="B143" s="4"/>
    </row>
    <row r="144" spans="2:2" x14ac:dyDescent="0.2">
      <c r="B144" s="4"/>
    </row>
    <row r="145" spans="2:2" x14ac:dyDescent="0.2">
      <c r="B145" s="4"/>
    </row>
    <row r="146" spans="2:2" x14ac:dyDescent="0.2">
      <c r="B146" s="4"/>
    </row>
    <row r="147" spans="2:2" x14ac:dyDescent="0.2">
      <c r="B147" s="4"/>
    </row>
    <row r="148" spans="2:2" x14ac:dyDescent="0.2">
      <c r="B148" s="4"/>
    </row>
    <row r="149" spans="2:2" x14ac:dyDescent="0.2">
      <c r="B149" s="4"/>
    </row>
    <row r="150" spans="2:2" x14ac:dyDescent="0.2">
      <c r="B150" s="4"/>
    </row>
    <row r="151" spans="2:2" x14ac:dyDescent="0.2">
      <c r="B151" s="4"/>
    </row>
    <row r="152" spans="2:2" x14ac:dyDescent="0.2">
      <c r="B152" s="4"/>
    </row>
    <row r="153" spans="2:2" x14ac:dyDescent="0.2">
      <c r="B153" s="4"/>
    </row>
    <row r="154" spans="2:2" x14ac:dyDescent="0.2">
      <c r="B154" s="4"/>
    </row>
    <row r="155" spans="2:2" x14ac:dyDescent="0.2">
      <c r="B155" s="4"/>
    </row>
    <row r="156" spans="2:2" x14ac:dyDescent="0.2">
      <c r="B156" s="4"/>
    </row>
    <row r="157" spans="2:2" x14ac:dyDescent="0.2">
      <c r="B157" s="4"/>
    </row>
    <row r="158" spans="2:2" x14ac:dyDescent="0.2">
      <c r="B158" s="4"/>
    </row>
    <row r="159" spans="2:2" x14ac:dyDescent="0.2">
      <c r="B159" s="4"/>
    </row>
    <row r="160" spans="2:2" x14ac:dyDescent="0.2">
      <c r="B160" s="4"/>
    </row>
    <row r="161" spans="2:2" x14ac:dyDescent="0.2">
      <c r="B161" s="4"/>
    </row>
    <row r="162" spans="2:2" x14ac:dyDescent="0.2">
      <c r="B162" s="4"/>
    </row>
    <row r="163" spans="2:2" x14ac:dyDescent="0.2">
      <c r="B163" s="4"/>
    </row>
    <row r="164" spans="2:2" x14ac:dyDescent="0.2">
      <c r="B164" s="4"/>
    </row>
    <row r="165" spans="2:2" x14ac:dyDescent="0.2">
      <c r="B165" s="4"/>
    </row>
    <row r="166" spans="2:2" x14ac:dyDescent="0.2">
      <c r="B166" s="4"/>
    </row>
    <row r="167" spans="2:2" x14ac:dyDescent="0.2">
      <c r="B167" s="4"/>
    </row>
    <row r="168" spans="2:2" x14ac:dyDescent="0.2">
      <c r="B168" s="4"/>
    </row>
    <row r="169" spans="2:2" x14ac:dyDescent="0.2">
      <c r="B169" s="4"/>
    </row>
    <row r="170" spans="2:2" x14ac:dyDescent="0.2">
      <c r="B170" s="4"/>
    </row>
    <row r="171" spans="2:2" x14ac:dyDescent="0.2">
      <c r="B171" s="4"/>
    </row>
    <row r="172" spans="2:2" x14ac:dyDescent="0.2">
      <c r="B172" s="4"/>
    </row>
    <row r="173" spans="2:2" x14ac:dyDescent="0.2">
      <c r="B173" s="4"/>
    </row>
    <row r="174" spans="2:2" x14ac:dyDescent="0.2">
      <c r="B174" s="4"/>
    </row>
    <row r="175" spans="2:2" x14ac:dyDescent="0.2">
      <c r="B175" s="4"/>
    </row>
    <row r="176" spans="2:2" x14ac:dyDescent="0.2">
      <c r="B176" s="4"/>
    </row>
    <row r="177" spans="2:2" x14ac:dyDescent="0.2">
      <c r="B177" s="4"/>
    </row>
    <row r="178" spans="2:2" x14ac:dyDescent="0.2">
      <c r="B178" s="4"/>
    </row>
    <row r="179" spans="2:2" x14ac:dyDescent="0.2">
      <c r="B179" s="4"/>
    </row>
    <row r="180" spans="2:2" x14ac:dyDescent="0.2">
      <c r="B180" s="4"/>
    </row>
    <row r="181" spans="2:2" x14ac:dyDescent="0.2">
      <c r="B181" s="4"/>
    </row>
    <row r="182" spans="2:2" x14ac:dyDescent="0.2">
      <c r="B182" s="4"/>
    </row>
    <row r="183" spans="2:2" x14ac:dyDescent="0.2">
      <c r="B183" s="4"/>
    </row>
    <row r="184" spans="2:2" x14ac:dyDescent="0.2">
      <c r="B184" s="4"/>
    </row>
    <row r="185" spans="2:2" x14ac:dyDescent="0.2">
      <c r="B185" s="4"/>
    </row>
    <row r="186" spans="2:2" x14ac:dyDescent="0.2">
      <c r="B186" s="4"/>
    </row>
    <row r="187" spans="2:2" x14ac:dyDescent="0.2">
      <c r="B187" s="4"/>
    </row>
    <row r="188" spans="2:2" x14ac:dyDescent="0.2">
      <c r="B188" s="4"/>
    </row>
    <row r="189" spans="2:2" x14ac:dyDescent="0.2">
      <c r="B189" s="4"/>
    </row>
    <row r="190" spans="2:2" x14ac:dyDescent="0.2">
      <c r="B190" s="4"/>
    </row>
    <row r="191" spans="2:2" x14ac:dyDescent="0.2">
      <c r="B191" s="4"/>
    </row>
    <row r="192" spans="2:2" x14ac:dyDescent="0.2">
      <c r="B192" s="4"/>
    </row>
    <row r="193" spans="2:2" x14ac:dyDescent="0.2">
      <c r="B193" s="4"/>
    </row>
    <row r="194" spans="2:2" x14ac:dyDescent="0.2">
      <c r="B194" s="4"/>
    </row>
    <row r="195" spans="2:2" x14ac:dyDescent="0.2">
      <c r="B195" s="4"/>
    </row>
    <row r="196" spans="2:2" x14ac:dyDescent="0.2">
      <c r="B196" s="4"/>
    </row>
    <row r="197" spans="2:2" x14ac:dyDescent="0.2">
      <c r="B197" s="4"/>
    </row>
    <row r="198" spans="2:2" x14ac:dyDescent="0.2">
      <c r="B198" s="4"/>
    </row>
    <row r="199" spans="2:2" x14ac:dyDescent="0.2">
      <c r="B199" s="4"/>
    </row>
    <row r="200" spans="2:2" x14ac:dyDescent="0.2">
      <c r="B200" s="4"/>
    </row>
    <row r="201" spans="2:2" x14ac:dyDescent="0.2">
      <c r="B201" s="4"/>
    </row>
    <row r="202" spans="2:2" x14ac:dyDescent="0.2">
      <c r="B202" s="4"/>
    </row>
    <row r="203" spans="2:2" x14ac:dyDescent="0.2">
      <c r="B203" s="4"/>
    </row>
    <row r="204" spans="2:2" x14ac:dyDescent="0.2">
      <c r="B204" s="4"/>
    </row>
    <row r="205" spans="2:2" x14ac:dyDescent="0.2">
      <c r="B205" s="4"/>
    </row>
    <row r="206" spans="2:2" x14ac:dyDescent="0.2">
      <c r="B206" s="4"/>
    </row>
    <row r="207" spans="2:2" x14ac:dyDescent="0.2">
      <c r="B207" s="4"/>
    </row>
    <row r="208" spans="2:2" x14ac:dyDescent="0.2">
      <c r="B208" s="4"/>
    </row>
    <row r="209" spans="2:2" x14ac:dyDescent="0.2">
      <c r="B209" s="4"/>
    </row>
    <row r="210" spans="2:2" x14ac:dyDescent="0.2">
      <c r="B210" s="4"/>
    </row>
    <row r="211" spans="2:2" x14ac:dyDescent="0.2">
      <c r="B211" s="4"/>
    </row>
    <row r="212" spans="2:2" x14ac:dyDescent="0.2">
      <c r="B212" s="4"/>
    </row>
    <row r="213" spans="2:2" x14ac:dyDescent="0.2">
      <c r="B213" s="4"/>
    </row>
    <row r="214" spans="2:2" x14ac:dyDescent="0.2">
      <c r="B214" s="4"/>
    </row>
    <row r="215" spans="2:2" x14ac:dyDescent="0.2">
      <c r="B215" s="4"/>
    </row>
    <row r="216" spans="2:2" x14ac:dyDescent="0.2">
      <c r="B216" s="4"/>
    </row>
    <row r="217" spans="2:2" x14ac:dyDescent="0.2">
      <c r="B217" s="4"/>
    </row>
    <row r="218" spans="2:2" x14ac:dyDescent="0.2">
      <c r="B218" s="4"/>
    </row>
    <row r="219" spans="2:2" x14ac:dyDescent="0.2">
      <c r="B219" s="4"/>
    </row>
    <row r="220" spans="2:2" x14ac:dyDescent="0.2">
      <c r="B220" s="4"/>
    </row>
    <row r="221" spans="2:2" x14ac:dyDescent="0.2">
      <c r="B221" s="4"/>
    </row>
    <row r="222" spans="2:2" x14ac:dyDescent="0.2">
      <c r="B222" s="4"/>
    </row>
    <row r="223" spans="2:2" x14ac:dyDescent="0.2">
      <c r="B223" s="4"/>
    </row>
    <row r="224" spans="2:2" x14ac:dyDescent="0.2">
      <c r="B224" s="4"/>
    </row>
    <row r="225" spans="2:2" x14ac:dyDescent="0.2">
      <c r="B225" s="4"/>
    </row>
    <row r="226" spans="2:2" x14ac:dyDescent="0.2">
      <c r="B226" s="4"/>
    </row>
    <row r="227" spans="2:2" x14ac:dyDescent="0.2">
      <c r="B227" s="4"/>
    </row>
    <row r="228" spans="2:2" x14ac:dyDescent="0.2">
      <c r="B228" s="4"/>
    </row>
    <row r="229" spans="2:2" x14ac:dyDescent="0.2">
      <c r="B229" s="4"/>
    </row>
    <row r="230" spans="2:2" x14ac:dyDescent="0.2">
      <c r="B230" s="4"/>
    </row>
    <row r="231" spans="2:2" x14ac:dyDescent="0.2">
      <c r="B231" s="4"/>
    </row>
    <row r="232" spans="2:2" x14ac:dyDescent="0.2">
      <c r="B232" s="4"/>
    </row>
    <row r="233" spans="2:2" x14ac:dyDescent="0.2">
      <c r="B233" s="4"/>
    </row>
    <row r="234" spans="2:2" x14ac:dyDescent="0.2">
      <c r="B234" s="4"/>
    </row>
    <row r="235" spans="2:2" x14ac:dyDescent="0.2">
      <c r="B235" s="4"/>
    </row>
    <row r="236" spans="2:2" x14ac:dyDescent="0.2">
      <c r="B236" s="4"/>
    </row>
    <row r="237" spans="2:2" x14ac:dyDescent="0.2">
      <c r="B237" s="4"/>
    </row>
    <row r="238" spans="2:2" x14ac:dyDescent="0.2">
      <c r="B238" s="4"/>
    </row>
    <row r="239" spans="2:2" x14ac:dyDescent="0.2">
      <c r="B239" s="4"/>
    </row>
    <row r="240" spans="2:2" x14ac:dyDescent="0.2">
      <c r="B240" s="4"/>
    </row>
    <row r="241" spans="2:2" x14ac:dyDescent="0.2">
      <c r="B241" s="4"/>
    </row>
    <row r="242" spans="2:2" x14ac:dyDescent="0.2">
      <c r="B242" s="4"/>
    </row>
    <row r="243" spans="2:2" x14ac:dyDescent="0.2">
      <c r="B243" s="4"/>
    </row>
    <row r="244" spans="2:2" x14ac:dyDescent="0.2">
      <c r="B244" s="4"/>
    </row>
    <row r="245" spans="2:2" x14ac:dyDescent="0.2">
      <c r="B245" s="4"/>
    </row>
    <row r="246" spans="2:2" x14ac:dyDescent="0.2">
      <c r="B246" s="4"/>
    </row>
    <row r="247" spans="2:2" x14ac:dyDescent="0.2">
      <c r="B247" s="4"/>
    </row>
    <row r="248" spans="2:2" x14ac:dyDescent="0.2">
      <c r="B248" s="4"/>
    </row>
    <row r="249" spans="2:2" x14ac:dyDescent="0.2">
      <c r="B249" s="4"/>
    </row>
    <row r="250" spans="2:2" x14ac:dyDescent="0.2">
      <c r="B250" s="4"/>
    </row>
    <row r="251" spans="2:2" x14ac:dyDescent="0.2">
      <c r="B251" s="4"/>
    </row>
    <row r="252" spans="2:2" x14ac:dyDescent="0.2">
      <c r="B252" s="4"/>
    </row>
    <row r="253" spans="2:2" x14ac:dyDescent="0.2">
      <c r="B253" s="4"/>
    </row>
    <row r="254" spans="2:2" x14ac:dyDescent="0.2">
      <c r="B254" s="4"/>
    </row>
    <row r="255" spans="2:2" x14ac:dyDescent="0.2">
      <c r="B255" s="4"/>
    </row>
    <row r="256" spans="2:2" x14ac:dyDescent="0.2">
      <c r="B256" s="4"/>
    </row>
    <row r="257" spans="2:2" x14ac:dyDescent="0.2">
      <c r="B257" s="4"/>
    </row>
    <row r="258" spans="2:2" x14ac:dyDescent="0.2">
      <c r="B258" s="4"/>
    </row>
    <row r="259" spans="2:2" x14ac:dyDescent="0.2">
      <c r="B259" s="4"/>
    </row>
    <row r="260" spans="2:2" x14ac:dyDescent="0.2">
      <c r="B260" s="4"/>
    </row>
    <row r="261" spans="2:2" x14ac:dyDescent="0.2">
      <c r="B261" s="4"/>
    </row>
    <row r="262" spans="2:2" x14ac:dyDescent="0.2">
      <c r="B262" s="4"/>
    </row>
    <row r="263" spans="2:2" x14ac:dyDescent="0.2">
      <c r="B263" s="4"/>
    </row>
    <row r="264" spans="2:2" x14ac:dyDescent="0.2">
      <c r="B264" s="4"/>
    </row>
    <row r="265" spans="2:2" x14ac:dyDescent="0.2">
      <c r="B265" s="4"/>
    </row>
    <row r="266" spans="2:2" x14ac:dyDescent="0.2">
      <c r="B266" s="4"/>
    </row>
    <row r="267" spans="2:2" x14ac:dyDescent="0.2">
      <c r="B267" s="4"/>
    </row>
    <row r="268" spans="2:2" x14ac:dyDescent="0.2">
      <c r="B268" s="4"/>
    </row>
    <row r="269" spans="2:2" x14ac:dyDescent="0.2">
      <c r="B269" s="4"/>
    </row>
    <row r="270" spans="2:2" x14ac:dyDescent="0.2">
      <c r="B270" s="4"/>
    </row>
    <row r="271" spans="2:2" x14ac:dyDescent="0.2">
      <c r="B271" s="4"/>
    </row>
    <row r="272" spans="2:2" x14ac:dyDescent="0.2">
      <c r="B272" s="4"/>
    </row>
    <row r="273" spans="2:2" x14ac:dyDescent="0.2">
      <c r="B273" s="4"/>
    </row>
    <row r="274" spans="2:2" x14ac:dyDescent="0.2">
      <c r="B274" s="4"/>
    </row>
    <row r="275" spans="2:2" x14ac:dyDescent="0.2">
      <c r="B275" s="4"/>
    </row>
    <row r="276" spans="2:2" x14ac:dyDescent="0.2">
      <c r="B276" s="4"/>
    </row>
    <row r="277" spans="2:2" x14ac:dyDescent="0.2">
      <c r="B277" s="4"/>
    </row>
    <row r="278" spans="2:2" x14ac:dyDescent="0.2">
      <c r="B278" s="4"/>
    </row>
    <row r="279" spans="2:2" x14ac:dyDescent="0.2">
      <c r="B279" s="4"/>
    </row>
    <row r="280" spans="2:2" x14ac:dyDescent="0.2">
      <c r="B280" s="4"/>
    </row>
    <row r="281" spans="2:2" x14ac:dyDescent="0.2">
      <c r="B281" s="4"/>
    </row>
    <row r="282" spans="2:2" x14ac:dyDescent="0.2">
      <c r="B282" s="4"/>
    </row>
    <row r="283" spans="2:2" x14ac:dyDescent="0.2">
      <c r="B283" s="4"/>
    </row>
    <row r="284" spans="2:2" x14ac:dyDescent="0.2">
      <c r="B284" s="4"/>
    </row>
    <row r="285" spans="2:2" x14ac:dyDescent="0.2">
      <c r="B285" s="4"/>
    </row>
    <row r="286" spans="2:2" x14ac:dyDescent="0.2">
      <c r="B286" s="4"/>
    </row>
    <row r="287" spans="2:2" x14ac:dyDescent="0.2">
      <c r="B287" s="4"/>
    </row>
    <row r="288" spans="2:2" x14ac:dyDescent="0.2">
      <c r="B288" s="4"/>
    </row>
    <row r="289" spans="2:2" x14ac:dyDescent="0.2">
      <c r="B289" s="4"/>
    </row>
    <row r="290" spans="2:2" x14ac:dyDescent="0.2">
      <c r="B290" s="4"/>
    </row>
    <row r="291" spans="2:2" x14ac:dyDescent="0.2">
      <c r="B291" s="4"/>
    </row>
    <row r="292" spans="2:2" x14ac:dyDescent="0.2">
      <c r="B292" s="4"/>
    </row>
    <row r="293" spans="2:2" x14ac:dyDescent="0.2">
      <c r="B293" s="4"/>
    </row>
    <row r="294" spans="2:2" x14ac:dyDescent="0.2">
      <c r="B294" s="4"/>
    </row>
    <row r="295" spans="2:2" x14ac:dyDescent="0.2">
      <c r="B295" s="4"/>
    </row>
    <row r="296" spans="2:2" x14ac:dyDescent="0.2">
      <c r="B296" s="4"/>
    </row>
    <row r="297" spans="2:2" x14ac:dyDescent="0.2">
      <c r="B297" s="4"/>
    </row>
    <row r="298" spans="2:2" x14ac:dyDescent="0.2">
      <c r="B298" s="4"/>
    </row>
    <row r="299" spans="2:2" x14ac:dyDescent="0.2">
      <c r="B299" s="4"/>
    </row>
    <row r="300" spans="2:2" x14ac:dyDescent="0.2">
      <c r="B300" s="4"/>
    </row>
    <row r="301" spans="2:2" x14ac:dyDescent="0.2">
      <c r="B301" s="4"/>
    </row>
    <row r="302" spans="2:2" x14ac:dyDescent="0.2">
      <c r="B302" s="4"/>
    </row>
    <row r="303" spans="2:2" x14ac:dyDescent="0.2">
      <c r="B303" s="4"/>
    </row>
    <row r="304" spans="2:2" x14ac:dyDescent="0.2">
      <c r="B304" s="4"/>
    </row>
    <row r="305" spans="2:2" x14ac:dyDescent="0.2">
      <c r="B305" s="4"/>
    </row>
    <row r="306" spans="2:2" x14ac:dyDescent="0.2">
      <c r="B306" s="4"/>
    </row>
    <row r="307" spans="2:2" x14ac:dyDescent="0.2">
      <c r="B307" s="4"/>
    </row>
    <row r="308" spans="2:2" x14ac:dyDescent="0.2">
      <c r="B308" s="4"/>
    </row>
    <row r="309" spans="2:2" x14ac:dyDescent="0.2">
      <c r="B309" s="4"/>
    </row>
    <row r="310" spans="2:2" x14ac:dyDescent="0.2">
      <c r="B310" s="4"/>
    </row>
    <row r="311" spans="2:2" x14ac:dyDescent="0.2">
      <c r="B311" s="4"/>
    </row>
    <row r="312" spans="2:2" x14ac:dyDescent="0.2">
      <c r="B312" s="4"/>
    </row>
    <row r="313" spans="2:2" x14ac:dyDescent="0.2">
      <c r="B313" s="4"/>
    </row>
    <row r="314" spans="2:2" x14ac:dyDescent="0.2">
      <c r="B314" s="4"/>
    </row>
    <row r="315" spans="2:2" x14ac:dyDescent="0.2">
      <c r="B315" s="4"/>
    </row>
    <row r="316" spans="2:2" x14ac:dyDescent="0.2">
      <c r="B316" s="4"/>
    </row>
    <row r="317" spans="2:2" x14ac:dyDescent="0.2">
      <c r="B317" s="4"/>
    </row>
    <row r="318" spans="2:2" x14ac:dyDescent="0.2">
      <c r="B318" s="4"/>
    </row>
    <row r="319" spans="2:2" x14ac:dyDescent="0.2">
      <c r="B319" s="4"/>
    </row>
    <row r="320" spans="2:2" x14ac:dyDescent="0.2">
      <c r="B320" s="4"/>
    </row>
    <row r="321" spans="2:2" x14ac:dyDescent="0.2">
      <c r="B321" s="4"/>
    </row>
    <row r="322" spans="2:2" x14ac:dyDescent="0.2">
      <c r="B322" s="4"/>
    </row>
    <row r="323" spans="2:2" x14ac:dyDescent="0.2">
      <c r="B323" s="4"/>
    </row>
    <row r="324" spans="2:2" x14ac:dyDescent="0.2">
      <c r="B324" s="4"/>
    </row>
    <row r="325" spans="2:2" x14ac:dyDescent="0.2">
      <c r="B325" s="4"/>
    </row>
    <row r="326" spans="2:2" x14ac:dyDescent="0.2">
      <c r="B326" s="4"/>
    </row>
    <row r="327" spans="2:2" x14ac:dyDescent="0.2">
      <c r="B327" s="4"/>
    </row>
    <row r="328" spans="2:2" x14ac:dyDescent="0.2">
      <c r="B328" s="4"/>
    </row>
    <row r="329" spans="2:2" x14ac:dyDescent="0.2">
      <c r="B329" s="4"/>
    </row>
    <row r="330" spans="2:2" x14ac:dyDescent="0.2">
      <c r="B330" s="4"/>
    </row>
    <row r="331" spans="2:2" x14ac:dyDescent="0.2">
      <c r="B331" s="4"/>
    </row>
    <row r="332" spans="2:2" x14ac:dyDescent="0.2">
      <c r="B332" s="4"/>
    </row>
    <row r="333" spans="2:2" x14ac:dyDescent="0.2">
      <c r="B333" s="4"/>
    </row>
    <row r="334" spans="2:2" x14ac:dyDescent="0.2">
      <c r="B334" s="4"/>
    </row>
    <row r="335" spans="2:2" x14ac:dyDescent="0.2">
      <c r="B335" s="4"/>
    </row>
    <row r="336" spans="2:2" x14ac:dyDescent="0.2">
      <c r="B336" s="4"/>
    </row>
    <row r="337" spans="2:2" x14ac:dyDescent="0.2">
      <c r="B337" s="4"/>
    </row>
    <row r="338" spans="2:2" x14ac:dyDescent="0.2">
      <c r="B338" s="4"/>
    </row>
    <row r="339" spans="2:2" x14ac:dyDescent="0.2">
      <c r="B339" s="4"/>
    </row>
    <row r="340" spans="2:2" x14ac:dyDescent="0.2">
      <c r="B340" s="4"/>
    </row>
    <row r="341" spans="2:2" x14ac:dyDescent="0.2">
      <c r="B341" s="4"/>
    </row>
    <row r="342" spans="2:2" x14ac:dyDescent="0.2">
      <c r="B342" s="4"/>
    </row>
    <row r="343" spans="2:2" x14ac:dyDescent="0.2">
      <c r="B343" s="4"/>
    </row>
    <row r="344" spans="2:2" x14ac:dyDescent="0.2">
      <c r="B344" s="4"/>
    </row>
    <row r="345" spans="2:2" x14ac:dyDescent="0.2">
      <c r="B345" s="4"/>
    </row>
    <row r="346" spans="2:2" x14ac:dyDescent="0.2">
      <c r="B346" s="4"/>
    </row>
    <row r="347" spans="2:2" x14ac:dyDescent="0.2">
      <c r="B347" s="4"/>
    </row>
    <row r="348" spans="2:2" x14ac:dyDescent="0.2">
      <c r="B348" s="4"/>
    </row>
    <row r="349" spans="2:2" x14ac:dyDescent="0.2">
      <c r="B349" s="4"/>
    </row>
    <row r="350" spans="2:2" x14ac:dyDescent="0.2">
      <c r="B350" s="4"/>
    </row>
    <row r="351" spans="2:2" x14ac:dyDescent="0.2">
      <c r="B351" s="4"/>
    </row>
    <row r="352" spans="2:2" x14ac:dyDescent="0.2">
      <c r="B352" s="4"/>
    </row>
    <row r="353" spans="2:2" x14ac:dyDescent="0.2">
      <c r="B353" s="4"/>
    </row>
    <row r="354" spans="2:2" x14ac:dyDescent="0.2">
      <c r="B354" s="4"/>
    </row>
    <row r="355" spans="2:2" x14ac:dyDescent="0.2">
      <c r="B355" s="4"/>
    </row>
    <row r="356" spans="2:2" x14ac:dyDescent="0.2">
      <c r="B356" s="4"/>
    </row>
    <row r="357" spans="2:2" x14ac:dyDescent="0.2">
      <c r="B357" s="4"/>
    </row>
    <row r="358" spans="2:2" x14ac:dyDescent="0.2">
      <c r="B358" s="4"/>
    </row>
    <row r="359" spans="2:2" x14ac:dyDescent="0.2">
      <c r="B359" s="4"/>
    </row>
    <row r="360" spans="2:2" x14ac:dyDescent="0.2">
      <c r="B360" s="4"/>
    </row>
    <row r="361" spans="2:2" x14ac:dyDescent="0.2">
      <c r="B361" s="4"/>
    </row>
    <row r="362" spans="2:2" x14ac:dyDescent="0.2">
      <c r="B362" s="4"/>
    </row>
    <row r="363" spans="2:2" x14ac:dyDescent="0.2">
      <c r="B363" s="4"/>
    </row>
    <row r="364" spans="2:2" x14ac:dyDescent="0.2">
      <c r="B364" s="4"/>
    </row>
    <row r="365" spans="2:2" x14ac:dyDescent="0.2">
      <c r="B365" s="4"/>
    </row>
    <row r="366" spans="2:2" x14ac:dyDescent="0.2">
      <c r="B366" s="4"/>
    </row>
    <row r="367" spans="2:2" x14ac:dyDescent="0.2">
      <c r="B367" s="4"/>
    </row>
    <row r="368" spans="2:2" x14ac:dyDescent="0.2">
      <c r="B368" s="4"/>
    </row>
    <row r="369" spans="2:2" x14ac:dyDescent="0.2">
      <c r="B369" s="4"/>
    </row>
    <row r="370" spans="2:2" x14ac:dyDescent="0.2">
      <c r="B370" s="4"/>
    </row>
    <row r="371" spans="2:2" x14ac:dyDescent="0.2">
      <c r="B371" s="4"/>
    </row>
    <row r="372" spans="2:2" x14ac:dyDescent="0.2">
      <c r="B372" s="4"/>
    </row>
    <row r="373" spans="2:2" x14ac:dyDescent="0.2">
      <c r="B373" s="4"/>
    </row>
    <row r="374" spans="2:2" x14ac:dyDescent="0.2">
      <c r="B374" s="4"/>
    </row>
    <row r="375" spans="2:2" x14ac:dyDescent="0.2">
      <c r="B375" s="4"/>
    </row>
    <row r="376" spans="2:2" x14ac:dyDescent="0.2">
      <c r="B376" s="4"/>
    </row>
    <row r="377" spans="2:2" x14ac:dyDescent="0.2">
      <c r="B377" s="4"/>
    </row>
    <row r="378" spans="2:2" x14ac:dyDescent="0.2">
      <c r="B378" s="4"/>
    </row>
    <row r="379" spans="2:2" x14ac:dyDescent="0.2">
      <c r="B379" s="4"/>
    </row>
    <row r="380" spans="2:2" x14ac:dyDescent="0.2">
      <c r="B380" s="4"/>
    </row>
    <row r="381" spans="2:2" x14ac:dyDescent="0.2">
      <c r="B381" s="4"/>
    </row>
    <row r="382" spans="2:2" x14ac:dyDescent="0.2">
      <c r="B382" s="4"/>
    </row>
    <row r="383" spans="2:2" x14ac:dyDescent="0.2">
      <c r="B383" s="4"/>
    </row>
    <row r="384" spans="2:2" x14ac:dyDescent="0.2">
      <c r="B384" s="4"/>
    </row>
    <row r="385" spans="2:2" x14ac:dyDescent="0.2">
      <c r="B385" s="4"/>
    </row>
    <row r="386" spans="2:2" x14ac:dyDescent="0.2">
      <c r="B386" s="4"/>
    </row>
    <row r="387" spans="2:2" x14ac:dyDescent="0.2">
      <c r="B387" s="4"/>
    </row>
    <row r="388" spans="2:2" x14ac:dyDescent="0.2">
      <c r="B388" s="4"/>
    </row>
    <row r="389" spans="2:2" x14ac:dyDescent="0.2">
      <c r="B389" s="4"/>
    </row>
    <row r="390" spans="2:2" x14ac:dyDescent="0.2">
      <c r="B390" s="4"/>
    </row>
    <row r="391" spans="2:2" x14ac:dyDescent="0.2">
      <c r="B391" s="4"/>
    </row>
    <row r="392" spans="2:2" x14ac:dyDescent="0.2">
      <c r="B392" s="4"/>
    </row>
    <row r="393" spans="2:2" x14ac:dyDescent="0.2">
      <c r="B393" s="4"/>
    </row>
    <row r="394" spans="2:2" x14ac:dyDescent="0.2">
      <c r="B394" s="4"/>
    </row>
    <row r="395" spans="2:2" x14ac:dyDescent="0.2">
      <c r="B395" s="4"/>
    </row>
    <row r="396" spans="2:2" x14ac:dyDescent="0.2">
      <c r="B396" s="4"/>
    </row>
    <row r="397" spans="2:2" x14ac:dyDescent="0.2">
      <c r="B397" s="4"/>
    </row>
    <row r="398" spans="2:2" x14ac:dyDescent="0.2">
      <c r="B398" s="4"/>
    </row>
    <row r="399" spans="2:2" x14ac:dyDescent="0.2">
      <c r="B399" s="4"/>
    </row>
    <row r="400" spans="2:2" x14ac:dyDescent="0.2">
      <c r="B400" s="4"/>
    </row>
    <row r="401" spans="2:2" x14ac:dyDescent="0.2">
      <c r="B401" s="4"/>
    </row>
    <row r="402" spans="2:2" x14ac:dyDescent="0.2">
      <c r="B402" s="4"/>
    </row>
    <row r="403" spans="2:2" x14ac:dyDescent="0.2">
      <c r="B403" s="4"/>
    </row>
    <row r="404" spans="2:2" x14ac:dyDescent="0.2">
      <c r="B404" s="4"/>
    </row>
    <row r="405" spans="2:2" x14ac:dyDescent="0.2">
      <c r="B405" s="4"/>
    </row>
    <row r="406" spans="2:2" x14ac:dyDescent="0.2">
      <c r="B406" s="4"/>
    </row>
    <row r="407" spans="2:2" x14ac:dyDescent="0.2">
      <c r="B407" s="4"/>
    </row>
    <row r="408" spans="2:2" x14ac:dyDescent="0.2">
      <c r="B408" s="4"/>
    </row>
    <row r="409" spans="2:2" x14ac:dyDescent="0.2">
      <c r="B409" s="4"/>
    </row>
    <row r="410" spans="2:2" x14ac:dyDescent="0.2">
      <c r="B410" s="4"/>
    </row>
    <row r="411" spans="2:2" x14ac:dyDescent="0.2">
      <c r="B411" s="4"/>
    </row>
    <row r="412" spans="2:2" x14ac:dyDescent="0.2">
      <c r="B412" s="4"/>
    </row>
    <row r="413" spans="2:2" x14ac:dyDescent="0.2">
      <c r="B413" s="4"/>
    </row>
    <row r="414" spans="2:2" x14ac:dyDescent="0.2">
      <c r="B414" s="4"/>
    </row>
    <row r="415" spans="2:2" x14ac:dyDescent="0.2">
      <c r="B415" s="4"/>
    </row>
    <row r="416" spans="2:2" x14ac:dyDescent="0.2">
      <c r="B416" s="4"/>
    </row>
    <row r="417" spans="2:2" x14ac:dyDescent="0.2">
      <c r="B417" s="4"/>
    </row>
    <row r="418" spans="2:2" x14ac:dyDescent="0.2">
      <c r="B418" s="4"/>
    </row>
    <row r="419" spans="2:2" x14ac:dyDescent="0.2">
      <c r="B419" s="4"/>
    </row>
    <row r="420" spans="2:2" x14ac:dyDescent="0.2">
      <c r="B420" s="4"/>
    </row>
    <row r="421" spans="2:2" x14ac:dyDescent="0.2">
      <c r="B421" s="4"/>
    </row>
    <row r="422" spans="2:2" x14ac:dyDescent="0.2">
      <c r="B422" s="4"/>
    </row>
    <row r="423" spans="2:2" x14ac:dyDescent="0.2">
      <c r="B423" s="4"/>
    </row>
    <row r="424" spans="2:2" x14ac:dyDescent="0.2">
      <c r="B424" s="4"/>
    </row>
    <row r="425" spans="2:2" x14ac:dyDescent="0.2">
      <c r="B425" s="4"/>
    </row>
    <row r="426" spans="2:2" x14ac:dyDescent="0.2">
      <c r="B426" s="4"/>
    </row>
    <row r="427" spans="2:2" x14ac:dyDescent="0.2">
      <c r="B427" s="4"/>
    </row>
    <row r="428" spans="2:2" x14ac:dyDescent="0.2">
      <c r="B428" s="4"/>
    </row>
    <row r="429" spans="2:2" x14ac:dyDescent="0.2">
      <c r="B429" s="4"/>
    </row>
    <row r="430" spans="2:2" x14ac:dyDescent="0.2">
      <c r="B430" s="4"/>
    </row>
    <row r="431" spans="2:2" x14ac:dyDescent="0.2">
      <c r="B431" s="4"/>
    </row>
    <row r="432" spans="2:2" x14ac:dyDescent="0.2">
      <c r="B432" s="4"/>
    </row>
    <row r="433" spans="2:2" x14ac:dyDescent="0.2">
      <c r="B433" s="4"/>
    </row>
    <row r="434" spans="2:2" x14ac:dyDescent="0.2">
      <c r="B434" s="4"/>
    </row>
    <row r="435" spans="2:2" x14ac:dyDescent="0.2">
      <c r="B435" s="4"/>
    </row>
    <row r="436" spans="2:2" x14ac:dyDescent="0.2">
      <c r="B436" s="4"/>
    </row>
    <row r="437" spans="2:2" x14ac:dyDescent="0.2">
      <c r="B437" s="4"/>
    </row>
    <row r="438" spans="2:2" x14ac:dyDescent="0.2">
      <c r="B438" s="4"/>
    </row>
    <row r="439" spans="2:2" x14ac:dyDescent="0.2">
      <c r="B439" s="4"/>
    </row>
    <row r="440" spans="2:2" x14ac:dyDescent="0.2">
      <c r="B440" s="4"/>
    </row>
    <row r="441" spans="2:2" x14ac:dyDescent="0.2">
      <c r="B441" s="4"/>
    </row>
    <row r="442" spans="2:2" x14ac:dyDescent="0.2">
      <c r="B442" s="4"/>
    </row>
    <row r="443" spans="2:2" x14ac:dyDescent="0.2">
      <c r="B443" s="4"/>
    </row>
    <row r="444" spans="2:2" x14ac:dyDescent="0.2">
      <c r="B444" s="4"/>
    </row>
    <row r="445" spans="2:2" x14ac:dyDescent="0.2">
      <c r="B445" s="4"/>
    </row>
    <row r="446" spans="2:2" x14ac:dyDescent="0.2">
      <c r="B446" s="4"/>
    </row>
    <row r="447" spans="2:2" x14ac:dyDescent="0.2">
      <c r="B447" s="4"/>
    </row>
    <row r="448" spans="2:2" x14ac:dyDescent="0.2">
      <c r="B448" s="4"/>
    </row>
    <row r="449" spans="2:2" x14ac:dyDescent="0.2">
      <c r="B449" s="4"/>
    </row>
    <row r="450" spans="2:2" x14ac:dyDescent="0.2">
      <c r="B450" s="4"/>
    </row>
    <row r="451" spans="2:2" x14ac:dyDescent="0.2">
      <c r="B451" s="4"/>
    </row>
    <row r="452" spans="2:2" x14ac:dyDescent="0.2">
      <c r="B452" s="4"/>
    </row>
    <row r="453" spans="2:2" x14ac:dyDescent="0.2">
      <c r="B453" s="4"/>
    </row>
    <row r="454" spans="2:2" x14ac:dyDescent="0.2">
      <c r="B454" s="4"/>
    </row>
    <row r="455" spans="2:2" x14ac:dyDescent="0.2">
      <c r="B455" s="4"/>
    </row>
    <row r="456" spans="2:2" x14ac:dyDescent="0.2">
      <c r="B456" s="4"/>
    </row>
    <row r="457" spans="2:2" x14ac:dyDescent="0.2">
      <c r="B457" s="4"/>
    </row>
    <row r="458" spans="2:2" x14ac:dyDescent="0.2">
      <c r="B458" s="4"/>
    </row>
    <row r="459" spans="2:2" x14ac:dyDescent="0.2">
      <c r="B459" s="4"/>
    </row>
    <row r="460" spans="2:2" x14ac:dyDescent="0.2">
      <c r="B460" s="4"/>
    </row>
    <row r="461" spans="2:2" x14ac:dyDescent="0.2">
      <c r="B461" s="4"/>
    </row>
    <row r="462" spans="2:2" x14ac:dyDescent="0.2">
      <c r="B462" s="4"/>
    </row>
    <row r="463" spans="2:2" x14ac:dyDescent="0.2">
      <c r="B463" s="4"/>
    </row>
    <row r="464" spans="2:2" x14ac:dyDescent="0.2">
      <c r="B464" s="4"/>
    </row>
    <row r="465" spans="2:2" x14ac:dyDescent="0.2">
      <c r="B465" s="4"/>
    </row>
    <row r="466" spans="2:2" x14ac:dyDescent="0.2">
      <c r="B466" s="4"/>
    </row>
    <row r="467" spans="2:2" x14ac:dyDescent="0.2">
      <c r="B467" s="4"/>
    </row>
    <row r="468" spans="2:2" x14ac:dyDescent="0.2">
      <c r="B468" s="4"/>
    </row>
    <row r="469" spans="2:2" x14ac:dyDescent="0.2">
      <c r="B469" s="4"/>
    </row>
    <row r="470" spans="2:2" x14ac:dyDescent="0.2">
      <c r="B470" s="4"/>
    </row>
    <row r="471" spans="2:2" x14ac:dyDescent="0.2">
      <c r="B471" s="4"/>
    </row>
    <row r="472" spans="2:2" x14ac:dyDescent="0.2">
      <c r="B472" s="4"/>
    </row>
    <row r="473" spans="2:2" x14ac:dyDescent="0.2">
      <c r="B473" s="4"/>
    </row>
    <row r="474" spans="2:2" x14ac:dyDescent="0.2">
      <c r="B474" s="4"/>
    </row>
    <row r="475" spans="2:2" x14ac:dyDescent="0.2">
      <c r="B475" s="4"/>
    </row>
    <row r="476" spans="2:2" x14ac:dyDescent="0.2">
      <c r="B476" s="4"/>
    </row>
    <row r="477" spans="2:2" x14ac:dyDescent="0.2">
      <c r="B477" s="4"/>
    </row>
    <row r="478" spans="2:2" x14ac:dyDescent="0.2">
      <c r="B478" s="4"/>
    </row>
    <row r="479" spans="2:2" x14ac:dyDescent="0.2">
      <c r="B479" s="4"/>
    </row>
    <row r="480" spans="2:2" x14ac:dyDescent="0.2">
      <c r="B480" s="4"/>
    </row>
    <row r="481" spans="2:2" x14ac:dyDescent="0.2">
      <c r="B481" s="4"/>
    </row>
    <row r="482" spans="2:2" x14ac:dyDescent="0.2">
      <c r="B482" s="4"/>
    </row>
    <row r="483" spans="2:2" x14ac:dyDescent="0.2">
      <c r="B483" s="4"/>
    </row>
    <row r="484" spans="2:2" x14ac:dyDescent="0.2">
      <c r="B484" s="4"/>
    </row>
    <row r="485" spans="2:2" x14ac:dyDescent="0.2">
      <c r="B485" s="4"/>
    </row>
    <row r="486" spans="2:2" x14ac:dyDescent="0.2">
      <c r="B486" s="4"/>
    </row>
    <row r="487" spans="2:2" x14ac:dyDescent="0.2">
      <c r="B487" s="4"/>
    </row>
    <row r="488" spans="2:2" x14ac:dyDescent="0.2">
      <c r="B488" s="4"/>
    </row>
    <row r="489" spans="2:2" x14ac:dyDescent="0.2">
      <c r="B489" s="4"/>
    </row>
    <row r="490" spans="2:2" x14ac:dyDescent="0.2">
      <c r="B490" s="4"/>
    </row>
    <row r="491" spans="2:2" x14ac:dyDescent="0.2">
      <c r="B491" s="4"/>
    </row>
    <row r="492" spans="2:2" x14ac:dyDescent="0.2">
      <c r="B492" s="4"/>
    </row>
    <row r="493" spans="2:2" x14ac:dyDescent="0.2">
      <c r="B493" s="4"/>
    </row>
    <row r="494" spans="2:2" x14ac:dyDescent="0.2">
      <c r="B494" s="4"/>
    </row>
    <row r="495" spans="2:2" x14ac:dyDescent="0.2">
      <c r="B495" s="4"/>
    </row>
    <row r="496" spans="2:2" x14ac:dyDescent="0.2">
      <c r="B496" s="4"/>
    </row>
    <row r="497" spans="2:2" x14ac:dyDescent="0.2">
      <c r="B497" s="4"/>
    </row>
    <row r="498" spans="2:2" x14ac:dyDescent="0.2">
      <c r="B498" s="4"/>
    </row>
    <row r="499" spans="2:2" x14ac:dyDescent="0.2">
      <c r="B499" s="4"/>
    </row>
    <row r="500" spans="2:2" x14ac:dyDescent="0.2">
      <c r="B500" s="4"/>
    </row>
    <row r="501" spans="2:2" x14ac:dyDescent="0.2">
      <c r="B501" s="4"/>
    </row>
    <row r="502" spans="2:2" x14ac:dyDescent="0.2">
      <c r="B502" s="4"/>
    </row>
    <row r="503" spans="2:2" x14ac:dyDescent="0.2">
      <c r="B503" s="4"/>
    </row>
    <row r="504" spans="2:2" x14ac:dyDescent="0.2">
      <c r="B504" s="4"/>
    </row>
    <row r="505" spans="2:2" x14ac:dyDescent="0.2">
      <c r="B505" s="4"/>
    </row>
    <row r="506" spans="2:2" x14ac:dyDescent="0.2">
      <c r="B506" s="4"/>
    </row>
    <row r="507" spans="2:2" x14ac:dyDescent="0.2">
      <c r="B507" s="4"/>
    </row>
    <row r="508" spans="2:2" x14ac:dyDescent="0.2">
      <c r="B508" s="4"/>
    </row>
    <row r="509" spans="2:2" x14ac:dyDescent="0.2">
      <c r="B509" s="4"/>
    </row>
    <row r="510" spans="2:2" x14ac:dyDescent="0.2">
      <c r="B510" s="4"/>
    </row>
    <row r="511" spans="2:2" x14ac:dyDescent="0.2">
      <c r="B511" s="4"/>
    </row>
    <row r="512" spans="2:2" x14ac:dyDescent="0.2">
      <c r="B512" s="4"/>
    </row>
    <row r="513" spans="2:2" x14ac:dyDescent="0.2">
      <c r="B513" s="4"/>
    </row>
    <row r="514" spans="2:2" x14ac:dyDescent="0.2">
      <c r="B514" s="4"/>
    </row>
    <row r="515" spans="2:2" x14ac:dyDescent="0.2">
      <c r="B515" s="4"/>
    </row>
    <row r="516" spans="2:2" x14ac:dyDescent="0.2">
      <c r="B516" s="4"/>
    </row>
    <row r="517" spans="2:2" x14ac:dyDescent="0.2">
      <c r="B517" s="4"/>
    </row>
    <row r="518" spans="2:2" x14ac:dyDescent="0.2">
      <c r="B518" s="4"/>
    </row>
    <row r="519" spans="2:2" x14ac:dyDescent="0.2">
      <c r="B519" s="4"/>
    </row>
    <row r="520" spans="2:2" x14ac:dyDescent="0.2">
      <c r="B520" s="4"/>
    </row>
    <row r="521" spans="2:2" x14ac:dyDescent="0.2">
      <c r="B521" s="4"/>
    </row>
    <row r="522" spans="2:2" x14ac:dyDescent="0.2">
      <c r="B522" s="4"/>
    </row>
    <row r="523" spans="2:2" x14ac:dyDescent="0.2">
      <c r="B523" s="4"/>
    </row>
    <row r="524" spans="2:2" x14ac:dyDescent="0.2">
      <c r="B524" s="4"/>
    </row>
    <row r="525" spans="2:2" x14ac:dyDescent="0.2">
      <c r="B525" s="4"/>
    </row>
    <row r="526" spans="2:2" x14ac:dyDescent="0.2">
      <c r="B526" s="4"/>
    </row>
    <row r="527" spans="2:2" x14ac:dyDescent="0.2">
      <c r="B527" s="4"/>
    </row>
    <row r="528" spans="2:2" x14ac:dyDescent="0.2">
      <c r="B528" s="4"/>
    </row>
    <row r="529" spans="2:2" x14ac:dyDescent="0.2">
      <c r="B529" s="4"/>
    </row>
    <row r="530" spans="2:2" x14ac:dyDescent="0.2">
      <c r="B530" s="4"/>
    </row>
    <row r="531" spans="2:2" x14ac:dyDescent="0.2">
      <c r="B531" s="4"/>
    </row>
    <row r="532" spans="2:2" x14ac:dyDescent="0.2">
      <c r="B532" s="4"/>
    </row>
    <row r="533" spans="2:2" x14ac:dyDescent="0.2">
      <c r="B533" s="4"/>
    </row>
    <row r="534" spans="2:2" x14ac:dyDescent="0.2">
      <c r="B534" s="4"/>
    </row>
    <row r="535" spans="2:2" x14ac:dyDescent="0.2">
      <c r="B535" s="4"/>
    </row>
    <row r="536" spans="2:2" x14ac:dyDescent="0.2">
      <c r="B536" s="4"/>
    </row>
    <row r="537" spans="2:2" x14ac:dyDescent="0.2">
      <c r="B537" s="4"/>
    </row>
    <row r="538" spans="2:2" x14ac:dyDescent="0.2">
      <c r="B538" s="4"/>
    </row>
    <row r="539" spans="2:2" x14ac:dyDescent="0.2">
      <c r="B539" s="4"/>
    </row>
    <row r="540" spans="2:2" x14ac:dyDescent="0.2">
      <c r="B540" s="4"/>
    </row>
    <row r="541" spans="2:2" x14ac:dyDescent="0.2">
      <c r="B541" s="4"/>
    </row>
    <row r="542" spans="2:2" x14ac:dyDescent="0.2">
      <c r="B542" s="4"/>
    </row>
    <row r="543" spans="2:2" x14ac:dyDescent="0.2">
      <c r="B543" s="4"/>
    </row>
    <row r="544" spans="2:2" x14ac:dyDescent="0.2">
      <c r="B544" s="4"/>
    </row>
    <row r="545" spans="2:2" x14ac:dyDescent="0.2">
      <c r="B545" s="4"/>
    </row>
    <row r="546" spans="2:2" x14ac:dyDescent="0.2">
      <c r="B546" s="4"/>
    </row>
    <row r="547" spans="2:2" x14ac:dyDescent="0.2">
      <c r="B547" s="4"/>
    </row>
    <row r="548" spans="2:2" x14ac:dyDescent="0.2">
      <c r="B548" s="4"/>
    </row>
    <row r="549" spans="2:2" x14ac:dyDescent="0.2">
      <c r="B549" s="4"/>
    </row>
    <row r="550" spans="2:2" x14ac:dyDescent="0.2">
      <c r="B550" s="4"/>
    </row>
    <row r="551" spans="2:2" x14ac:dyDescent="0.2">
      <c r="B551" s="4"/>
    </row>
    <row r="552" spans="2:2" x14ac:dyDescent="0.2">
      <c r="B552" s="4"/>
    </row>
    <row r="553" spans="2:2" x14ac:dyDescent="0.2">
      <c r="B553" s="4"/>
    </row>
    <row r="554" spans="2:2" x14ac:dyDescent="0.2">
      <c r="B554" s="4"/>
    </row>
    <row r="555" spans="2:2" x14ac:dyDescent="0.2">
      <c r="B555" s="4"/>
    </row>
    <row r="556" spans="2:2" x14ac:dyDescent="0.2">
      <c r="B556" s="4"/>
    </row>
    <row r="557" spans="2:2" x14ac:dyDescent="0.2">
      <c r="B557" s="4"/>
    </row>
    <row r="558" spans="2:2" x14ac:dyDescent="0.2">
      <c r="B558" s="4"/>
    </row>
    <row r="559" spans="2:2" x14ac:dyDescent="0.2">
      <c r="B559" s="4"/>
    </row>
    <row r="560" spans="2:2" x14ac:dyDescent="0.2">
      <c r="B560" s="4"/>
    </row>
    <row r="561" spans="2:2" x14ac:dyDescent="0.2">
      <c r="B561" s="4"/>
    </row>
    <row r="562" spans="2:2" x14ac:dyDescent="0.2">
      <c r="B562" s="4"/>
    </row>
    <row r="563" spans="2:2" x14ac:dyDescent="0.2">
      <c r="B563" s="4"/>
    </row>
    <row r="564" spans="2:2" x14ac:dyDescent="0.2">
      <c r="B564" s="4"/>
    </row>
    <row r="565" spans="2:2" x14ac:dyDescent="0.2">
      <c r="B565" s="4"/>
    </row>
    <row r="566" spans="2:2" x14ac:dyDescent="0.2">
      <c r="B566" s="4"/>
    </row>
    <row r="567" spans="2:2" x14ac:dyDescent="0.2">
      <c r="B567" s="4"/>
    </row>
    <row r="568" spans="2:2" x14ac:dyDescent="0.2">
      <c r="B568" s="4"/>
    </row>
    <row r="569" spans="2:2" x14ac:dyDescent="0.2">
      <c r="B569" s="4"/>
    </row>
    <row r="570" spans="2:2" x14ac:dyDescent="0.2">
      <c r="B570" s="4"/>
    </row>
    <row r="571" spans="2:2" x14ac:dyDescent="0.2">
      <c r="B571" s="4"/>
    </row>
    <row r="572" spans="2:2" x14ac:dyDescent="0.2">
      <c r="B572" s="4"/>
    </row>
    <row r="573" spans="2:2" x14ac:dyDescent="0.2">
      <c r="B573" s="4"/>
    </row>
    <row r="574" spans="2:2" x14ac:dyDescent="0.2">
      <c r="B574" s="4"/>
    </row>
    <row r="575" spans="2:2" x14ac:dyDescent="0.2">
      <c r="B575" s="4"/>
    </row>
    <row r="576" spans="2:2" x14ac:dyDescent="0.2">
      <c r="B576" s="4"/>
    </row>
    <row r="577" spans="2:2" x14ac:dyDescent="0.2">
      <c r="B577" s="4"/>
    </row>
    <row r="578" spans="2:2" x14ac:dyDescent="0.2">
      <c r="B578" s="4"/>
    </row>
    <row r="579" spans="2:2" x14ac:dyDescent="0.2">
      <c r="B579" s="4"/>
    </row>
    <row r="580" spans="2:2" x14ac:dyDescent="0.2">
      <c r="B580" s="4"/>
    </row>
    <row r="581" spans="2:2" x14ac:dyDescent="0.2">
      <c r="B581" s="4"/>
    </row>
    <row r="582" spans="2:2" x14ac:dyDescent="0.2">
      <c r="B582" s="4"/>
    </row>
    <row r="583" spans="2:2" x14ac:dyDescent="0.2">
      <c r="B583" s="4"/>
    </row>
    <row r="584" spans="2:2" x14ac:dyDescent="0.2">
      <c r="B584" s="4"/>
    </row>
    <row r="585" spans="2:2" x14ac:dyDescent="0.2">
      <c r="B585" s="4"/>
    </row>
    <row r="586" spans="2:2" x14ac:dyDescent="0.2">
      <c r="B586" s="4"/>
    </row>
    <row r="587" spans="2:2" x14ac:dyDescent="0.2">
      <c r="B587" s="4"/>
    </row>
    <row r="588" spans="2:2" x14ac:dyDescent="0.2">
      <c r="B588" s="4"/>
    </row>
    <row r="589" spans="2:2" x14ac:dyDescent="0.2">
      <c r="B589" s="4"/>
    </row>
    <row r="590" spans="2:2" x14ac:dyDescent="0.2">
      <c r="B590" s="4"/>
    </row>
    <row r="591" spans="2:2" x14ac:dyDescent="0.2">
      <c r="B591" s="4"/>
    </row>
    <row r="592" spans="2:2" x14ac:dyDescent="0.2">
      <c r="B592" s="4"/>
    </row>
    <row r="593" spans="2:2" x14ac:dyDescent="0.2">
      <c r="B593" s="4"/>
    </row>
    <row r="594" spans="2:2" x14ac:dyDescent="0.2">
      <c r="B594" s="4"/>
    </row>
    <row r="595" spans="2:2" x14ac:dyDescent="0.2">
      <c r="B595" s="4"/>
    </row>
    <row r="596" spans="2:2" x14ac:dyDescent="0.2">
      <c r="B596" s="4"/>
    </row>
    <row r="597" spans="2:2" x14ac:dyDescent="0.2">
      <c r="B597" s="4"/>
    </row>
    <row r="598" spans="2:2" x14ac:dyDescent="0.2">
      <c r="B598" s="4"/>
    </row>
    <row r="599" spans="2:2" x14ac:dyDescent="0.2">
      <c r="B599" s="4"/>
    </row>
    <row r="600" spans="2:2" x14ac:dyDescent="0.2">
      <c r="B600" s="4"/>
    </row>
    <row r="601" spans="2:2" x14ac:dyDescent="0.2">
      <c r="B601" s="4"/>
    </row>
    <row r="602" spans="2:2" x14ac:dyDescent="0.2">
      <c r="B602" s="4"/>
    </row>
    <row r="603" spans="2:2" x14ac:dyDescent="0.2">
      <c r="B603" s="4"/>
    </row>
    <row r="604" spans="2:2" x14ac:dyDescent="0.2">
      <c r="B604" s="4"/>
    </row>
    <row r="605" spans="2:2" x14ac:dyDescent="0.2">
      <c r="B605" s="4"/>
    </row>
    <row r="606" spans="2:2" x14ac:dyDescent="0.2">
      <c r="B606" s="4"/>
    </row>
    <row r="607" spans="2:2" x14ac:dyDescent="0.2">
      <c r="B607" s="4"/>
    </row>
    <row r="608" spans="2:2" x14ac:dyDescent="0.2">
      <c r="B608" s="4"/>
    </row>
    <row r="609" spans="2:2" x14ac:dyDescent="0.2">
      <c r="B609" s="4"/>
    </row>
    <row r="610" spans="2:2" x14ac:dyDescent="0.2">
      <c r="B610" s="4"/>
    </row>
    <row r="611" spans="2:2" x14ac:dyDescent="0.2">
      <c r="B611" s="4"/>
    </row>
    <row r="612" spans="2:2" x14ac:dyDescent="0.2">
      <c r="B612" s="4"/>
    </row>
    <row r="613" spans="2:2" x14ac:dyDescent="0.2">
      <c r="B613" s="4"/>
    </row>
    <row r="614" spans="2:2" x14ac:dyDescent="0.2">
      <c r="B614" s="4"/>
    </row>
    <row r="615" spans="2:2" x14ac:dyDescent="0.2">
      <c r="B615" s="4"/>
    </row>
    <row r="616" spans="2:2" x14ac:dyDescent="0.2">
      <c r="B616" s="4"/>
    </row>
    <row r="617" spans="2:2" x14ac:dyDescent="0.2">
      <c r="B617" s="4"/>
    </row>
    <row r="618" spans="2:2" x14ac:dyDescent="0.2">
      <c r="B618" s="4"/>
    </row>
    <row r="619" spans="2:2" x14ac:dyDescent="0.2">
      <c r="B619" s="4"/>
    </row>
    <row r="620" spans="2:2" x14ac:dyDescent="0.2">
      <c r="B620" s="4"/>
    </row>
    <row r="621" spans="2:2" x14ac:dyDescent="0.2">
      <c r="B621" s="4"/>
    </row>
    <row r="622" spans="2:2" x14ac:dyDescent="0.2">
      <c r="B622" s="4"/>
    </row>
    <row r="623" spans="2:2" x14ac:dyDescent="0.2">
      <c r="B623" s="4"/>
    </row>
    <row r="624" spans="2:2" x14ac:dyDescent="0.2">
      <c r="B624" s="4"/>
    </row>
    <row r="625" spans="2:2" x14ac:dyDescent="0.2">
      <c r="B625" s="4"/>
    </row>
    <row r="626" spans="2:2" x14ac:dyDescent="0.2">
      <c r="B626" s="4"/>
    </row>
    <row r="627" spans="2:2" x14ac:dyDescent="0.2">
      <c r="B627" s="4"/>
    </row>
    <row r="628" spans="2:2" x14ac:dyDescent="0.2">
      <c r="B628" s="4"/>
    </row>
    <row r="629" spans="2:2" x14ac:dyDescent="0.2">
      <c r="B629" s="4"/>
    </row>
    <row r="630" spans="2:2" x14ac:dyDescent="0.2">
      <c r="B630" s="4"/>
    </row>
    <row r="631" spans="2:2" x14ac:dyDescent="0.2">
      <c r="B631" s="4"/>
    </row>
    <row r="632" spans="2:2" x14ac:dyDescent="0.2">
      <c r="B632" s="4"/>
    </row>
    <row r="633" spans="2:2" x14ac:dyDescent="0.2">
      <c r="B633" s="4"/>
    </row>
    <row r="634" spans="2:2" x14ac:dyDescent="0.2">
      <c r="B634" s="4"/>
    </row>
    <row r="635" spans="2:2" x14ac:dyDescent="0.2">
      <c r="B635" s="4"/>
    </row>
    <row r="636" spans="2:2" x14ac:dyDescent="0.2">
      <c r="B636" s="4"/>
    </row>
    <row r="637" spans="2:2" x14ac:dyDescent="0.2">
      <c r="B637" s="4"/>
    </row>
    <row r="638" spans="2:2" x14ac:dyDescent="0.2">
      <c r="B638" s="4"/>
    </row>
    <row r="639" spans="2:2" x14ac:dyDescent="0.2">
      <c r="B639" s="4"/>
    </row>
    <row r="640" spans="2:2" x14ac:dyDescent="0.2">
      <c r="B640" s="4"/>
    </row>
    <row r="641" spans="2:2" x14ac:dyDescent="0.2">
      <c r="B641" s="4"/>
    </row>
    <row r="642" spans="2:2" x14ac:dyDescent="0.2">
      <c r="B642" s="4"/>
    </row>
    <row r="643" spans="2:2" x14ac:dyDescent="0.2">
      <c r="B643" s="4"/>
    </row>
    <row r="644" spans="2:2" x14ac:dyDescent="0.2">
      <c r="B644" s="4"/>
    </row>
    <row r="645" spans="2:2" x14ac:dyDescent="0.2">
      <c r="B645" s="4"/>
    </row>
    <row r="646" spans="2:2" x14ac:dyDescent="0.2">
      <c r="B646" s="4"/>
    </row>
    <row r="647" spans="2:2" x14ac:dyDescent="0.2">
      <c r="B647" s="4"/>
    </row>
    <row r="648" spans="2:2" x14ac:dyDescent="0.2">
      <c r="B648" s="4"/>
    </row>
    <row r="649" spans="2:2" x14ac:dyDescent="0.2">
      <c r="B649" s="4"/>
    </row>
    <row r="650" spans="2:2" x14ac:dyDescent="0.2">
      <c r="B650" s="4"/>
    </row>
    <row r="651" spans="2:2" x14ac:dyDescent="0.2">
      <c r="B651" s="4"/>
    </row>
    <row r="652" spans="2:2" x14ac:dyDescent="0.2">
      <c r="B652" s="4"/>
    </row>
    <row r="653" spans="2:2" x14ac:dyDescent="0.2">
      <c r="B653" s="4"/>
    </row>
    <row r="654" spans="2:2" x14ac:dyDescent="0.2">
      <c r="B654" s="4"/>
    </row>
    <row r="655" spans="2:2" x14ac:dyDescent="0.2">
      <c r="B655" s="4"/>
    </row>
    <row r="656" spans="2:2" x14ac:dyDescent="0.2">
      <c r="B656" s="4"/>
    </row>
    <row r="657" spans="2:2" x14ac:dyDescent="0.2">
      <c r="B657" s="4"/>
    </row>
    <row r="658" spans="2:2" x14ac:dyDescent="0.2">
      <c r="B658" s="4"/>
    </row>
    <row r="659" spans="2:2" x14ac:dyDescent="0.2">
      <c r="B659" s="4"/>
    </row>
    <row r="660" spans="2:2" x14ac:dyDescent="0.2">
      <c r="B660" s="4"/>
    </row>
    <row r="661" spans="2:2" x14ac:dyDescent="0.2">
      <c r="B661" s="4"/>
    </row>
    <row r="662" spans="2:2" x14ac:dyDescent="0.2">
      <c r="B662" s="4"/>
    </row>
    <row r="663" spans="2:2" x14ac:dyDescent="0.2">
      <c r="B663" s="4"/>
    </row>
    <row r="664" spans="2:2" x14ac:dyDescent="0.2">
      <c r="B664" s="4"/>
    </row>
    <row r="665" spans="2:2" x14ac:dyDescent="0.2">
      <c r="B665" s="4"/>
    </row>
    <row r="666" spans="2:2" x14ac:dyDescent="0.2">
      <c r="B666" s="4"/>
    </row>
    <row r="667" spans="2:2" x14ac:dyDescent="0.2">
      <c r="B667" s="4"/>
    </row>
    <row r="668" spans="2:2" x14ac:dyDescent="0.2">
      <c r="B668" s="4"/>
    </row>
    <row r="669" spans="2:2" x14ac:dyDescent="0.2">
      <c r="B669" s="4"/>
    </row>
    <row r="670" spans="2:2" x14ac:dyDescent="0.2">
      <c r="B670" s="4"/>
    </row>
    <row r="671" spans="2:2" x14ac:dyDescent="0.2">
      <c r="B671" s="4"/>
    </row>
    <row r="672" spans="2:2" x14ac:dyDescent="0.2">
      <c r="B672" s="4"/>
    </row>
    <row r="673" spans="2:2" x14ac:dyDescent="0.2">
      <c r="B673" s="4"/>
    </row>
    <row r="674" spans="2:2" x14ac:dyDescent="0.2">
      <c r="B674" s="4"/>
    </row>
    <row r="675" spans="2:2" x14ac:dyDescent="0.2">
      <c r="B675" s="4"/>
    </row>
    <row r="676" spans="2:2" x14ac:dyDescent="0.2">
      <c r="B676" s="4"/>
    </row>
    <row r="677" spans="2:2" x14ac:dyDescent="0.2">
      <c r="B677" s="4"/>
    </row>
    <row r="678" spans="2:2" x14ac:dyDescent="0.2">
      <c r="B678" s="4"/>
    </row>
    <row r="679" spans="2:2" x14ac:dyDescent="0.2">
      <c r="B679" s="4"/>
    </row>
    <row r="680" spans="2:2" x14ac:dyDescent="0.2">
      <c r="B680" s="4"/>
    </row>
    <row r="681" spans="2:2" x14ac:dyDescent="0.2">
      <c r="B681" s="4"/>
    </row>
    <row r="682" spans="2:2" x14ac:dyDescent="0.2">
      <c r="B682" s="4"/>
    </row>
    <row r="683" spans="2:2" x14ac:dyDescent="0.2">
      <c r="B683" s="4"/>
    </row>
    <row r="684" spans="2:2" x14ac:dyDescent="0.2">
      <c r="B684" s="4"/>
    </row>
    <row r="685" spans="2:2" x14ac:dyDescent="0.2">
      <c r="B685" s="4"/>
    </row>
    <row r="686" spans="2:2" x14ac:dyDescent="0.2">
      <c r="B686" s="4"/>
    </row>
    <row r="687" spans="2:2" x14ac:dyDescent="0.2">
      <c r="B687" s="4"/>
    </row>
    <row r="688" spans="2:2" x14ac:dyDescent="0.2">
      <c r="B688" s="4"/>
    </row>
    <row r="689" spans="2:2" x14ac:dyDescent="0.2">
      <c r="B689" s="4"/>
    </row>
    <row r="690" spans="2:2" x14ac:dyDescent="0.2">
      <c r="B690" s="4"/>
    </row>
    <row r="691" spans="2:2" x14ac:dyDescent="0.2">
      <c r="B691" s="4"/>
    </row>
    <row r="692" spans="2:2" x14ac:dyDescent="0.2">
      <c r="B692" s="4"/>
    </row>
    <row r="693" spans="2:2" x14ac:dyDescent="0.2">
      <c r="B693" s="4"/>
    </row>
    <row r="694" spans="2:2" x14ac:dyDescent="0.2">
      <c r="B694" s="4"/>
    </row>
    <row r="695" spans="2:2" x14ac:dyDescent="0.2">
      <c r="B695" s="4"/>
    </row>
    <row r="696" spans="2:2" x14ac:dyDescent="0.2">
      <c r="B696" s="4"/>
    </row>
    <row r="697" spans="2:2" x14ac:dyDescent="0.2">
      <c r="B697" s="4"/>
    </row>
    <row r="698" spans="2:2" x14ac:dyDescent="0.2">
      <c r="B698" s="4"/>
    </row>
    <row r="699" spans="2:2" x14ac:dyDescent="0.2">
      <c r="B699" s="4"/>
    </row>
    <row r="700" spans="2:2" x14ac:dyDescent="0.2">
      <c r="B700" s="4"/>
    </row>
    <row r="701" spans="2:2" x14ac:dyDescent="0.2">
      <c r="B701" s="4"/>
    </row>
    <row r="702" spans="2:2" x14ac:dyDescent="0.2">
      <c r="B702" s="4"/>
    </row>
    <row r="703" spans="2:2" x14ac:dyDescent="0.2">
      <c r="B703" s="4"/>
    </row>
    <row r="704" spans="2:2" x14ac:dyDescent="0.2">
      <c r="B704" s="4"/>
    </row>
    <row r="705" spans="2:2" x14ac:dyDescent="0.2">
      <c r="B705" s="4"/>
    </row>
    <row r="706" spans="2:2" x14ac:dyDescent="0.2">
      <c r="B706" s="4"/>
    </row>
    <row r="707" spans="2:2" x14ac:dyDescent="0.2">
      <c r="B707" s="4"/>
    </row>
    <row r="708" spans="2:2" x14ac:dyDescent="0.2">
      <c r="B708" s="4"/>
    </row>
    <row r="709" spans="2:2" x14ac:dyDescent="0.2">
      <c r="B709" s="4"/>
    </row>
    <row r="710" spans="2:2" x14ac:dyDescent="0.2">
      <c r="B710" s="4"/>
    </row>
    <row r="711" spans="2:2" x14ac:dyDescent="0.2">
      <c r="B711" s="4"/>
    </row>
    <row r="712" spans="2:2" x14ac:dyDescent="0.2">
      <c r="B712" s="4"/>
    </row>
    <row r="713" spans="2:2" x14ac:dyDescent="0.2">
      <c r="B713" s="4"/>
    </row>
    <row r="714" spans="2:2" x14ac:dyDescent="0.2">
      <c r="B714" s="4"/>
    </row>
    <row r="715" spans="2:2" x14ac:dyDescent="0.2">
      <c r="B715" s="4"/>
    </row>
    <row r="716" spans="2:2" x14ac:dyDescent="0.2">
      <c r="B716" s="4"/>
    </row>
    <row r="717" spans="2:2" x14ac:dyDescent="0.2">
      <c r="B717" s="4"/>
    </row>
    <row r="718" spans="2:2" x14ac:dyDescent="0.2">
      <c r="B718" s="4"/>
    </row>
    <row r="719" spans="2:2" x14ac:dyDescent="0.2">
      <c r="B719" s="4"/>
    </row>
    <row r="720" spans="2:2" x14ac:dyDescent="0.2">
      <c r="B720" s="4"/>
    </row>
    <row r="721" spans="2:2" x14ac:dyDescent="0.2">
      <c r="B721" s="4"/>
    </row>
    <row r="722" spans="2:2" x14ac:dyDescent="0.2">
      <c r="B722" s="4"/>
    </row>
    <row r="723" spans="2:2" x14ac:dyDescent="0.2">
      <c r="B723" s="4"/>
    </row>
    <row r="724" spans="2:2" x14ac:dyDescent="0.2">
      <c r="B724" s="4"/>
    </row>
    <row r="725" spans="2:2" x14ac:dyDescent="0.2">
      <c r="B725" s="4"/>
    </row>
    <row r="726" spans="2:2" x14ac:dyDescent="0.2">
      <c r="B726" s="4"/>
    </row>
    <row r="727" spans="2:2" x14ac:dyDescent="0.2">
      <c r="B727" s="4"/>
    </row>
    <row r="728" spans="2:2" x14ac:dyDescent="0.2">
      <c r="B728" s="4"/>
    </row>
    <row r="729" spans="2:2" x14ac:dyDescent="0.2">
      <c r="B729" s="4"/>
    </row>
    <row r="730" spans="2:2" x14ac:dyDescent="0.2">
      <c r="B730" s="4"/>
    </row>
    <row r="731" spans="2:2" x14ac:dyDescent="0.2">
      <c r="B731" s="4"/>
    </row>
    <row r="732" spans="2:2" x14ac:dyDescent="0.2">
      <c r="B732" s="4"/>
    </row>
    <row r="733" spans="2:2" x14ac:dyDescent="0.2">
      <c r="B733" s="4"/>
    </row>
    <row r="734" spans="2:2" x14ac:dyDescent="0.2">
      <c r="B734" s="4"/>
    </row>
    <row r="735" spans="2:2" x14ac:dyDescent="0.2">
      <c r="B735" s="4"/>
    </row>
    <row r="736" spans="2:2" x14ac:dyDescent="0.2">
      <c r="B736" s="4"/>
    </row>
    <row r="737" spans="2:2" x14ac:dyDescent="0.2">
      <c r="B737" s="4"/>
    </row>
    <row r="738" spans="2:2" x14ac:dyDescent="0.2">
      <c r="B738" s="4"/>
    </row>
    <row r="739" spans="2:2" x14ac:dyDescent="0.2">
      <c r="B739" s="4"/>
    </row>
    <row r="740" spans="2:2" x14ac:dyDescent="0.2">
      <c r="B740" s="4"/>
    </row>
    <row r="741" spans="2:2" x14ac:dyDescent="0.2">
      <c r="B741" s="4"/>
    </row>
    <row r="742" spans="2:2" x14ac:dyDescent="0.2">
      <c r="B742" s="4"/>
    </row>
    <row r="743" spans="2:2" x14ac:dyDescent="0.2">
      <c r="B743" s="4"/>
    </row>
    <row r="744" spans="2:2" x14ac:dyDescent="0.2">
      <c r="B744" s="4"/>
    </row>
    <row r="745" spans="2:2" x14ac:dyDescent="0.2">
      <c r="B745" s="4"/>
    </row>
    <row r="746" spans="2:2" x14ac:dyDescent="0.2">
      <c r="B746" s="4"/>
    </row>
    <row r="747" spans="2:2" x14ac:dyDescent="0.2">
      <c r="B747" s="4"/>
    </row>
    <row r="748" spans="2:2" x14ac:dyDescent="0.2">
      <c r="B748" s="4"/>
    </row>
    <row r="749" spans="2:2" x14ac:dyDescent="0.2">
      <c r="B749" s="4"/>
    </row>
    <row r="750" spans="2:2" x14ac:dyDescent="0.2">
      <c r="B750" s="4"/>
    </row>
    <row r="751" spans="2:2" x14ac:dyDescent="0.2">
      <c r="B751" s="4"/>
    </row>
    <row r="752" spans="2:2" x14ac:dyDescent="0.2">
      <c r="B752" s="4"/>
    </row>
    <row r="753" spans="2:2" x14ac:dyDescent="0.2">
      <c r="B753" s="4"/>
    </row>
    <row r="754" spans="2:2" x14ac:dyDescent="0.2">
      <c r="B754" s="4"/>
    </row>
    <row r="755" spans="2:2" x14ac:dyDescent="0.2">
      <c r="B755" s="4"/>
    </row>
    <row r="756" spans="2:2" x14ac:dyDescent="0.2">
      <c r="B756" s="4"/>
    </row>
    <row r="757" spans="2:2" x14ac:dyDescent="0.2">
      <c r="B757" s="4"/>
    </row>
    <row r="758" spans="2:2" x14ac:dyDescent="0.2">
      <c r="B758" s="4"/>
    </row>
    <row r="759" spans="2:2" x14ac:dyDescent="0.2">
      <c r="B759" s="4"/>
    </row>
    <row r="760" spans="2:2" x14ac:dyDescent="0.2">
      <c r="B760" s="4"/>
    </row>
    <row r="761" spans="2:2" x14ac:dyDescent="0.2">
      <c r="B761" s="4"/>
    </row>
    <row r="762" spans="2:2" x14ac:dyDescent="0.2">
      <c r="B762" s="4"/>
    </row>
    <row r="763" spans="2:2" x14ac:dyDescent="0.2">
      <c r="B763" s="4"/>
    </row>
    <row r="764" spans="2:2" x14ac:dyDescent="0.2">
      <c r="B764" s="4"/>
    </row>
    <row r="765" spans="2:2" x14ac:dyDescent="0.2">
      <c r="B765" s="4"/>
    </row>
    <row r="766" spans="2:2" x14ac:dyDescent="0.2">
      <c r="B766" s="4"/>
    </row>
    <row r="767" spans="2:2" x14ac:dyDescent="0.2">
      <c r="B767" s="4"/>
    </row>
    <row r="768" spans="2:2" x14ac:dyDescent="0.2">
      <c r="B768" s="4"/>
    </row>
    <row r="769" spans="2:2" x14ac:dyDescent="0.2">
      <c r="B769" s="4"/>
    </row>
    <row r="770" spans="2:2" x14ac:dyDescent="0.2">
      <c r="B770" s="4"/>
    </row>
    <row r="771" spans="2:2" x14ac:dyDescent="0.2">
      <c r="B771" s="4"/>
    </row>
    <row r="772" spans="2:2" x14ac:dyDescent="0.2">
      <c r="B772" s="4"/>
    </row>
    <row r="773" spans="2:2" x14ac:dyDescent="0.2">
      <c r="B773" s="4"/>
    </row>
    <row r="774" spans="2:2" x14ac:dyDescent="0.2">
      <c r="B774" s="4"/>
    </row>
    <row r="775" spans="2:2" x14ac:dyDescent="0.2">
      <c r="B775" s="4"/>
    </row>
    <row r="776" spans="2:2" x14ac:dyDescent="0.2">
      <c r="B776" s="4"/>
    </row>
    <row r="777" spans="2:2" x14ac:dyDescent="0.2">
      <c r="B777" s="4"/>
    </row>
    <row r="778" spans="2:2" x14ac:dyDescent="0.2">
      <c r="B778" s="4"/>
    </row>
    <row r="779" spans="2:2" x14ac:dyDescent="0.2">
      <c r="B779" s="4"/>
    </row>
    <row r="780" spans="2:2" x14ac:dyDescent="0.2">
      <c r="B780" s="4"/>
    </row>
    <row r="781" spans="2:2" x14ac:dyDescent="0.2">
      <c r="B781" s="4"/>
    </row>
    <row r="782" spans="2:2" x14ac:dyDescent="0.2">
      <c r="B782" s="4"/>
    </row>
    <row r="783" spans="2:2" x14ac:dyDescent="0.2">
      <c r="B783" s="4"/>
    </row>
    <row r="784" spans="2:2" x14ac:dyDescent="0.2">
      <c r="B784" s="4"/>
    </row>
    <row r="785" spans="2:2" x14ac:dyDescent="0.2">
      <c r="B785" s="4"/>
    </row>
    <row r="786" spans="2:2" x14ac:dyDescent="0.2">
      <c r="B786" s="4"/>
    </row>
    <row r="787" spans="2:2" x14ac:dyDescent="0.2">
      <c r="B787" s="4"/>
    </row>
    <row r="788" spans="2:2" x14ac:dyDescent="0.2">
      <c r="B788" s="4"/>
    </row>
    <row r="789" spans="2:2" x14ac:dyDescent="0.2">
      <c r="B789" s="4"/>
    </row>
    <row r="790" spans="2:2" x14ac:dyDescent="0.2">
      <c r="B790" s="4"/>
    </row>
    <row r="791" spans="2:2" x14ac:dyDescent="0.2">
      <c r="B791" s="4"/>
    </row>
    <row r="792" spans="2:2" x14ac:dyDescent="0.2">
      <c r="B792" s="4"/>
    </row>
    <row r="793" spans="2:2" x14ac:dyDescent="0.2">
      <c r="B793" s="4"/>
    </row>
    <row r="794" spans="2:2" x14ac:dyDescent="0.2">
      <c r="B794" s="4"/>
    </row>
    <row r="795" spans="2:2" x14ac:dyDescent="0.2">
      <c r="B795" s="4"/>
    </row>
    <row r="796" spans="2:2" x14ac:dyDescent="0.2">
      <c r="B796" s="4"/>
    </row>
    <row r="797" spans="2:2" x14ac:dyDescent="0.2">
      <c r="B797" s="4"/>
    </row>
    <row r="798" spans="2:2" x14ac:dyDescent="0.2">
      <c r="B798" s="4"/>
    </row>
    <row r="799" spans="2:2" x14ac:dyDescent="0.2">
      <c r="B799" s="4"/>
    </row>
    <row r="800" spans="2:2" x14ac:dyDescent="0.2">
      <c r="B800" s="4"/>
    </row>
    <row r="801" spans="2:2" x14ac:dyDescent="0.2">
      <c r="B801" s="4"/>
    </row>
    <row r="802" spans="2:2" x14ac:dyDescent="0.2">
      <c r="B802" s="4"/>
    </row>
    <row r="803" spans="2:2" x14ac:dyDescent="0.2">
      <c r="B803" s="4"/>
    </row>
    <row r="804" spans="2:2" x14ac:dyDescent="0.2">
      <c r="B804" s="4"/>
    </row>
    <row r="805" spans="2:2" x14ac:dyDescent="0.2">
      <c r="B805" s="4"/>
    </row>
    <row r="806" spans="2:2" x14ac:dyDescent="0.2">
      <c r="B806" s="4"/>
    </row>
    <row r="807" spans="2:2" x14ac:dyDescent="0.2">
      <c r="B807" s="4"/>
    </row>
    <row r="808" spans="2:2" x14ac:dyDescent="0.2">
      <c r="B808" s="4"/>
    </row>
    <row r="809" spans="2:2" x14ac:dyDescent="0.2">
      <c r="B809" s="4"/>
    </row>
    <row r="810" spans="2:2" x14ac:dyDescent="0.2">
      <c r="B810" s="4"/>
    </row>
    <row r="811" spans="2:2" x14ac:dyDescent="0.2">
      <c r="B811" s="4"/>
    </row>
    <row r="812" spans="2:2" x14ac:dyDescent="0.2">
      <c r="B812" s="4"/>
    </row>
    <row r="813" spans="2:2" x14ac:dyDescent="0.2">
      <c r="B813" s="4"/>
    </row>
    <row r="814" spans="2:2" x14ac:dyDescent="0.2">
      <c r="B814" s="4"/>
    </row>
    <row r="815" spans="2:2" x14ac:dyDescent="0.2">
      <c r="B815" s="4"/>
    </row>
    <row r="816" spans="2:2" x14ac:dyDescent="0.2">
      <c r="B816" s="4"/>
    </row>
    <row r="817" spans="2:2" x14ac:dyDescent="0.2">
      <c r="B817" s="4"/>
    </row>
    <row r="818" spans="2:2" x14ac:dyDescent="0.2">
      <c r="B818" s="4"/>
    </row>
    <row r="819" spans="2:2" x14ac:dyDescent="0.2">
      <c r="B819" s="4"/>
    </row>
    <row r="820" spans="2:2" x14ac:dyDescent="0.2">
      <c r="B820" s="4"/>
    </row>
    <row r="821" spans="2:2" x14ac:dyDescent="0.2">
      <c r="B821" s="4"/>
    </row>
    <row r="822" spans="2:2" x14ac:dyDescent="0.2">
      <c r="B822" s="4"/>
    </row>
    <row r="823" spans="2:2" x14ac:dyDescent="0.2">
      <c r="B823" s="4"/>
    </row>
    <row r="824" spans="2:2" x14ac:dyDescent="0.2">
      <c r="B824" s="4"/>
    </row>
    <row r="825" spans="2:2" x14ac:dyDescent="0.2">
      <c r="B825" s="4"/>
    </row>
    <row r="826" spans="2:2" x14ac:dyDescent="0.2">
      <c r="B826" s="4"/>
    </row>
    <row r="827" spans="2:2" x14ac:dyDescent="0.2">
      <c r="B827" s="4"/>
    </row>
    <row r="828" spans="2:2" x14ac:dyDescent="0.2">
      <c r="B828" s="4"/>
    </row>
    <row r="829" spans="2:2" x14ac:dyDescent="0.2">
      <c r="B829" s="4"/>
    </row>
    <row r="830" spans="2:2" x14ac:dyDescent="0.2">
      <c r="B830" s="4"/>
    </row>
    <row r="831" spans="2:2" x14ac:dyDescent="0.2">
      <c r="B831" s="4"/>
    </row>
    <row r="832" spans="2:2" x14ac:dyDescent="0.2">
      <c r="B832" s="4"/>
    </row>
    <row r="833" spans="2:2" x14ac:dyDescent="0.2">
      <c r="B833" s="4"/>
    </row>
    <row r="834" spans="2:2" x14ac:dyDescent="0.2">
      <c r="B834" s="4"/>
    </row>
    <row r="835" spans="2:2" x14ac:dyDescent="0.2">
      <c r="B835" s="4"/>
    </row>
    <row r="836" spans="2:2" x14ac:dyDescent="0.2">
      <c r="B836" s="4"/>
    </row>
    <row r="837" spans="2:2" x14ac:dyDescent="0.2">
      <c r="B837" s="4"/>
    </row>
    <row r="838" spans="2:2" x14ac:dyDescent="0.2">
      <c r="B838" s="4"/>
    </row>
    <row r="839" spans="2:2" x14ac:dyDescent="0.2">
      <c r="B839" s="4"/>
    </row>
    <row r="840" spans="2:2" x14ac:dyDescent="0.2">
      <c r="B840" s="4"/>
    </row>
    <row r="841" spans="2:2" x14ac:dyDescent="0.2">
      <c r="B841" s="4"/>
    </row>
    <row r="842" spans="2:2" x14ac:dyDescent="0.2">
      <c r="B842" s="4"/>
    </row>
    <row r="843" spans="2:2" x14ac:dyDescent="0.2">
      <c r="B843" s="4"/>
    </row>
    <row r="844" spans="2:2" x14ac:dyDescent="0.2">
      <c r="B844" s="4"/>
    </row>
    <row r="845" spans="2:2" x14ac:dyDescent="0.2">
      <c r="B845" s="4"/>
    </row>
    <row r="846" spans="2:2" x14ac:dyDescent="0.2">
      <c r="B846" s="4"/>
    </row>
    <row r="847" spans="2:2" x14ac:dyDescent="0.2">
      <c r="B847" s="4"/>
    </row>
    <row r="848" spans="2:2" x14ac:dyDescent="0.2">
      <c r="B848" s="4"/>
    </row>
    <row r="849" spans="2:2" x14ac:dyDescent="0.2">
      <c r="B849" s="4"/>
    </row>
    <row r="850" spans="2:2" x14ac:dyDescent="0.2">
      <c r="B850" s="4"/>
    </row>
    <row r="851" spans="2:2" x14ac:dyDescent="0.2">
      <c r="B851" s="4"/>
    </row>
    <row r="852" spans="2:2" x14ac:dyDescent="0.2">
      <c r="B852" s="4"/>
    </row>
    <row r="853" spans="2:2" x14ac:dyDescent="0.2">
      <c r="B853" s="4"/>
    </row>
    <row r="854" spans="2:2" x14ac:dyDescent="0.2">
      <c r="B854" s="4"/>
    </row>
    <row r="855" spans="2:2" x14ac:dyDescent="0.2">
      <c r="B855" s="4"/>
    </row>
    <row r="856" spans="2:2" x14ac:dyDescent="0.2">
      <c r="B856" s="4"/>
    </row>
    <row r="857" spans="2:2" x14ac:dyDescent="0.2">
      <c r="B857" s="4"/>
    </row>
    <row r="858" spans="2:2" x14ac:dyDescent="0.2">
      <c r="B858" s="4"/>
    </row>
    <row r="859" spans="2:2" x14ac:dyDescent="0.2">
      <c r="B859" s="4"/>
    </row>
    <row r="860" spans="2:2" x14ac:dyDescent="0.2">
      <c r="B860" s="4"/>
    </row>
    <row r="861" spans="2:2" x14ac:dyDescent="0.2">
      <c r="B861" s="4"/>
    </row>
    <row r="862" spans="2:2" x14ac:dyDescent="0.2">
      <c r="B862" s="4"/>
    </row>
    <row r="863" spans="2:2" x14ac:dyDescent="0.2">
      <c r="B863" s="4"/>
    </row>
    <row r="864" spans="2:2" x14ac:dyDescent="0.2">
      <c r="B864" s="4"/>
    </row>
    <row r="865" spans="2:2" x14ac:dyDescent="0.2">
      <c r="B865" s="4"/>
    </row>
    <row r="866" spans="2:2" x14ac:dyDescent="0.2">
      <c r="B866" s="4"/>
    </row>
    <row r="867" spans="2:2" x14ac:dyDescent="0.2">
      <c r="B867" s="4"/>
    </row>
    <row r="868" spans="2:2" x14ac:dyDescent="0.2">
      <c r="B868" s="4"/>
    </row>
    <row r="869" spans="2:2" x14ac:dyDescent="0.2">
      <c r="B869" s="4"/>
    </row>
    <row r="870" spans="2:2" x14ac:dyDescent="0.2">
      <c r="B870" s="4"/>
    </row>
    <row r="871" spans="2:2" x14ac:dyDescent="0.2">
      <c r="B871" s="4"/>
    </row>
    <row r="872" spans="2:2" x14ac:dyDescent="0.2">
      <c r="B872" s="4"/>
    </row>
    <row r="873" spans="2:2" x14ac:dyDescent="0.2">
      <c r="B873" s="4"/>
    </row>
    <row r="874" spans="2:2" x14ac:dyDescent="0.2">
      <c r="B874" s="4"/>
    </row>
    <row r="875" spans="2:2" x14ac:dyDescent="0.2">
      <c r="B875" s="4"/>
    </row>
    <row r="876" spans="2:2" x14ac:dyDescent="0.2">
      <c r="B876" s="4"/>
    </row>
    <row r="877" spans="2:2" x14ac:dyDescent="0.2">
      <c r="B877" s="4"/>
    </row>
    <row r="878" spans="2:2" x14ac:dyDescent="0.2">
      <c r="B878" s="4"/>
    </row>
    <row r="879" spans="2:2" x14ac:dyDescent="0.2">
      <c r="B879" s="4"/>
    </row>
    <row r="880" spans="2:2" x14ac:dyDescent="0.2">
      <c r="B880" s="4"/>
    </row>
    <row r="881" spans="2:2" x14ac:dyDescent="0.2">
      <c r="B881" s="4"/>
    </row>
    <row r="882" spans="2:2" x14ac:dyDescent="0.2">
      <c r="B882" s="4"/>
    </row>
    <row r="883" spans="2:2" x14ac:dyDescent="0.2">
      <c r="B883" s="4"/>
    </row>
    <row r="884" spans="2:2" x14ac:dyDescent="0.2">
      <c r="B884" s="4"/>
    </row>
    <row r="885" spans="2:2" x14ac:dyDescent="0.2">
      <c r="B885" s="4"/>
    </row>
    <row r="886" spans="2:2" x14ac:dyDescent="0.2">
      <c r="B886" s="4"/>
    </row>
    <row r="887" spans="2:2" x14ac:dyDescent="0.2">
      <c r="B887" s="4"/>
    </row>
    <row r="888" spans="2:2" x14ac:dyDescent="0.2">
      <c r="B888" s="4"/>
    </row>
    <row r="889" spans="2:2" x14ac:dyDescent="0.2">
      <c r="B889" s="4"/>
    </row>
    <row r="890" spans="2:2" x14ac:dyDescent="0.2">
      <c r="B890" s="4"/>
    </row>
    <row r="891" spans="2:2" x14ac:dyDescent="0.2">
      <c r="B891" s="4"/>
    </row>
    <row r="892" spans="2:2" x14ac:dyDescent="0.2">
      <c r="B892" s="4"/>
    </row>
    <row r="893" spans="2:2" x14ac:dyDescent="0.2">
      <c r="B893" s="4"/>
    </row>
    <row r="894" spans="2:2" x14ac:dyDescent="0.2">
      <c r="B894" s="4"/>
    </row>
    <row r="895" spans="2:2" x14ac:dyDescent="0.2">
      <c r="B895" s="4"/>
    </row>
    <row r="896" spans="2:2" x14ac:dyDescent="0.2">
      <c r="B896" s="4"/>
    </row>
    <row r="897" spans="2:2" x14ac:dyDescent="0.2">
      <c r="B897" s="4"/>
    </row>
    <row r="898" spans="2:2" x14ac:dyDescent="0.2">
      <c r="B898" s="4"/>
    </row>
    <row r="899" spans="2:2" x14ac:dyDescent="0.2">
      <c r="B899" s="4"/>
    </row>
    <row r="900" spans="2:2" x14ac:dyDescent="0.2">
      <c r="B900" s="4"/>
    </row>
    <row r="901" spans="2:2" x14ac:dyDescent="0.2">
      <c r="B901" s="4"/>
    </row>
    <row r="902" spans="2:2" x14ac:dyDescent="0.2">
      <c r="B902" s="4"/>
    </row>
    <row r="903" spans="2:2" x14ac:dyDescent="0.2">
      <c r="B903" s="4"/>
    </row>
    <row r="904" spans="2:2" x14ac:dyDescent="0.2">
      <c r="B904" s="4"/>
    </row>
    <row r="905" spans="2:2" x14ac:dyDescent="0.2">
      <c r="B905" s="4"/>
    </row>
    <row r="906" spans="2:2" x14ac:dyDescent="0.2">
      <c r="B906" s="4"/>
    </row>
    <row r="907" spans="2:2" x14ac:dyDescent="0.2">
      <c r="B907" s="4"/>
    </row>
    <row r="908" spans="2:2" x14ac:dyDescent="0.2">
      <c r="B908" s="4"/>
    </row>
    <row r="909" spans="2:2" x14ac:dyDescent="0.2">
      <c r="B909" s="4"/>
    </row>
    <row r="910" spans="2:2" x14ac:dyDescent="0.2">
      <c r="B910" s="4"/>
    </row>
    <row r="911" spans="2:2" x14ac:dyDescent="0.2">
      <c r="B911" s="4"/>
    </row>
    <row r="912" spans="2:2" x14ac:dyDescent="0.2">
      <c r="B912" s="4"/>
    </row>
    <row r="913" spans="2:2" x14ac:dyDescent="0.2">
      <c r="B913" s="4"/>
    </row>
    <row r="914" spans="2:2" x14ac:dyDescent="0.2">
      <c r="B914" s="4"/>
    </row>
    <row r="915" spans="2:2" x14ac:dyDescent="0.2">
      <c r="B915" s="4"/>
    </row>
    <row r="916" spans="2:2" x14ac:dyDescent="0.2">
      <c r="B916" s="4"/>
    </row>
    <row r="917" spans="2:2" x14ac:dyDescent="0.2">
      <c r="B917" s="4"/>
    </row>
    <row r="918" spans="2:2" x14ac:dyDescent="0.2">
      <c r="B918" s="4"/>
    </row>
    <row r="919" spans="2:2" x14ac:dyDescent="0.2">
      <c r="B919" s="4"/>
    </row>
    <row r="920" spans="2:2" x14ac:dyDescent="0.2">
      <c r="B920" s="4"/>
    </row>
    <row r="921" spans="2:2" x14ac:dyDescent="0.2">
      <c r="B921" s="4"/>
    </row>
    <row r="922" spans="2:2" x14ac:dyDescent="0.2">
      <c r="B922" s="4"/>
    </row>
    <row r="923" spans="2:2" x14ac:dyDescent="0.2">
      <c r="B923" s="4"/>
    </row>
    <row r="924" spans="2:2" x14ac:dyDescent="0.2">
      <c r="B924" s="4"/>
    </row>
    <row r="925" spans="2:2" x14ac:dyDescent="0.2">
      <c r="B925" s="4"/>
    </row>
    <row r="926" spans="2:2" x14ac:dyDescent="0.2">
      <c r="B926" s="4"/>
    </row>
    <row r="927" spans="2:2" x14ac:dyDescent="0.2">
      <c r="B927" s="4"/>
    </row>
    <row r="928" spans="2:2" x14ac:dyDescent="0.2">
      <c r="B928" s="4"/>
    </row>
    <row r="929" spans="2:2" x14ac:dyDescent="0.2">
      <c r="B929" s="4"/>
    </row>
    <row r="930" spans="2:2" x14ac:dyDescent="0.2">
      <c r="B930" s="4"/>
    </row>
    <row r="931" spans="2:2" x14ac:dyDescent="0.2">
      <c r="B931" s="4"/>
    </row>
    <row r="932" spans="2:2" x14ac:dyDescent="0.2">
      <c r="B932" s="4"/>
    </row>
    <row r="933" spans="2:2" x14ac:dyDescent="0.2">
      <c r="B933" s="4"/>
    </row>
    <row r="934" spans="2:2" x14ac:dyDescent="0.2">
      <c r="B934" s="4"/>
    </row>
    <row r="935" spans="2:2" x14ac:dyDescent="0.2">
      <c r="B935" s="4"/>
    </row>
    <row r="936" spans="2:2" x14ac:dyDescent="0.2">
      <c r="B936" s="4"/>
    </row>
    <row r="937" spans="2:2" x14ac:dyDescent="0.2">
      <c r="B937" s="4"/>
    </row>
    <row r="938" spans="2:2" x14ac:dyDescent="0.2">
      <c r="B938" s="4"/>
    </row>
    <row r="939" spans="2:2" x14ac:dyDescent="0.2">
      <c r="B939" s="4"/>
    </row>
    <row r="940" spans="2:2" x14ac:dyDescent="0.2">
      <c r="B940" s="4"/>
    </row>
    <row r="941" spans="2:2" x14ac:dyDescent="0.2">
      <c r="B941" s="4"/>
    </row>
    <row r="942" spans="2:2" x14ac:dyDescent="0.2">
      <c r="B942" s="4"/>
    </row>
    <row r="943" spans="2:2" x14ac:dyDescent="0.2">
      <c r="B943" s="4"/>
    </row>
    <row r="944" spans="2:2" x14ac:dyDescent="0.2">
      <c r="B944" s="4"/>
    </row>
    <row r="945" spans="2:2" x14ac:dyDescent="0.2">
      <c r="B945" s="4"/>
    </row>
    <row r="946" spans="2:2" x14ac:dyDescent="0.2">
      <c r="B946" s="4"/>
    </row>
    <row r="947" spans="2:2" x14ac:dyDescent="0.2">
      <c r="B947" s="4"/>
    </row>
    <row r="948" spans="2:2" x14ac:dyDescent="0.2">
      <c r="B948" s="4"/>
    </row>
    <row r="949" spans="2:2" x14ac:dyDescent="0.2">
      <c r="B949" s="4"/>
    </row>
    <row r="950" spans="2:2" x14ac:dyDescent="0.2">
      <c r="B950" s="4"/>
    </row>
    <row r="951" spans="2:2" x14ac:dyDescent="0.2">
      <c r="B951" s="4"/>
    </row>
    <row r="952" spans="2:2" x14ac:dyDescent="0.2">
      <c r="B952" s="4"/>
    </row>
    <row r="953" spans="2:2" x14ac:dyDescent="0.2">
      <c r="B953" s="4"/>
    </row>
    <row r="954" spans="2:2" x14ac:dyDescent="0.2">
      <c r="B954" s="4"/>
    </row>
    <row r="955" spans="2:2" x14ac:dyDescent="0.2">
      <c r="B955" s="4"/>
    </row>
    <row r="956" spans="2:2" x14ac:dyDescent="0.2">
      <c r="B956" s="4"/>
    </row>
    <row r="957" spans="2:2" x14ac:dyDescent="0.2">
      <c r="B957" s="4"/>
    </row>
    <row r="958" spans="2:2" x14ac:dyDescent="0.2">
      <c r="B958" s="4"/>
    </row>
    <row r="959" spans="2:2" x14ac:dyDescent="0.2">
      <c r="B959" s="4"/>
    </row>
    <row r="960" spans="2:2" x14ac:dyDescent="0.2">
      <c r="B960" s="4"/>
    </row>
    <row r="961" spans="2:2" x14ac:dyDescent="0.2">
      <c r="B961" s="4"/>
    </row>
    <row r="962" spans="2:2" x14ac:dyDescent="0.2">
      <c r="B962" s="4"/>
    </row>
    <row r="963" spans="2:2" x14ac:dyDescent="0.2">
      <c r="B963" s="4"/>
    </row>
    <row r="964" spans="2:2" x14ac:dyDescent="0.2">
      <c r="B964" s="4"/>
    </row>
    <row r="965" spans="2:2" x14ac:dyDescent="0.2">
      <c r="B965" s="4"/>
    </row>
    <row r="966" spans="2:2" x14ac:dyDescent="0.2">
      <c r="B966" s="4"/>
    </row>
    <row r="967" spans="2:2" x14ac:dyDescent="0.2">
      <c r="B967" s="4"/>
    </row>
    <row r="968" spans="2:2" x14ac:dyDescent="0.2">
      <c r="B968" s="4"/>
    </row>
    <row r="969" spans="2:2" x14ac:dyDescent="0.2">
      <c r="B969" s="4"/>
    </row>
    <row r="970" spans="2:2" x14ac:dyDescent="0.2">
      <c r="B970" s="4"/>
    </row>
    <row r="971" spans="2:2" x14ac:dyDescent="0.2">
      <c r="B971" s="4"/>
    </row>
    <row r="972" spans="2:2" x14ac:dyDescent="0.2">
      <c r="B972" s="4"/>
    </row>
    <row r="973" spans="2:2" x14ac:dyDescent="0.2">
      <c r="B973" s="4"/>
    </row>
    <row r="974" spans="2:2" x14ac:dyDescent="0.2">
      <c r="B974" s="4"/>
    </row>
    <row r="975" spans="2:2" x14ac:dyDescent="0.2">
      <c r="B975" s="4"/>
    </row>
    <row r="976" spans="2:2" x14ac:dyDescent="0.2">
      <c r="B976" s="4"/>
    </row>
    <row r="977" spans="2:2" x14ac:dyDescent="0.2">
      <c r="B977" s="4"/>
    </row>
    <row r="978" spans="2:2" x14ac:dyDescent="0.2">
      <c r="B978" s="4"/>
    </row>
    <row r="979" spans="2:2" x14ac:dyDescent="0.2">
      <c r="B979" s="4"/>
    </row>
    <row r="980" spans="2:2" x14ac:dyDescent="0.2">
      <c r="B980" s="4"/>
    </row>
    <row r="981" spans="2:2" x14ac:dyDescent="0.2">
      <c r="B981" s="4"/>
    </row>
    <row r="982" spans="2:2" x14ac:dyDescent="0.2">
      <c r="B982" s="4"/>
    </row>
    <row r="983" spans="2:2" x14ac:dyDescent="0.2">
      <c r="B983" s="4"/>
    </row>
    <row r="984" spans="2:2" x14ac:dyDescent="0.2">
      <c r="B984" s="4"/>
    </row>
    <row r="985" spans="2:2" x14ac:dyDescent="0.2">
      <c r="B985" s="4"/>
    </row>
    <row r="986" spans="2:2" x14ac:dyDescent="0.2">
      <c r="B986" s="4"/>
    </row>
    <row r="987" spans="2:2" x14ac:dyDescent="0.2">
      <c r="B987" s="4"/>
    </row>
    <row r="988" spans="2:2" x14ac:dyDescent="0.2">
      <c r="B988" s="4"/>
    </row>
    <row r="989" spans="2:2" x14ac:dyDescent="0.2">
      <c r="B989" s="4"/>
    </row>
    <row r="990" spans="2:2" x14ac:dyDescent="0.2">
      <c r="B990" s="4"/>
    </row>
    <row r="991" spans="2:2" x14ac:dyDescent="0.2">
      <c r="B991" s="4"/>
    </row>
    <row r="992" spans="2:2" x14ac:dyDescent="0.2">
      <c r="B992" s="4"/>
    </row>
    <row r="993" spans="2:2" x14ac:dyDescent="0.2">
      <c r="B993" s="4"/>
    </row>
    <row r="994" spans="2:2" x14ac:dyDescent="0.2">
      <c r="B994" s="4"/>
    </row>
    <row r="995" spans="2:2" x14ac:dyDescent="0.2">
      <c r="B995" s="4"/>
    </row>
    <row r="996" spans="2:2" x14ac:dyDescent="0.2">
      <c r="B996" s="4"/>
    </row>
    <row r="997" spans="2:2" x14ac:dyDescent="0.2">
      <c r="B997" s="4"/>
    </row>
    <row r="998" spans="2:2" x14ac:dyDescent="0.2">
      <c r="B998" s="4"/>
    </row>
    <row r="999" spans="2:2" x14ac:dyDescent="0.2">
      <c r="B999" s="4"/>
    </row>
    <row r="1000" spans="2:2" x14ac:dyDescent="0.2">
      <c r="B1000" s="4"/>
    </row>
    <row r="1001" spans="2:2" x14ac:dyDescent="0.2">
      <c r="B1001" s="4"/>
    </row>
    <row r="1002" spans="2:2" x14ac:dyDescent="0.2">
      <c r="B1002" s="4"/>
    </row>
    <row r="1003" spans="2:2" x14ac:dyDescent="0.2">
      <c r="B1003" s="4"/>
    </row>
    <row r="1004" spans="2:2" x14ac:dyDescent="0.2">
      <c r="B1004" s="4"/>
    </row>
    <row r="1005" spans="2:2" x14ac:dyDescent="0.2">
      <c r="B1005" s="4"/>
    </row>
    <row r="1006" spans="2:2" x14ac:dyDescent="0.2">
      <c r="B1006" s="4"/>
    </row>
    <row r="1007" spans="2:2" x14ac:dyDescent="0.2">
      <c r="B1007" s="4"/>
    </row>
    <row r="1008" spans="2:2" x14ac:dyDescent="0.2">
      <c r="B1008" s="4"/>
    </row>
    <row r="1009" spans="2:2" x14ac:dyDescent="0.2">
      <c r="B1009" s="4"/>
    </row>
    <row r="1010" spans="2:2" x14ac:dyDescent="0.2">
      <c r="B1010" s="4"/>
    </row>
    <row r="1011" spans="2:2" x14ac:dyDescent="0.2">
      <c r="B1011" s="4"/>
    </row>
    <row r="1012" spans="2:2" x14ac:dyDescent="0.2">
      <c r="B1012" s="4"/>
    </row>
    <row r="1013" spans="2:2" x14ac:dyDescent="0.2">
      <c r="B1013" s="4"/>
    </row>
    <row r="1014" spans="2:2" x14ac:dyDescent="0.2">
      <c r="B1014" s="4"/>
    </row>
    <row r="1015" spans="2:2" x14ac:dyDescent="0.2">
      <c r="B1015" s="4"/>
    </row>
    <row r="1016" spans="2:2" x14ac:dyDescent="0.2">
      <c r="B1016" s="4"/>
    </row>
    <row r="1017" spans="2:2" x14ac:dyDescent="0.2">
      <c r="B1017" s="4"/>
    </row>
    <row r="1018" spans="2:2" x14ac:dyDescent="0.2">
      <c r="B1018" s="4"/>
    </row>
    <row r="1019" spans="2:2" x14ac:dyDescent="0.2">
      <c r="B1019" s="4"/>
    </row>
    <row r="1020" spans="2:2" x14ac:dyDescent="0.2">
      <c r="B1020" s="4"/>
    </row>
    <row r="1021" spans="2:2" x14ac:dyDescent="0.2">
      <c r="B1021" s="4"/>
    </row>
    <row r="1022" spans="2:2" x14ac:dyDescent="0.2">
      <c r="B1022" s="4"/>
    </row>
    <row r="1023" spans="2:2" x14ac:dyDescent="0.2">
      <c r="B1023" s="4"/>
    </row>
    <row r="1024" spans="2:2" x14ac:dyDescent="0.2">
      <c r="B1024" s="4"/>
    </row>
    <row r="1025" spans="2:2" x14ac:dyDescent="0.2">
      <c r="B1025" s="4"/>
    </row>
    <row r="1026" spans="2:2" x14ac:dyDescent="0.2">
      <c r="B1026" s="4"/>
    </row>
    <row r="1027" spans="2:2" x14ac:dyDescent="0.2">
      <c r="B1027" s="4"/>
    </row>
    <row r="1028" spans="2:2" x14ac:dyDescent="0.2">
      <c r="B1028" s="4"/>
    </row>
    <row r="1029" spans="2:2" x14ac:dyDescent="0.2">
      <c r="B1029" s="4"/>
    </row>
    <row r="1030" spans="2:2" x14ac:dyDescent="0.2">
      <c r="B1030" s="4"/>
    </row>
    <row r="1031" spans="2:2" x14ac:dyDescent="0.2">
      <c r="B1031" s="4"/>
    </row>
    <row r="1032" spans="2:2" x14ac:dyDescent="0.2">
      <c r="B1032" s="4"/>
    </row>
    <row r="1033" spans="2:2" x14ac:dyDescent="0.2">
      <c r="B1033" s="4"/>
    </row>
    <row r="1034" spans="2:2" x14ac:dyDescent="0.2">
      <c r="B1034" s="4"/>
    </row>
    <row r="1035" spans="2:2" x14ac:dyDescent="0.2">
      <c r="B1035" s="4"/>
    </row>
    <row r="1036" spans="2:2" x14ac:dyDescent="0.2">
      <c r="B1036" s="4"/>
    </row>
    <row r="1037" spans="2:2" x14ac:dyDescent="0.2">
      <c r="B1037" s="4"/>
    </row>
    <row r="1038" spans="2:2" x14ac:dyDescent="0.2">
      <c r="B1038" s="4"/>
    </row>
    <row r="1039" spans="2:2" x14ac:dyDescent="0.2">
      <c r="B1039" s="4"/>
    </row>
    <row r="1040" spans="2:2" x14ac:dyDescent="0.2">
      <c r="B1040" s="4"/>
    </row>
    <row r="1041" spans="2:2" x14ac:dyDescent="0.2">
      <c r="B1041" s="4"/>
    </row>
    <row r="1042" spans="2:2" x14ac:dyDescent="0.2">
      <c r="B1042" s="4"/>
    </row>
    <row r="1043" spans="2:2" x14ac:dyDescent="0.2">
      <c r="B1043" s="4"/>
    </row>
    <row r="1044" spans="2:2" x14ac:dyDescent="0.2">
      <c r="B1044" s="4"/>
    </row>
    <row r="1045" spans="2:2" x14ac:dyDescent="0.2">
      <c r="B1045" s="4"/>
    </row>
    <row r="1046" spans="2:2" x14ac:dyDescent="0.2">
      <c r="B1046" s="4"/>
    </row>
    <row r="1047" spans="2:2" x14ac:dyDescent="0.2">
      <c r="B1047" s="4"/>
    </row>
    <row r="1048" spans="2:2" x14ac:dyDescent="0.2">
      <c r="B1048" s="4"/>
    </row>
    <row r="1049" spans="2:2" x14ac:dyDescent="0.2">
      <c r="B1049" s="4"/>
    </row>
    <row r="1050" spans="2:2" x14ac:dyDescent="0.2">
      <c r="B1050" s="4"/>
    </row>
    <row r="1051" spans="2:2" x14ac:dyDescent="0.2">
      <c r="B1051" s="4"/>
    </row>
    <row r="1052" spans="2:2" x14ac:dyDescent="0.2">
      <c r="B1052" s="4"/>
    </row>
    <row r="1053" spans="2:2" x14ac:dyDescent="0.2">
      <c r="B1053" s="4"/>
    </row>
    <row r="1054" spans="2:2" x14ac:dyDescent="0.2">
      <c r="B1054" s="4"/>
    </row>
    <row r="1055" spans="2:2" x14ac:dyDescent="0.2">
      <c r="B1055" s="4"/>
    </row>
    <row r="1056" spans="2:2" x14ac:dyDescent="0.2">
      <c r="B1056" s="4"/>
    </row>
    <row r="1057" spans="2:2" x14ac:dyDescent="0.2">
      <c r="B1057" s="4"/>
    </row>
    <row r="1058" spans="2:2" x14ac:dyDescent="0.2">
      <c r="B1058" s="4"/>
    </row>
    <row r="1059" spans="2:2" x14ac:dyDescent="0.2">
      <c r="B1059" s="4"/>
    </row>
    <row r="1060" spans="2:2" x14ac:dyDescent="0.2">
      <c r="B1060" s="4"/>
    </row>
    <row r="1061" spans="2:2" x14ac:dyDescent="0.2">
      <c r="B1061" s="4"/>
    </row>
    <row r="1062" spans="2:2" x14ac:dyDescent="0.2">
      <c r="B1062" s="4"/>
    </row>
    <row r="1063" spans="2:2" x14ac:dyDescent="0.2">
      <c r="B1063" s="4"/>
    </row>
    <row r="1064" spans="2:2" x14ac:dyDescent="0.2">
      <c r="B1064" s="4"/>
    </row>
    <row r="1065" spans="2:2" x14ac:dyDescent="0.2">
      <c r="B1065" s="4"/>
    </row>
    <row r="1066" spans="2:2" x14ac:dyDescent="0.2">
      <c r="B1066" s="4"/>
    </row>
    <row r="1067" spans="2:2" x14ac:dyDescent="0.2">
      <c r="B1067" s="4"/>
    </row>
    <row r="1068" spans="2:2" x14ac:dyDescent="0.2">
      <c r="B1068" s="4"/>
    </row>
    <row r="1069" spans="2:2" x14ac:dyDescent="0.2">
      <c r="B1069" s="4"/>
    </row>
    <row r="1070" spans="2:2" x14ac:dyDescent="0.2">
      <c r="B1070" s="4"/>
    </row>
    <row r="1071" spans="2:2" x14ac:dyDescent="0.2">
      <c r="B1071" s="4"/>
    </row>
    <row r="1072" spans="2:2" x14ac:dyDescent="0.2">
      <c r="B1072" s="4"/>
    </row>
    <row r="1073" spans="2:2" x14ac:dyDescent="0.2">
      <c r="B1073" s="4"/>
    </row>
    <row r="1074" spans="2:2" x14ac:dyDescent="0.2">
      <c r="B1074" s="4"/>
    </row>
    <row r="1075" spans="2:2" x14ac:dyDescent="0.2">
      <c r="B1075" s="4"/>
    </row>
    <row r="1076" spans="2:2" x14ac:dyDescent="0.2">
      <c r="B1076" s="4"/>
    </row>
    <row r="1077" spans="2:2" x14ac:dyDescent="0.2">
      <c r="B1077" s="4"/>
    </row>
    <row r="1078" spans="2:2" x14ac:dyDescent="0.2">
      <c r="B1078" s="4"/>
    </row>
    <row r="1079" spans="2:2" x14ac:dyDescent="0.2">
      <c r="B1079" s="4"/>
    </row>
    <row r="1080" spans="2:2" x14ac:dyDescent="0.2">
      <c r="B1080" s="4"/>
    </row>
    <row r="1081" spans="2:2" x14ac:dyDescent="0.2">
      <c r="B1081" s="4"/>
    </row>
    <row r="1082" spans="2:2" x14ac:dyDescent="0.2">
      <c r="B1082" s="4"/>
    </row>
    <row r="1083" spans="2:2" x14ac:dyDescent="0.2">
      <c r="B1083" s="4"/>
    </row>
    <row r="1084" spans="2:2" x14ac:dyDescent="0.2">
      <c r="B1084" s="4"/>
    </row>
    <row r="1085" spans="2:2" x14ac:dyDescent="0.2">
      <c r="B1085" s="4"/>
    </row>
    <row r="1086" spans="2:2" x14ac:dyDescent="0.2">
      <c r="B1086" s="4"/>
    </row>
    <row r="1087" spans="2:2" x14ac:dyDescent="0.2">
      <c r="B1087" s="4"/>
    </row>
    <row r="1088" spans="2:2" x14ac:dyDescent="0.2">
      <c r="B1088" s="4"/>
    </row>
    <row r="1089" spans="2:2" x14ac:dyDescent="0.2">
      <c r="B1089" s="4"/>
    </row>
    <row r="1090" spans="2:2" x14ac:dyDescent="0.2">
      <c r="B1090" s="4"/>
    </row>
    <row r="1091" spans="2:2" x14ac:dyDescent="0.2">
      <c r="B1091" s="4"/>
    </row>
    <row r="1092" spans="2:2" x14ac:dyDescent="0.2">
      <c r="B1092" s="4"/>
    </row>
    <row r="1093" spans="2:2" x14ac:dyDescent="0.2">
      <c r="B1093" s="4"/>
    </row>
    <row r="1094" spans="2:2" x14ac:dyDescent="0.2">
      <c r="B1094" s="4"/>
    </row>
    <row r="1095" spans="2:2" x14ac:dyDescent="0.2">
      <c r="B1095" s="4"/>
    </row>
    <row r="1096" spans="2:2" x14ac:dyDescent="0.2">
      <c r="B1096" s="4"/>
    </row>
    <row r="1097" spans="2:2" x14ac:dyDescent="0.2">
      <c r="B1097" s="4"/>
    </row>
    <row r="1098" spans="2:2" x14ac:dyDescent="0.2">
      <c r="B1098" s="4"/>
    </row>
    <row r="1099" spans="2:2" x14ac:dyDescent="0.2">
      <c r="B1099" s="4"/>
    </row>
    <row r="1100" spans="2:2" x14ac:dyDescent="0.2">
      <c r="B1100" s="4"/>
    </row>
    <row r="1101" spans="2:2" x14ac:dyDescent="0.2">
      <c r="B1101" s="4"/>
    </row>
    <row r="1102" spans="2:2" x14ac:dyDescent="0.2">
      <c r="B1102" s="4"/>
    </row>
    <row r="1103" spans="2:2" x14ac:dyDescent="0.2">
      <c r="B1103" s="4"/>
    </row>
    <row r="1104" spans="2:2" x14ac:dyDescent="0.2">
      <c r="B1104" s="4"/>
    </row>
    <row r="1105" spans="2:2" x14ac:dyDescent="0.2">
      <c r="B1105" s="4"/>
    </row>
    <row r="1106" spans="2:2" x14ac:dyDescent="0.2">
      <c r="B1106" s="4"/>
    </row>
    <row r="1107" spans="2:2" x14ac:dyDescent="0.2">
      <c r="B1107" s="4"/>
    </row>
    <row r="1108" spans="2:2" x14ac:dyDescent="0.2">
      <c r="B1108" s="4"/>
    </row>
    <row r="1109" spans="2:2" x14ac:dyDescent="0.2">
      <c r="B1109" s="4"/>
    </row>
    <row r="1110" spans="2:2" x14ac:dyDescent="0.2">
      <c r="B1110" s="4"/>
    </row>
    <row r="1111" spans="2:2" x14ac:dyDescent="0.2">
      <c r="B1111" s="4"/>
    </row>
    <row r="1112" spans="2:2" x14ac:dyDescent="0.2">
      <c r="B1112" s="4"/>
    </row>
    <row r="1113" spans="2:2" x14ac:dyDescent="0.2">
      <c r="B1113" s="4"/>
    </row>
    <row r="1114" spans="2:2" x14ac:dyDescent="0.2">
      <c r="B1114" s="4"/>
    </row>
    <row r="1115" spans="2:2" x14ac:dyDescent="0.2">
      <c r="B1115" s="4"/>
    </row>
    <row r="1116" spans="2:2" x14ac:dyDescent="0.2">
      <c r="B1116" s="4"/>
    </row>
    <row r="1117" spans="2:2" x14ac:dyDescent="0.2">
      <c r="B1117" s="4"/>
    </row>
    <row r="1118" spans="2:2" x14ac:dyDescent="0.2">
      <c r="B1118" s="4"/>
    </row>
    <row r="1119" spans="2:2" x14ac:dyDescent="0.2">
      <c r="B1119" s="4"/>
    </row>
    <row r="1120" spans="2:2" x14ac:dyDescent="0.2">
      <c r="B1120" s="4"/>
    </row>
    <row r="1121" spans="2:2" x14ac:dyDescent="0.2">
      <c r="B1121" s="4"/>
    </row>
    <row r="1122" spans="2:2" x14ac:dyDescent="0.2">
      <c r="B1122" s="4"/>
    </row>
    <row r="1123" spans="2:2" x14ac:dyDescent="0.2">
      <c r="B1123" s="4"/>
    </row>
    <row r="1124" spans="2:2" x14ac:dyDescent="0.2">
      <c r="B1124" s="4"/>
    </row>
    <row r="1125" spans="2:2" x14ac:dyDescent="0.2">
      <c r="B1125" s="4"/>
    </row>
    <row r="1126" spans="2:2" x14ac:dyDescent="0.2">
      <c r="B1126" s="4"/>
    </row>
    <row r="1127" spans="2:2" x14ac:dyDescent="0.2">
      <c r="B1127" s="4"/>
    </row>
    <row r="1128" spans="2:2" x14ac:dyDescent="0.2">
      <c r="B1128" s="4"/>
    </row>
    <row r="1129" spans="2:2" x14ac:dyDescent="0.2">
      <c r="B1129" s="4"/>
    </row>
    <row r="1130" spans="2:2" x14ac:dyDescent="0.2">
      <c r="B1130" s="4"/>
    </row>
    <row r="1131" spans="2:2" x14ac:dyDescent="0.2">
      <c r="B1131" s="4"/>
    </row>
    <row r="1132" spans="2:2" x14ac:dyDescent="0.2">
      <c r="B1132" s="4"/>
    </row>
    <row r="1133" spans="2:2" x14ac:dyDescent="0.2">
      <c r="B1133" s="4"/>
    </row>
    <row r="1134" spans="2:2" x14ac:dyDescent="0.2">
      <c r="B1134" s="4"/>
    </row>
    <row r="1135" spans="2:2" x14ac:dyDescent="0.2">
      <c r="B1135" s="4"/>
    </row>
    <row r="1136" spans="2:2" x14ac:dyDescent="0.2">
      <c r="B1136" s="4"/>
    </row>
    <row r="1137" spans="2:2" x14ac:dyDescent="0.2">
      <c r="B1137" s="4"/>
    </row>
    <row r="1138" spans="2:2" x14ac:dyDescent="0.2">
      <c r="B1138" s="4"/>
    </row>
    <row r="1139" spans="2:2" x14ac:dyDescent="0.2">
      <c r="B1139" s="4"/>
    </row>
    <row r="1140" spans="2:2" x14ac:dyDescent="0.2">
      <c r="B1140" s="4"/>
    </row>
    <row r="1141" spans="2:2" x14ac:dyDescent="0.2">
      <c r="B1141" s="4"/>
    </row>
    <row r="1142" spans="2:2" x14ac:dyDescent="0.2">
      <c r="B1142" s="4"/>
    </row>
    <row r="1143" spans="2:2" x14ac:dyDescent="0.2">
      <c r="B1143" s="4"/>
    </row>
    <row r="1144" spans="2:2" x14ac:dyDescent="0.2">
      <c r="B1144" s="4"/>
    </row>
    <row r="1145" spans="2:2" x14ac:dyDescent="0.2">
      <c r="B1145" s="4"/>
    </row>
    <row r="1146" spans="2:2" x14ac:dyDescent="0.2">
      <c r="B1146" s="4"/>
    </row>
    <row r="1147" spans="2:2" x14ac:dyDescent="0.2">
      <c r="B1147" s="4"/>
    </row>
    <row r="1148" spans="2:2" x14ac:dyDescent="0.2">
      <c r="B1148" s="4"/>
    </row>
    <row r="1149" spans="2:2" x14ac:dyDescent="0.2">
      <c r="B1149" s="4"/>
    </row>
    <row r="1150" spans="2:2" x14ac:dyDescent="0.2">
      <c r="B1150" s="4"/>
    </row>
    <row r="1151" spans="2:2" x14ac:dyDescent="0.2">
      <c r="B1151" s="4"/>
    </row>
    <row r="1152" spans="2:2" x14ac:dyDescent="0.2">
      <c r="B1152" s="4"/>
    </row>
    <row r="1153" spans="2:2" x14ac:dyDescent="0.2">
      <c r="B1153" s="4"/>
    </row>
    <row r="1154" spans="2:2" x14ac:dyDescent="0.2">
      <c r="B1154" s="4"/>
    </row>
    <row r="1155" spans="2:2" x14ac:dyDescent="0.2">
      <c r="B1155" s="4"/>
    </row>
    <row r="1156" spans="2:2" x14ac:dyDescent="0.2">
      <c r="B1156" s="4"/>
    </row>
    <row r="1157" spans="2:2" x14ac:dyDescent="0.2">
      <c r="B1157" s="4"/>
    </row>
    <row r="1158" spans="2:2" x14ac:dyDescent="0.2">
      <c r="B1158" s="4"/>
    </row>
    <row r="1159" spans="2:2" x14ac:dyDescent="0.2">
      <c r="B1159" s="4"/>
    </row>
    <row r="1160" spans="2:2" x14ac:dyDescent="0.2">
      <c r="B1160" s="4"/>
    </row>
    <row r="1161" spans="2:2" x14ac:dyDescent="0.2">
      <c r="B1161" s="4"/>
    </row>
    <row r="1162" spans="2:2" x14ac:dyDescent="0.2">
      <c r="B1162" s="4"/>
    </row>
    <row r="1163" spans="2:2" x14ac:dyDescent="0.2">
      <c r="B1163" s="4"/>
    </row>
    <row r="1164" spans="2:2" x14ac:dyDescent="0.2">
      <c r="B1164" s="4"/>
    </row>
    <row r="1165" spans="2:2" x14ac:dyDescent="0.2">
      <c r="B1165" s="4"/>
    </row>
    <row r="1166" spans="2:2" x14ac:dyDescent="0.2">
      <c r="B1166" s="4"/>
    </row>
    <row r="1167" spans="2:2" x14ac:dyDescent="0.2">
      <c r="B1167" s="4"/>
    </row>
    <row r="1168" spans="2:2" x14ac:dyDescent="0.2">
      <c r="B1168" s="4"/>
    </row>
    <row r="1169" spans="2:2" x14ac:dyDescent="0.2">
      <c r="B1169" s="4"/>
    </row>
    <row r="1170" spans="2:2" x14ac:dyDescent="0.2">
      <c r="B1170" s="4"/>
    </row>
    <row r="1171" spans="2:2" x14ac:dyDescent="0.2">
      <c r="B1171" s="4"/>
    </row>
    <row r="1172" spans="2:2" x14ac:dyDescent="0.2">
      <c r="B1172" s="4"/>
    </row>
    <row r="1173" spans="2:2" x14ac:dyDescent="0.2">
      <c r="B1173" s="4"/>
    </row>
    <row r="1174" spans="2:2" x14ac:dyDescent="0.2">
      <c r="B1174" s="4"/>
    </row>
    <row r="1175" spans="2:2" x14ac:dyDescent="0.2">
      <c r="B1175" s="4"/>
    </row>
    <row r="1176" spans="2:2" x14ac:dyDescent="0.2">
      <c r="B1176" s="4"/>
    </row>
    <row r="1177" spans="2:2" x14ac:dyDescent="0.2">
      <c r="B1177" s="4"/>
    </row>
    <row r="1178" spans="2:2" x14ac:dyDescent="0.2">
      <c r="B1178" s="4"/>
    </row>
    <row r="1179" spans="2:2" x14ac:dyDescent="0.2">
      <c r="B1179" s="4"/>
    </row>
    <row r="1180" spans="2:2" x14ac:dyDescent="0.2">
      <c r="B1180" s="4"/>
    </row>
    <row r="1181" spans="2:2" x14ac:dyDescent="0.2">
      <c r="B1181" s="4"/>
    </row>
    <row r="1182" spans="2:2" x14ac:dyDescent="0.2">
      <c r="B1182" s="4"/>
    </row>
    <row r="1183" spans="2:2" x14ac:dyDescent="0.2">
      <c r="B1183" s="4"/>
    </row>
    <row r="1184" spans="2:2" x14ac:dyDescent="0.2">
      <c r="B1184" s="4"/>
    </row>
    <row r="1185" spans="2:2" x14ac:dyDescent="0.2">
      <c r="B1185" s="4"/>
    </row>
    <row r="1186" spans="2:2" x14ac:dyDescent="0.2">
      <c r="B1186" s="4"/>
    </row>
    <row r="1187" spans="2:2" x14ac:dyDescent="0.2">
      <c r="B1187" s="4"/>
    </row>
    <row r="1188" spans="2:2" x14ac:dyDescent="0.2">
      <c r="B1188" s="4"/>
    </row>
    <row r="1189" spans="2:2" x14ac:dyDescent="0.2">
      <c r="B1189" s="4"/>
    </row>
    <row r="1190" spans="2:2" x14ac:dyDescent="0.2">
      <c r="B1190" s="4"/>
    </row>
    <row r="1191" spans="2:2" x14ac:dyDescent="0.2">
      <c r="B1191" s="4"/>
    </row>
    <row r="1192" spans="2:2" x14ac:dyDescent="0.2">
      <c r="B1192" s="4"/>
    </row>
    <row r="1193" spans="2:2" x14ac:dyDescent="0.2">
      <c r="B1193" s="4"/>
    </row>
    <row r="1194" spans="2:2" x14ac:dyDescent="0.2">
      <c r="B1194" s="4"/>
    </row>
    <row r="1195" spans="2:2" x14ac:dyDescent="0.2">
      <c r="B1195" s="4"/>
    </row>
    <row r="1196" spans="2:2" x14ac:dyDescent="0.2">
      <c r="B1196" s="4"/>
    </row>
    <row r="1197" spans="2:2" x14ac:dyDescent="0.2">
      <c r="B1197" s="4"/>
    </row>
    <row r="1198" spans="2:2" x14ac:dyDescent="0.2">
      <c r="B1198" s="4"/>
    </row>
    <row r="1199" spans="2:2" x14ac:dyDescent="0.2">
      <c r="B1199" s="4"/>
    </row>
    <row r="1200" spans="2:2" x14ac:dyDescent="0.2">
      <c r="B1200" s="4"/>
    </row>
    <row r="1201" spans="2:2" x14ac:dyDescent="0.2">
      <c r="B1201" s="4"/>
    </row>
    <row r="1202" spans="2:2" x14ac:dyDescent="0.2">
      <c r="B1202" s="4"/>
    </row>
    <row r="1203" spans="2:2" x14ac:dyDescent="0.2">
      <c r="B1203" s="4"/>
    </row>
    <row r="1204" spans="2:2" x14ac:dyDescent="0.2">
      <c r="B1204" s="4"/>
    </row>
    <row r="1205" spans="2:2" x14ac:dyDescent="0.2">
      <c r="B1205" s="4"/>
    </row>
    <row r="1206" spans="2:2" x14ac:dyDescent="0.2">
      <c r="B1206" s="4"/>
    </row>
    <row r="1207" spans="2:2" x14ac:dyDescent="0.2">
      <c r="B1207" s="4"/>
    </row>
    <row r="1208" spans="2:2" x14ac:dyDescent="0.2">
      <c r="B1208" s="4"/>
    </row>
    <row r="1209" spans="2:2" x14ac:dyDescent="0.2">
      <c r="B1209" s="4"/>
    </row>
    <row r="1210" spans="2:2" x14ac:dyDescent="0.2">
      <c r="B1210" s="4"/>
    </row>
    <row r="1211" spans="2:2" x14ac:dyDescent="0.2">
      <c r="B1211" s="4"/>
    </row>
    <row r="1212" spans="2:2" x14ac:dyDescent="0.2">
      <c r="B1212" s="4"/>
    </row>
    <row r="1213" spans="2:2" x14ac:dyDescent="0.2">
      <c r="B1213" s="4"/>
    </row>
    <row r="1214" spans="2:2" x14ac:dyDescent="0.2">
      <c r="B1214" s="4"/>
    </row>
    <row r="1215" spans="2:2" x14ac:dyDescent="0.2">
      <c r="B1215" s="4"/>
    </row>
    <row r="1216" spans="2:2" x14ac:dyDescent="0.2">
      <c r="B1216" s="4"/>
    </row>
    <row r="1217" spans="2:2" x14ac:dyDescent="0.2">
      <c r="B1217" s="4"/>
    </row>
    <row r="1218" spans="2:2" x14ac:dyDescent="0.2">
      <c r="B1218" s="4"/>
    </row>
    <row r="1219" spans="2:2" x14ac:dyDescent="0.2">
      <c r="B1219" s="4"/>
    </row>
    <row r="1220" spans="2:2" x14ac:dyDescent="0.2">
      <c r="B1220" s="4"/>
    </row>
    <row r="1221" spans="2:2" x14ac:dyDescent="0.2">
      <c r="B1221" s="4"/>
    </row>
    <row r="1222" spans="2:2" x14ac:dyDescent="0.2">
      <c r="B1222" s="4"/>
    </row>
    <row r="1223" spans="2:2" x14ac:dyDescent="0.2">
      <c r="B1223" s="4"/>
    </row>
    <row r="1224" spans="2:2" x14ac:dyDescent="0.2">
      <c r="B1224" s="4"/>
    </row>
    <row r="1225" spans="2:2" x14ac:dyDescent="0.2">
      <c r="B1225" s="4"/>
    </row>
    <row r="1226" spans="2:2" x14ac:dyDescent="0.2">
      <c r="B1226" s="4"/>
    </row>
    <row r="1227" spans="2:2" x14ac:dyDescent="0.2">
      <c r="B1227" s="4"/>
    </row>
    <row r="1228" spans="2:2" x14ac:dyDescent="0.2">
      <c r="B1228" s="4"/>
    </row>
    <row r="1229" spans="2:2" x14ac:dyDescent="0.2">
      <c r="B1229" s="4"/>
    </row>
    <row r="1230" spans="2:2" x14ac:dyDescent="0.2">
      <c r="B1230" s="4"/>
    </row>
    <row r="1231" spans="2:2" x14ac:dyDescent="0.2">
      <c r="B1231" s="4"/>
    </row>
    <row r="1232" spans="2:2" x14ac:dyDescent="0.2">
      <c r="B1232" s="4"/>
    </row>
    <row r="1233" spans="2:2" x14ac:dyDescent="0.2">
      <c r="B1233" s="4"/>
    </row>
    <row r="1234" spans="2:2" x14ac:dyDescent="0.2">
      <c r="B1234" s="4"/>
    </row>
    <row r="1235" spans="2:2" x14ac:dyDescent="0.2">
      <c r="B1235" s="4"/>
    </row>
    <row r="1236" spans="2:2" x14ac:dyDescent="0.2">
      <c r="B1236" s="4"/>
    </row>
    <row r="1237" spans="2:2" x14ac:dyDescent="0.2">
      <c r="B1237" s="4"/>
    </row>
    <row r="1238" spans="2:2" x14ac:dyDescent="0.2">
      <c r="B1238" s="4"/>
    </row>
    <row r="1239" spans="2:2" x14ac:dyDescent="0.2">
      <c r="B1239" s="4"/>
    </row>
    <row r="1240" spans="2:2" x14ac:dyDescent="0.2">
      <c r="B1240" s="4"/>
    </row>
    <row r="1241" spans="2:2" x14ac:dyDescent="0.2">
      <c r="B1241" s="4"/>
    </row>
    <row r="1242" spans="2:2" x14ac:dyDescent="0.2">
      <c r="B1242" s="4"/>
    </row>
    <row r="1243" spans="2:2" x14ac:dyDescent="0.2">
      <c r="B1243" s="4"/>
    </row>
    <row r="1244" spans="2:2" x14ac:dyDescent="0.2">
      <c r="B1244" s="4"/>
    </row>
    <row r="1245" spans="2:2" x14ac:dyDescent="0.2">
      <c r="B1245" s="4"/>
    </row>
    <row r="1246" spans="2:2" x14ac:dyDescent="0.2">
      <c r="B1246" s="4"/>
    </row>
    <row r="1247" spans="2:2" x14ac:dyDescent="0.2">
      <c r="B1247" s="4"/>
    </row>
    <row r="1248" spans="2:2" x14ac:dyDescent="0.2">
      <c r="B1248" s="4"/>
    </row>
    <row r="1249" spans="2:2" x14ac:dyDescent="0.2">
      <c r="B1249" s="4"/>
    </row>
    <row r="1250" spans="2:2" x14ac:dyDescent="0.2">
      <c r="B1250" s="4"/>
    </row>
    <row r="1251" spans="2:2" x14ac:dyDescent="0.2">
      <c r="B1251" s="4"/>
    </row>
    <row r="1252" spans="2:2" x14ac:dyDescent="0.2">
      <c r="B1252" s="4"/>
    </row>
    <row r="1253" spans="2:2" x14ac:dyDescent="0.2">
      <c r="B1253" s="4"/>
    </row>
    <row r="1254" spans="2:2" x14ac:dyDescent="0.2">
      <c r="B1254" s="4"/>
    </row>
    <row r="1255" spans="2:2" x14ac:dyDescent="0.2">
      <c r="B1255" s="4"/>
    </row>
    <row r="1256" spans="2:2" x14ac:dyDescent="0.2">
      <c r="B1256" s="4"/>
    </row>
    <row r="1257" spans="2:2" x14ac:dyDescent="0.2">
      <c r="B1257" s="4"/>
    </row>
    <row r="1258" spans="2:2" x14ac:dyDescent="0.2">
      <c r="B1258" s="4"/>
    </row>
    <row r="1259" spans="2:2" x14ac:dyDescent="0.2">
      <c r="B1259" s="4"/>
    </row>
    <row r="1260" spans="2:2" x14ac:dyDescent="0.2">
      <c r="B1260" s="4"/>
    </row>
    <row r="1261" spans="2:2" x14ac:dyDescent="0.2">
      <c r="B1261" s="4"/>
    </row>
    <row r="1262" spans="2:2" x14ac:dyDescent="0.2">
      <c r="B1262" s="4"/>
    </row>
    <row r="1263" spans="2:2" x14ac:dyDescent="0.2">
      <c r="B1263" s="4"/>
    </row>
    <row r="1264" spans="2:2" x14ac:dyDescent="0.2">
      <c r="B1264" s="4"/>
    </row>
    <row r="1265" spans="2:2" x14ac:dyDescent="0.2">
      <c r="B1265" s="4"/>
    </row>
    <row r="1266" spans="2:2" x14ac:dyDescent="0.2">
      <c r="B1266" s="4"/>
    </row>
    <row r="1267" spans="2:2" x14ac:dyDescent="0.2">
      <c r="B1267" s="4"/>
    </row>
    <row r="1268" spans="2:2" x14ac:dyDescent="0.2">
      <c r="B1268" s="4"/>
    </row>
    <row r="1269" spans="2:2" x14ac:dyDescent="0.2">
      <c r="B1269" s="4"/>
    </row>
    <row r="1270" spans="2:2" x14ac:dyDescent="0.2">
      <c r="B1270" s="4"/>
    </row>
    <row r="1271" spans="2:2" x14ac:dyDescent="0.2">
      <c r="B1271" s="4"/>
    </row>
    <row r="1272" spans="2:2" x14ac:dyDescent="0.2">
      <c r="B1272" s="4"/>
    </row>
    <row r="1273" spans="2:2" x14ac:dyDescent="0.2">
      <c r="B1273" s="4"/>
    </row>
    <row r="1274" spans="2:2" x14ac:dyDescent="0.2">
      <c r="B1274" s="4"/>
    </row>
    <row r="1275" spans="2:2" x14ac:dyDescent="0.2">
      <c r="B1275" s="4"/>
    </row>
    <row r="1276" spans="2:2" x14ac:dyDescent="0.2">
      <c r="B1276" s="4"/>
    </row>
    <row r="1277" spans="2:2" x14ac:dyDescent="0.2">
      <c r="B1277" s="4"/>
    </row>
    <row r="1278" spans="2:2" x14ac:dyDescent="0.2">
      <c r="B1278" s="4"/>
    </row>
    <row r="1279" spans="2:2" x14ac:dyDescent="0.2">
      <c r="B1279" s="4"/>
    </row>
    <row r="1280" spans="2:2" x14ac:dyDescent="0.2">
      <c r="B1280" s="4"/>
    </row>
    <row r="1281" spans="2:2" x14ac:dyDescent="0.2">
      <c r="B1281" s="4"/>
    </row>
    <row r="1282" spans="2:2" x14ac:dyDescent="0.2">
      <c r="B1282" s="4"/>
    </row>
    <row r="1283" spans="2:2" x14ac:dyDescent="0.2">
      <c r="B1283" s="4"/>
    </row>
    <row r="1284" spans="2:2" x14ac:dyDescent="0.2">
      <c r="B1284" s="4"/>
    </row>
    <row r="1285" spans="2:2" x14ac:dyDescent="0.2">
      <c r="B1285" s="4"/>
    </row>
    <row r="1286" spans="2:2" x14ac:dyDescent="0.2">
      <c r="B1286" s="4"/>
    </row>
    <row r="1287" spans="2:2" x14ac:dyDescent="0.2">
      <c r="B1287" s="4"/>
    </row>
    <row r="1288" spans="2:2" x14ac:dyDescent="0.2">
      <c r="B1288" s="4"/>
    </row>
    <row r="1289" spans="2:2" x14ac:dyDescent="0.2">
      <c r="B1289" s="4"/>
    </row>
    <row r="1290" spans="2:2" x14ac:dyDescent="0.2">
      <c r="B1290" s="4"/>
    </row>
    <row r="1291" spans="2:2" x14ac:dyDescent="0.2">
      <c r="B1291" s="4"/>
    </row>
    <row r="1292" spans="2:2" x14ac:dyDescent="0.2">
      <c r="B1292" s="4"/>
    </row>
    <row r="1293" spans="2:2" x14ac:dyDescent="0.2">
      <c r="B1293" s="4"/>
    </row>
    <row r="1294" spans="2:2" x14ac:dyDescent="0.2">
      <c r="B1294" s="4"/>
    </row>
    <row r="1295" spans="2:2" x14ac:dyDescent="0.2">
      <c r="B1295" s="4"/>
    </row>
    <row r="1296" spans="2:2" x14ac:dyDescent="0.2">
      <c r="B1296" s="4"/>
    </row>
    <row r="1297" spans="2:2" x14ac:dyDescent="0.2">
      <c r="B1297" s="4"/>
    </row>
    <row r="1298" spans="2:2" x14ac:dyDescent="0.2">
      <c r="B1298" s="4"/>
    </row>
    <row r="1299" spans="2:2" x14ac:dyDescent="0.2">
      <c r="B1299" s="4"/>
    </row>
    <row r="1300" spans="2:2" x14ac:dyDescent="0.2">
      <c r="B1300" s="4"/>
    </row>
    <row r="1301" spans="2:2" x14ac:dyDescent="0.2">
      <c r="B1301" s="4"/>
    </row>
    <row r="1302" spans="2:2" x14ac:dyDescent="0.2">
      <c r="B1302" s="4"/>
    </row>
    <row r="1303" spans="2:2" x14ac:dyDescent="0.2">
      <c r="B1303" s="4"/>
    </row>
    <row r="1304" spans="2:2" x14ac:dyDescent="0.2">
      <c r="B1304" s="4"/>
    </row>
    <row r="1305" spans="2:2" x14ac:dyDescent="0.2">
      <c r="B1305" s="4"/>
    </row>
    <row r="1306" spans="2:2" x14ac:dyDescent="0.2">
      <c r="B1306" s="4"/>
    </row>
    <row r="1307" spans="2:2" x14ac:dyDescent="0.2">
      <c r="B1307" s="4"/>
    </row>
    <row r="1308" spans="2:2" x14ac:dyDescent="0.2">
      <c r="B1308" s="4"/>
    </row>
    <row r="1309" spans="2:2" x14ac:dyDescent="0.2">
      <c r="B1309" s="4"/>
    </row>
    <row r="1310" spans="2:2" x14ac:dyDescent="0.2">
      <c r="B1310" s="4"/>
    </row>
    <row r="1311" spans="2:2" x14ac:dyDescent="0.2">
      <c r="B1311" s="4"/>
    </row>
    <row r="1312" spans="2:2" x14ac:dyDescent="0.2">
      <c r="B1312" s="4"/>
    </row>
    <row r="1313" spans="2:2" x14ac:dyDescent="0.2">
      <c r="B1313" s="4"/>
    </row>
    <row r="1314" spans="2:2" x14ac:dyDescent="0.2">
      <c r="B1314" s="4"/>
    </row>
    <row r="1315" spans="2:2" x14ac:dyDescent="0.2">
      <c r="B1315" s="4"/>
    </row>
    <row r="1316" spans="2:2" x14ac:dyDescent="0.2">
      <c r="B1316" s="4"/>
    </row>
    <row r="1317" spans="2:2" x14ac:dyDescent="0.2">
      <c r="B1317" s="4"/>
    </row>
    <row r="1318" spans="2:2" x14ac:dyDescent="0.2">
      <c r="B1318" s="4"/>
    </row>
    <row r="1319" spans="2:2" x14ac:dyDescent="0.2">
      <c r="B1319" s="4"/>
    </row>
    <row r="1320" spans="2:2" x14ac:dyDescent="0.2">
      <c r="B1320" s="4"/>
    </row>
    <row r="1321" spans="2:2" x14ac:dyDescent="0.2">
      <c r="B1321" s="4"/>
    </row>
    <row r="1322" spans="2:2" x14ac:dyDescent="0.2">
      <c r="B1322" s="4"/>
    </row>
    <row r="1323" spans="2:2" x14ac:dyDescent="0.2">
      <c r="B1323" s="4"/>
    </row>
    <row r="1324" spans="2:2" x14ac:dyDescent="0.2">
      <c r="B1324" s="4"/>
    </row>
    <row r="1325" spans="2:2" x14ac:dyDescent="0.2">
      <c r="B1325" s="4"/>
    </row>
    <row r="1326" spans="2:2" x14ac:dyDescent="0.2">
      <c r="B1326" s="4"/>
    </row>
    <row r="1327" spans="2:2" x14ac:dyDescent="0.2">
      <c r="B1327" s="4"/>
    </row>
    <row r="1328" spans="2:2" x14ac:dyDescent="0.2">
      <c r="B1328" s="4"/>
    </row>
    <row r="1329" spans="2:2" x14ac:dyDescent="0.2">
      <c r="B1329" s="4"/>
    </row>
    <row r="1330" spans="2:2" x14ac:dyDescent="0.2">
      <c r="B1330" s="4"/>
    </row>
    <row r="1331" spans="2:2" x14ac:dyDescent="0.2">
      <c r="B1331" s="4"/>
    </row>
    <row r="1332" spans="2:2" x14ac:dyDescent="0.2">
      <c r="B1332" s="4"/>
    </row>
    <row r="1333" spans="2:2" x14ac:dyDescent="0.2">
      <c r="B1333" s="4"/>
    </row>
    <row r="1334" spans="2:2" x14ac:dyDescent="0.2">
      <c r="B1334" s="4"/>
    </row>
    <row r="1335" spans="2:2" x14ac:dyDescent="0.2">
      <c r="B1335" s="4"/>
    </row>
    <row r="1336" spans="2:2" x14ac:dyDescent="0.2">
      <c r="B1336" s="4"/>
    </row>
    <row r="1337" spans="2:2" x14ac:dyDescent="0.2">
      <c r="B1337" s="4"/>
    </row>
    <row r="1338" spans="2:2" x14ac:dyDescent="0.2">
      <c r="B1338" s="4"/>
    </row>
    <row r="1339" spans="2:2" x14ac:dyDescent="0.2">
      <c r="B1339" s="4"/>
    </row>
    <row r="1340" spans="2:2" x14ac:dyDescent="0.2">
      <c r="B1340" s="4"/>
    </row>
    <row r="1341" spans="2:2" x14ac:dyDescent="0.2">
      <c r="B1341" s="4"/>
    </row>
    <row r="1342" spans="2:2" x14ac:dyDescent="0.2">
      <c r="B1342" s="4"/>
    </row>
    <row r="1343" spans="2:2" x14ac:dyDescent="0.2">
      <c r="B1343" s="4"/>
    </row>
    <row r="1344" spans="2:2" x14ac:dyDescent="0.2">
      <c r="B1344" s="4"/>
    </row>
    <row r="1345" spans="2:2" x14ac:dyDescent="0.2">
      <c r="B1345" s="4"/>
    </row>
    <row r="1346" spans="2:2" x14ac:dyDescent="0.2">
      <c r="B1346" s="4"/>
    </row>
    <row r="1347" spans="2:2" x14ac:dyDescent="0.2">
      <c r="B1347" s="4"/>
    </row>
    <row r="1348" spans="2:2" x14ac:dyDescent="0.2">
      <c r="B1348" s="4"/>
    </row>
    <row r="1349" spans="2:2" x14ac:dyDescent="0.2">
      <c r="B1349" s="4"/>
    </row>
    <row r="1350" spans="2:2" x14ac:dyDescent="0.2">
      <c r="B1350" s="4"/>
    </row>
    <row r="1351" spans="2:2" x14ac:dyDescent="0.2">
      <c r="B1351" s="4"/>
    </row>
    <row r="1352" spans="2:2" x14ac:dyDescent="0.2">
      <c r="B1352" s="4"/>
    </row>
    <row r="1353" spans="2:2" x14ac:dyDescent="0.2">
      <c r="B1353" s="4"/>
    </row>
    <row r="1354" spans="2:2" x14ac:dyDescent="0.2">
      <c r="B1354" s="4"/>
    </row>
    <row r="1355" spans="2:2" x14ac:dyDescent="0.2">
      <c r="B1355" s="4"/>
    </row>
    <row r="1356" spans="2:2" x14ac:dyDescent="0.2">
      <c r="B1356" s="4"/>
    </row>
    <row r="1357" spans="2:2" x14ac:dyDescent="0.2">
      <c r="B1357" s="4"/>
    </row>
    <row r="1358" spans="2:2" x14ac:dyDescent="0.2">
      <c r="B1358" s="4"/>
    </row>
    <row r="1359" spans="2:2" x14ac:dyDescent="0.2">
      <c r="B1359" s="4"/>
    </row>
    <row r="1360" spans="2:2" x14ac:dyDescent="0.2">
      <c r="B1360" s="4"/>
    </row>
    <row r="1361" spans="2:2" x14ac:dyDescent="0.2">
      <c r="B1361" s="4"/>
    </row>
    <row r="1362" spans="2:2" x14ac:dyDescent="0.2">
      <c r="B1362" s="4"/>
    </row>
    <row r="1363" spans="2:2" x14ac:dyDescent="0.2">
      <c r="B1363" s="4"/>
    </row>
    <row r="1364" spans="2:2" x14ac:dyDescent="0.2">
      <c r="B1364" s="4"/>
    </row>
    <row r="1365" spans="2:2" x14ac:dyDescent="0.2">
      <c r="B1365" s="4"/>
    </row>
    <row r="1366" spans="2:2" x14ac:dyDescent="0.2">
      <c r="B1366" s="4"/>
    </row>
    <row r="1367" spans="2:2" x14ac:dyDescent="0.2">
      <c r="B1367" s="4"/>
    </row>
    <row r="1368" spans="2:2" x14ac:dyDescent="0.2">
      <c r="B1368" s="4"/>
    </row>
    <row r="1369" spans="2:2" x14ac:dyDescent="0.2">
      <c r="B1369" s="4"/>
    </row>
    <row r="1370" spans="2:2" x14ac:dyDescent="0.2">
      <c r="B1370" s="4"/>
    </row>
    <row r="1371" spans="2:2" x14ac:dyDescent="0.2">
      <c r="B1371" s="4"/>
    </row>
    <row r="1372" spans="2:2" x14ac:dyDescent="0.2">
      <c r="B1372" s="4"/>
    </row>
    <row r="1373" spans="2:2" x14ac:dyDescent="0.2">
      <c r="B1373" s="4"/>
    </row>
    <row r="1374" spans="2:2" x14ac:dyDescent="0.2">
      <c r="B1374" s="4"/>
    </row>
    <row r="1375" spans="2:2" x14ac:dyDescent="0.2">
      <c r="B1375" s="4"/>
    </row>
    <row r="1376" spans="2:2" x14ac:dyDescent="0.2">
      <c r="B1376" s="4"/>
    </row>
    <row r="1377" spans="2:2" x14ac:dyDescent="0.2">
      <c r="B1377" s="4"/>
    </row>
    <row r="1378" spans="2:2" x14ac:dyDescent="0.2">
      <c r="B1378" s="4"/>
    </row>
    <row r="1379" spans="2:2" x14ac:dyDescent="0.2">
      <c r="B1379" s="4"/>
    </row>
    <row r="1380" spans="2:2" x14ac:dyDescent="0.2">
      <c r="B1380" s="4"/>
    </row>
    <row r="1381" spans="2:2" x14ac:dyDescent="0.2">
      <c r="B1381" s="4"/>
    </row>
    <row r="1382" spans="2:2" x14ac:dyDescent="0.2">
      <c r="B1382" s="4"/>
    </row>
    <row r="1383" spans="2:2" x14ac:dyDescent="0.2">
      <c r="B1383" s="4"/>
    </row>
    <row r="1384" spans="2:2" x14ac:dyDescent="0.2">
      <c r="B1384" s="4"/>
    </row>
    <row r="1385" spans="2:2" x14ac:dyDescent="0.2">
      <c r="B1385" s="4"/>
    </row>
    <row r="1386" spans="2:2" x14ac:dyDescent="0.2">
      <c r="B1386" s="4"/>
    </row>
    <row r="1387" spans="2:2" x14ac:dyDescent="0.2">
      <c r="B1387" s="4"/>
    </row>
    <row r="1388" spans="2:2" x14ac:dyDescent="0.2">
      <c r="B1388" s="4"/>
    </row>
    <row r="1389" spans="2:2" x14ac:dyDescent="0.2">
      <c r="B1389" s="4"/>
    </row>
    <row r="1390" spans="2:2" x14ac:dyDescent="0.2">
      <c r="B1390" s="4"/>
    </row>
    <row r="1391" spans="2:2" x14ac:dyDescent="0.2">
      <c r="B1391" s="4"/>
    </row>
    <row r="1392" spans="2:2" x14ac:dyDescent="0.2">
      <c r="B1392" s="4"/>
    </row>
    <row r="1393" spans="2:2" x14ac:dyDescent="0.2">
      <c r="B1393" s="4"/>
    </row>
    <row r="1394" spans="2:2" x14ac:dyDescent="0.2">
      <c r="B1394" s="4"/>
    </row>
    <row r="1395" spans="2:2" x14ac:dyDescent="0.2">
      <c r="B1395" s="4"/>
    </row>
    <row r="1396" spans="2:2" x14ac:dyDescent="0.2">
      <c r="B1396" s="4"/>
    </row>
    <row r="1397" spans="2:2" x14ac:dyDescent="0.2">
      <c r="B1397" s="4"/>
    </row>
    <row r="1398" spans="2:2" x14ac:dyDescent="0.2">
      <c r="B1398" s="4"/>
    </row>
    <row r="1399" spans="2:2" x14ac:dyDescent="0.2">
      <c r="B1399" s="4"/>
    </row>
  </sheetData>
  <phoneticPr fontId="0" type="noConversion"/>
  <pageMargins left="0.75" right="0.75" top="1" bottom="1" header="0.4921259845" footer="0.492125984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5</vt:i4>
      </vt:variant>
      <vt:variant>
        <vt:lpstr>Pomenované rozsahy</vt:lpstr>
      </vt:variant>
      <vt:variant>
        <vt:i4>7</vt:i4>
      </vt:variant>
    </vt:vector>
  </HeadingPairs>
  <TitlesOfParts>
    <vt:vector size="12" baseType="lpstr">
      <vt:lpstr>CF - výkaz NJ</vt:lpstr>
      <vt:lpstr>CF -s účtami</vt:lpstr>
      <vt:lpstr>CF2005-podrobný</vt:lpstr>
      <vt:lpstr>CF2012</vt:lpstr>
      <vt:lpstr>vzor</vt:lpstr>
      <vt:lpstr>'CF - výkaz NJ'!Názvy_tlače</vt:lpstr>
      <vt:lpstr>'CF2005-podrobný'!Názvy_tlače</vt:lpstr>
      <vt:lpstr>'CF2012'!Názvy_tlače</vt:lpstr>
      <vt:lpstr>'CF - výkaz NJ'!Oblasť_tlače</vt:lpstr>
      <vt:lpstr>'CF -s účtami'!Oblasť_tlače</vt:lpstr>
      <vt:lpstr>'CF2005-podrobný'!Oblasť_tlače</vt:lpstr>
      <vt:lpstr>'CF2012'!Oblasť_tlače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Katarina Andriskinova</cp:lastModifiedBy>
  <cp:lastPrinted>2018-03-28T22:27:28Z</cp:lastPrinted>
  <dcterms:created xsi:type="dcterms:W3CDTF">1999-03-01T17:21:51Z</dcterms:created>
  <dcterms:modified xsi:type="dcterms:W3CDTF">2018-03-28T10:28:49Z</dcterms:modified>
</cp:coreProperties>
</file>