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21.xml" ContentType="application/vnd.openxmlformats-officedocument.spreadsheetml.comment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comments9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95" yWindow="60" windowWidth="10380" windowHeight="7350" tabRatio="929" activeTab="1"/>
  </bookViews>
  <sheets>
    <sheet name="tax return reporting " sheetId="41" r:id="rId1"/>
    <sheet name="summary" sheetId="30" r:id="rId2"/>
    <sheet name="IT_WH" sheetId="3" r:id="rId3"/>
    <sheet name="IT_INdesit" sheetId="33" r:id="rId4"/>
    <sheet name="US" sheetId="6" r:id="rId5"/>
    <sheet name="UK" sheetId="37" r:id="rId6"/>
    <sheet name="GER_Ire" sheetId="5" r:id="rId7"/>
    <sheet name="GER_Bauk" sheetId="8" r:id="rId8"/>
    <sheet name="HU_WH" sheetId="24" r:id="rId9"/>
    <sheet name="HU_Indesit" sheetId="39" r:id="rId10"/>
    <sheet name="PL_WH" sheetId="11" r:id="rId11"/>
    <sheet name="PL_Indesit" sheetId="19" r:id="rId12"/>
    <sheet name="ESP" sheetId="36" r:id="rId13"/>
    <sheet name="CR" sheetId="13" r:id="rId14"/>
    <sheet name="FR" sheetId="14" r:id="rId15"/>
    <sheet name="RO" sheetId="18" r:id="rId16"/>
    <sheet name="tab.DP_WH ost_nak_predaj" sheetId="26" r:id="rId17"/>
    <sheet name="NOR" sheetId="29" r:id="rId18"/>
    <sheet name="DK" sheetId="28" r:id="rId19"/>
    <sheet name="FIN" sheetId="27" r:id="rId20"/>
    <sheet name="SWE_WH" sheetId="20" r:id="rId21"/>
    <sheet name="SWE_Ind" sheetId="42" r:id="rId22"/>
    <sheet name="tabuľka k DP_Finance_NL " sheetId="22" r:id="rId23"/>
  </sheets>
  <definedNames>
    <definedName name="_xlnm._FilterDatabase" localSheetId="1" hidden="1">summary!$A$5:$R$54</definedName>
    <definedName name="DATA1" localSheetId="12">#REF!</definedName>
    <definedName name="DATA1" localSheetId="9">#REF!</definedName>
    <definedName name="DATA1" localSheetId="21">#REF!</definedName>
    <definedName name="DATA1" localSheetId="0">#REF!</definedName>
    <definedName name="DATA1" localSheetId="5">#REF!</definedName>
    <definedName name="DATA1">#REF!</definedName>
    <definedName name="DATA2" localSheetId="12">#REF!</definedName>
    <definedName name="DATA2" localSheetId="9">#REF!</definedName>
    <definedName name="DATA2" localSheetId="21">#REF!</definedName>
    <definedName name="DATA2" localSheetId="5">#REF!</definedName>
    <definedName name="DATA2">#REF!</definedName>
    <definedName name="DATA3" localSheetId="12">#REF!</definedName>
    <definedName name="DATA3" localSheetId="9">#REF!</definedName>
    <definedName name="DATA3" localSheetId="21">#REF!</definedName>
    <definedName name="DATA3" localSheetId="5">#REF!</definedName>
    <definedName name="DATA3">#REF!</definedName>
    <definedName name="DATA4" localSheetId="12">#REF!</definedName>
    <definedName name="DATA4" localSheetId="9">#REF!</definedName>
    <definedName name="DATA4" localSheetId="21">#REF!</definedName>
    <definedName name="DATA4" localSheetId="5">#REF!</definedName>
    <definedName name="DATA4">#REF!</definedName>
    <definedName name="DATA5" localSheetId="12">#REF!</definedName>
    <definedName name="DATA5" localSheetId="9">#REF!</definedName>
    <definedName name="DATA5" localSheetId="21">#REF!</definedName>
    <definedName name="DATA5" localSheetId="5">#REF!</definedName>
    <definedName name="DATA5">#REF!</definedName>
    <definedName name="DATA6" localSheetId="12">#REF!</definedName>
    <definedName name="DATA6" localSheetId="9">#REF!</definedName>
    <definedName name="DATA6" localSheetId="21">#REF!</definedName>
    <definedName name="DATA6" localSheetId="5">#REF!</definedName>
    <definedName name="DATA6">#REF!</definedName>
    <definedName name="DATA7" localSheetId="12">#REF!</definedName>
    <definedName name="DATA7" localSheetId="9">#REF!</definedName>
    <definedName name="DATA7" localSheetId="21">#REF!</definedName>
    <definedName name="DATA7" localSheetId="5">#REF!</definedName>
    <definedName name="DATA7">#REF!</definedName>
    <definedName name="DATA8" localSheetId="12">#REF!</definedName>
    <definedName name="DATA8" localSheetId="9">#REF!</definedName>
    <definedName name="DATA8" localSheetId="21">#REF!</definedName>
    <definedName name="DATA8" localSheetId="5">#REF!</definedName>
    <definedName name="DATA8">#REF!</definedName>
    <definedName name="_xlnm.Print_Area" localSheetId="0">'tax return reporting '!$A$1:$C$10</definedName>
    <definedName name="TEST1" localSheetId="12">#REF!</definedName>
    <definedName name="TEST1" localSheetId="9">#REF!</definedName>
    <definedName name="TEST1" localSheetId="21">#REF!</definedName>
    <definedName name="TEST1" localSheetId="0">#REF!</definedName>
    <definedName name="TEST1" localSheetId="5">#REF!</definedName>
    <definedName name="TEST1">#REF!</definedName>
    <definedName name="TESTKEYS" localSheetId="12">#REF!</definedName>
    <definedName name="TESTKEYS" localSheetId="9">#REF!</definedName>
    <definedName name="TESTKEYS" localSheetId="21">#REF!</definedName>
    <definedName name="TESTKEYS" localSheetId="5">#REF!</definedName>
    <definedName name="TESTKEYS">#REF!</definedName>
    <definedName name="TESTVKEY" localSheetId="12">#REF!</definedName>
    <definedName name="TESTVKEY" localSheetId="9">#REF!</definedName>
    <definedName name="TESTVKEY" localSheetId="21">#REF!</definedName>
    <definedName name="TESTVKEY" localSheetId="5">#REF!</definedName>
    <definedName name="TESTVKEY">#REF!</definedName>
  </definedNames>
  <calcPr calcId="125725"/>
</workbook>
</file>

<file path=xl/calcChain.xml><?xml version="1.0" encoding="utf-8"?>
<calcChain xmlns="http://schemas.openxmlformats.org/spreadsheetml/2006/main">
  <c r="D125" i="26"/>
  <c r="P37" i="30" l="1"/>
  <c r="B8" i="41"/>
  <c r="D255" i="26"/>
  <c r="D35" i="39" l="1"/>
  <c r="C47" i="30"/>
  <c r="D167" i="26"/>
  <c r="D88"/>
  <c r="D77"/>
  <c r="E30" i="30"/>
  <c r="D30"/>
  <c r="D35"/>
  <c r="K67"/>
  <c r="K65"/>
  <c r="F54"/>
  <c r="C66"/>
  <c r="E54" i="22"/>
  <c r="D51" i="30"/>
  <c r="D50"/>
  <c r="M47"/>
  <c r="Q47" s="1"/>
  <c r="D47"/>
  <c r="Q46"/>
  <c r="C46"/>
  <c r="I46" s="1"/>
  <c r="Q45"/>
  <c r="Q44"/>
  <c r="C45"/>
  <c r="I45" s="1"/>
  <c r="C44"/>
  <c r="I44" s="1"/>
  <c r="Q43"/>
  <c r="C43"/>
  <c r="I43" s="1"/>
  <c r="D38"/>
  <c r="G35"/>
  <c r="G54" s="1"/>
  <c r="C67" s="1"/>
  <c r="A35"/>
  <c r="D34"/>
  <c r="M29"/>
  <c r="D29"/>
  <c r="C29"/>
  <c r="A29"/>
  <c r="Q24"/>
  <c r="C24"/>
  <c r="I24" s="1"/>
  <c r="D22"/>
  <c r="I47" l="1"/>
  <c r="D17"/>
  <c r="O14" l="1"/>
  <c r="E13"/>
  <c r="Q9"/>
  <c r="Q11"/>
  <c r="Q12"/>
  <c r="Q13"/>
  <c r="Q16"/>
  <c r="Q17"/>
  <c r="Q18"/>
  <c r="Q20"/>
  <c r="Q22"/>
  <c r="Q23"/>
  <c r="Q25"/>
  <c r="Q26"/>
  <c r="Q27"/>
  <c r="Q28"/>
  <c r="Q29"/>
  <c r="Q30"/>
  <c r="Q31"/>
  <c r="Q32"/>
  <c r="Q33"/>
  <c r="Q36"/>
  <c r="Q38"/>
  <c r="Q40"/>
  <c r="Q41"/>
  <c r="Q42"/>
  <c r="Q48"/>
  <c r="Q49"/>
  <c r="Q50"/>
  <c r="Q51"/>
  <c r="Q52"/>
  <c r="D12"/>
  <c r="D11"/>
  <c r="D8"/>
  <c r="E54" l="1"/>
  <c r="C65" s="1"/>
  <c r="G7" l="1"/>
  <c r="I7" s="1"/>
  <c r="D55" i="3" l="1"/>
  <c r="L6" i="30"/>
  <c r="E55" i="3"/>
  <c r="M6" i="30"/>
  <c r="O6"/>
  <c r="E46" i="33"/>
  <c r="E46" i="6"/>
  <c r="E37" i="3"/>
  <c r="E26" i="14"/>
  <c r="D26" i="3"/>
  <c r="D25" i="18"/>
  <c r="D30" i="11"/>
  <c r="D30" i="19"/>
  <c r="D30" i="22"/>
  <c r="D19" i="26"/>
  <c r="C22" i="30" s="1"/>
  <c r="I22" s="1"/>
  <c r="D31" i="3" l="1"/>
  <c r="D145" i="26"/>
  <c r="D30" i="27"/>
  <c r="D30" i="36"/>
  <c r="D30" i="8"/>
  <c r="C16" i="30" l="1"/>
  <c r="C18"/>
  <c r="K54"/>
  <c r="L7"/>
  <c r="L14"/>
  <c r="L15"/>
  <c r="Q15" s="1"/>
  <c r="L19"/>
  <c r="Q19" s="1"/>
  <c r="L21"/>
  <c r="Q21" s="1"/>
  <c r="Q34"/>
  <c r="Q35"/>
  <c r="C6"/>
  <c r="C8"/>
  <c r="C9"/>
  <c r="C10"/>
  <c r="I10" s="1"/>
  <c r="C11"/>
  <c r="I11" s="1"/>
  <c r="C12"/>
  <c r="I12" s="1"/>
  <c r="C13"/>
  <c r="I13" s="1"/>
  <c r="C14"/>
  <c r="C15"/>
  <c r="C17"/>
  <c r="I17" s="1"/>
  <c r="C19"/>
  <c r="C20"/>
  <c r="C25"/>
  <c r="I25" s="1"/>
  <c r="C26"/>
  <c r="I26" s="1"/>
  <c r="C27"/>
  <c r="I27" s="1"/>
  <c r="C28"/>
  <c r="I28" s="1"/>
  <c r="I29"/>
  <c r="C30"/>
  <c r="I30" s="1"/>
  <c r="C31"/>
  <c r="I31" s="1"/>
  <c r="C33"/>
  <c r="I33" s="1"/>
  <c r="C34"/>
  <c r="I34" s="1"/>
  <c r="C37"/>
  <c r="C38"/>
  <c r="I38" s="1"/>
  <c r="C39"/>
  <c r="I39" s="1"/>
  <c r="C40"/>
  <c r="I40" s="1"/>
  <c r="C41"/>
  <c r="I41" s="1"/>
  <c r="C42"/>
  <c r="I42" s="1"/>
  <c r="C48"/>
  <c r="C49"/>
  <c r="I49" s="1"/>
  <c r="C50"/>
  <c r="I50" s="1"/>
  <c r="C51"/>
  <c r="I51" s="1"/>
  <c r="C52"/>
  <c r="I52" s="1"/>
  <c r="C53"/>
  <c r="D6"/>
  <c r="D9"/>
  <c r="D14"/>
  <c r="D15"/>
  <c r="D16"/>
  <c r="D19"/>
  <c r="D20"/>
  <c r="D21"/>
  <c r="D54" s="1"/>
  <c r="D36"/>
  <c r="D53"/>
  <c r="O7"/>
  <c r="O10"/>
  <c r="M8"/>
  <c r="M14"/>
  <c r="Q39"/>
  <c r="F8"/>
  <c r="B5" i="41" s="1"/>
  <c r="N7" i="30"/>
  <c r="N8"/>
  <c r="N10"/>
  <c r="Q53"/>
  <c r="B4" i="41"/>
  <c r="P6" i="30"/>
  <c r="Q6" s="1"/>
  <c r="Q37"/>
  <c r="C21"/>
  <c r="C36"/>
  <c r="C32"/>
  <c r="A53"/>
  <c r="E54" i="42"/>
  <c r="D54"/>
  <c r="A42" i="30"/>
  <c r="A41"/>
  <c r="A40"/>
  <c r="A39"/>
  <c r="A38"/>
  <c r="A37"/>
  <c r="A34"/>
  <c r="A33"/>
  <c r="A31"/>
  <c r="A30"/>
  <c r="A28"/>
  <c r="A27"/>
  <c r="A26"/>
  <c r="A25"/>
  <c r="A23"/>
  <c r="A22"/>
  <c r="A21"/>
  <c r="A13"/>
  <c r="A51"/>
  <c r="A16"/>
  <c r="A15"/>
  <c r="A14"/>
  <c r="A12"/>
  <c r="A11"/>
  <c r="A10"/>
  <c r="A9"/>
  <c r="I35"/>
  <c r="C23"/>
  <c r="I23" s="1"/>
  <c r="E54" i="39"/>
  <c r="D54"/>
  <c r="B21" i="30"/>
  <c r="E54" i="37"/>
  <c r="D54"/>
  <c r="E54" i="36"/>
  <c r="D54"/>
  <c r="A7" i="30"/>
  <c r="E54" i="33"/>
  <c r="D54"/>
  <c r="D54" i="6"/>
  <c r="E54"/>
  <c r="E54" i="5"/>
  <c r="E54" i="24"/>
  <c r="E54" i="13"/>
  <c r="E54" i="18"/>
  <c r="E54" i="28"/>
  <c r="E54" i="27"/>
  <c r="E54" i="20"/>
  <c r="D54" i="22"/>
  <c r="D54" i="20"/>
  <c r="D54" i="27"/>
  <c r="D54" i="28"/>
  <c r="D54" i="29"/>
  <c r="D54" i="19"/>
  <c r="D54" i="18"/>
  <c r="D54" i="14"/>
  <c r="D54" i="13"/>
  <c r="D54" i="11"/>
  <c r="D54" i="24"/>
  <c r="D54" i="8"/>
  <c r="D54" i="5"/>
  <c r="D57" i="3"/>
  <c r="E54" i="29"/>
  <c r="E54" i="19"/>
  <c r="E54" i="14"/>
  <c r="E54" i="11"/>
  <c r="E54" i="8"/>
  <c r="A50" i="30"/>
  <c r="A49"/>
  <c r="A48"/>
  <c r="A32"/>
  <c r="A20"/>
  <c r="A19"/>
  <c r="A17"/>
  <c r="A8"/>
  <c r="Q59"/>
  <c r="Q57"/>
  <c r="I18" l="1"/>
  <c r="C54"/>
  <c r="C68" s="1"/>
  <c r="H54"/>
  <c r="C64" s="1"/>
  <c r="B3" i="41" s="1"/>
  <c r="I32" i="30"/>
  <c r="Q14"/>
  <c r="I16"/>
  <c r="I14"/>
  <c r="I21"/>
  <c r="I36"/>
  <c r="Q10"/>
  <c r="I48"/>
  <c r="I19"/>
  <c r="I9"/>
  <c r="I53"/>
  <c r="I37"/>
  <c r="I15"/>
  <c r="I6"/>
  <c r="Q7"/>
  <c r="I20"/>
  <c r="I8"/>
  <c r="Q8"/>
  <c r="D58" i="3"/>
  <c r="Q56" i="30"/>
  <c r="Q58" s="1"/>
  <c r="Q60" s="1"/>
  <c r="L54"/>
  <c r="O54"/>
  <c r="C8" i="41" s="1"/>
  <c r="M54" i="30"/>
  <c r="K66" s="1"/>
  <c r="P54"/>
  <c r="I56"/>
  <c r="I59" s="1"/>
  <c r="N54"/>
  <c r="C3" i="41" l="1"/>
  <c r="K64" i="30"/>
  <c r="C10" i="41"/>
  <c r="K68" i="30"/>
  <c r="Q54"/>
  <c r="Q61" s="1"/>
  <c r="I54"/>
  <c r="I60" s="1"/>
  <c r="C4" i="41"/>
  <c r="B10"/>
  <c r="C5"/>
</calcChain>
</file>

<file path=xl/comments1.xml><?xml version="1.0" encoding="utf-8"?>
<comments xmlns="http://schemas.openxmlformats.org/spreadsheetml/2006/main">
  <authors>
    <author>GRAINM</author>
  </authors>
  <commentList>
    <comment ref="C21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manualne dobropisy na freight recovery presun z 6901420001 na predaj HV
</t>
        </r>
      </text>
    </comment>
    <comment ref="C47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predaj nástrojov z nástrojárne</t>
        </r>
      </text>
    </comment>
    <comment ref="J58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od roku 2011 reportuje BA</t>
        </r>
      </text>
    </comment>
    <comment ref="R59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od roku 2011 reportuje BA
</t>
        </r>
      </text>
    </comment>
  </commentList>
</comments>
</file>

<file path=xl/comments10.xml><?xml version="1.0" encoding="utf-8"?>
<comments xmlns="http://schemas.openxmlformats.org/spreadsheetml/2006/main">
  <authors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1278, 1339
780106
10043250
</t>
        </r>
      </text>
    </comment>
  </commentList>
</comments>
</file>

<file path=xl/comments11.xml><?xml version="1.0" encoding="utf-8"?>
<comments xmlns="http://schemas.openxmlformats.org/spreadsheetml/2006/main">
  <authors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60001438
</t>
        </r>
      </text>
    </comment>
  </commentList>
</comments>
</file>

<file path=xl/comments12.xml><?xml version="1.0" encoding="utf-8"?>
<comments xmlns="http://schemas.openxmlformats.org/spreadsheetml/2006/main">
  <authors>
    <author>Miroslava Graindova</author>
    <author>GRAINM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60001100
60001473
</t>
        </r>
      </text>
    </comment>
    <comment ref="C2" authorId="1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aj slovenská registrácia
</t>
        </r>
      </text>
    </comment>
  </commentList>
</comments>
</file>

<file path=xl/comments13.xml><?xml version="1.0" encoding="utf-8"?>
<comments xmlns="http://schemas.openxmlformats.org/spreadsheetml/2006/main">
  <authors>
    <author>GRAINM</author>
  </authors>
  <commentList>
    <comment ref="B2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60001030
</t>
        </r>
      </text>
    </comment>
  </commentList>
</comments>
</file>

<file path=xl/comments14.xml><?xml version="1.0" encoding="utf-8"?>
<comments xmlns="http://schemas.openxmlformats.org/spreadsheetml/2006/main">
  <authors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60001081
</t>
        </r>
      </text>
    </comment>
  </commentList>
</comments>
</file>

<file path=xl/comments15.xml><?xml version="1.0" encoding="utf-8"?>
<comments xmlns="http://schemas.openxmlformats.org/spreadsheetml/2006/main">
  <authors>
    <author>GRAINM</author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60001462
</t>
        </r>
      </text>
    </comment>
    <comment ref="B14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60001055, 65005128
</t>
        </r>
      </text>
    </comment>
    <comment ref="B39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60001066</t>
        </r>
      </text>
    </comment>
    <comment ref="B47" authorId="1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1150
</t>
        </r>
      </text>
    </comment>
    <comment ref="B56" authorId="1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1271
</t>
        </r>
      </text>
    </comment>
    <comment ref="B63" authorId="1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1165
</t>
        </r>
      </text>
    </comment>
    <comment ref="B72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60001079, 60001429</t>
        </r>
      </text>
    </comment>
    <comment ref="B84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60001247
</t>
        </r>
      </text>
    </comment>
    <comment ref="B93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60001020
</t>
        </r>
      </text>
    </comment>
    <comment ref="B10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1042
</t>
        </r>
      </text>
    </comment>
    <comment ref="B111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1422
</t>
        </r>
      </text>
    </comment>
    <comment ref="C111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29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60001504
</t>
        </r>
      </text>
    </comment>
    <comment ref="B140" authorId="1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60001086
</t>
        </r>
      </text>
    </comment>
    <comment ref="B151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60001442
</t>
        </r>
      </text>
    </comment>
    <comment ref="B162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60001097
</t>
        </r>
      </text>
    </comment>
    <comment ref="B182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60001265
</t>
        </r>
      </text>
    </comment>
    <comment ref="B191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60001110
</t>
        </r>
      </text>
    </comment>
    <comment ref="C207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aj slovenská registrácia
</t>
        </r>
      </text>
    </comment>
  </commentList>
</comments>
</file>

<file path=xl/comments16.xml><?xml version="1.0" encoding="utf-8"?>
<comments xmlns="http://schemas.openxmlformats.org/spreadsheetml/2006/main">
  <authors>
    <author>GRAINM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1311
1170
</t>
        </r>
      </text>
    </comment>
  </commentList>
</comments>
</file>

<file path=xl/comments17.xml><?xml version="1.0" encoding="utf-8"?>
<comments xmlns="http://schemas.openxmlformats.org/spreadsheetml/2006/main">
  <authors>
    <author>GRAINM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60001312
</t>
        </r>
      </text>
    </comment>
  </commentList>
</comments>
</file>

<file path=xl/comments18.xml><?xml version="1.0" encoding="utf-8"?>
<comments xmlns="http://schemas.openxmlformats.org/spreadsheetml/2006/main">
  <authors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60001029
</t>
        </r>
      </text>
    </comment>
  </commentList>
</comments>
</file>

<file path=xl/comments19.xml><?xml version="1.0" encoding="utf-8"?>
<comments xmlns="http://schemas.openxmlformats.org/spreadsheetml/2006/main">
  <authors>
    <author>GRAINM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60001310
</t>
        </r>
      </text>
    </comment>
  </commentList>
</comments>
</file>

<file path=xl/comments2.xml><?xml version="1.0" encoding="utf-8"?>
<comments xmlns="http://schemas.openxmlformats.org/spreadsheetml/2006/main">
  <authors>
    <author>GRAINM</author>
    <author xml:space="preserve">   </author>
  </authors>
  <commentList>
    <comment ref="B2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60001043, 60001322, 60001493
</t>
        </r>
      </text>
    </comment>
    <comment ref="B11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aj software
</t>
        </r>
      </text>
    </comment>
    <comment ref="E37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GSA 2017  v hodnote 9893751,10 €+ ostatné služby 73907,76 €
</t>
        </r>
      </text>
    </comment>
  </commentList>
</comments>
</file>

<file path=xl/comments20.xml><?xml version="1.0" encoding="utf-8"?>
<comments xmlns="http://schemas.openxmlformats.org/spreadsheetml/2006/main">
  <authors>
    <author>GRAINM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60001310
</t>
        </r>
      </text>
    </comment>
  </commentList>
</comments>
</file>

<file path=xl/comments21.xml><?xml version="1.0" encoding="utf-8"?>
<comments xmlns="http://schemas.openxmlformats.org/spreadsheetml/2006/main">
  <authors>
    <author>Miroslava Graindova</author>
    <author>Whirlpool Corporation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600000003
</t>
        </r>
      </text>
    </comment>
    <comment ref="E46" authorId="1">
      <text>
        <r>
          <rPr>
            <b/>
            <sz val="9"/>
            <color indexed="81"/>
            <rFont val="Tahoma"/>
            <family val="2"/>
            <charset val="238"/>
          </rPr>
          <t>Whirlpool Corporation:</t>
        </r>
        <r>
          <rPr>
            <sz val="9"/>
            <color indexed="81"/>
            <rFont val="Tahoma"/>
            <family val="2"/>
            <charset val="238"/>
          </rPr>
          <t xml:space="preserve">
Whirlpool Trademark  2675830 € acc
</t>
        </r>
      </text>
    </comment>
  </commentList>
</comments>
</file>

<file path=xl/comments3.xml><?xml version="1.0" encoding="utf-8"?>
<comments xmlns="http://schemas.openxmlformats.org/spreadsheetml/2006/main">
  <authors>
    <author>Miroslava Graindova</author>
    <author>GRAINM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Miroslava Graindova: </t>
        </r>
        <r>
          <rPr>
            <sz val="8"/>
            <color indexed="81"/>
            <rFont val="Tahoma"/>
            <family val="2"/>
            <charset val="238"/>
          </rPr>
          <t xml:space="preserve">60001425, 65011401
</t>
        </r>
      </text>
    </comment>
    <comment ref="E46" authorId="1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1555651,27 TAF Indesit 540120,36 TM Indesit
</t>
        </r>
      </text>
    </comment>
  </commentList>
</comments>
</file>

<file path=xl/comments4.xml><?xml version="1.0" encoding="utf-8"?>
<comments xmlns="http://schemas.openxmlformats.org/spreadsheetml/2006/main">
  <authors>
    <author>GRAINM</author>
    <author xml:space="preserve">   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1276
1167</t>
        </r>
      </text>
    </comment>
    <comment ref="E46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TM Whirlpool 2017 2163415,03 € faktúry vrátane adjustmentu
</t>
        </r>
      </text>
    </comment>
  </commentList>
</comments>
</file>

<file path=xl/comments5.xml><?xml version="1.0" encoding="utf-8"?>
<comments xmlns="http://schemas.openxmlformats.org/spreadsheetml/2006/main">
  <authors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1037
1041
</t>
        </r>
      </text>
    </comment>
  </commentList>
</comments>
</file>

<file path=xl/comments6.xml><?xml version="1.0" encoding="utf-8"?>
<comments xmlns="http://schemas.openxmlformats.org/spreadsheetml/2006/main">
  <authors>
    <author>GRAINM</author>
    <author xml:space="preserve">   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60001354
</t>
        </r>
      </text>
    </comment>
    <comment ref="E46" authorId="1">
      <text>
        <r>
          <rPr>
            <b/>
            <sz val="8"/>
            <color indexed="81"/>
            <rFont val="Tahoma"/>
            <family val="2"/>
            <charset val="238"/>
          </rPr>
          <t>IRE licencne poplatky</t>
        </r>
        <r>
          <rPr>
            <sz val="8"/>
            <color indexed="81"/>
            <rFont val="Tahoma"/>
            <family val="2"/>
            <charset val="238"/>
          </rPr>
          <t xml:space="preserve">
2017 622450,73 vyfakturované, 19212,83 accrual
</t>
        </r>
      </text>
    </comment>
  </commentList>
</comments>
</file>

<file path=xl/comments7.xml><?xml version="1.0" encoding="utf-8"?>
<comments xmlns="http://schemas.openxmlformats.org/spreadsheetml/2006/main">
  <authors>
    <author>Whirlpool Corporation</author>
  </authors>
  <commentList>
    <comment ref="B2" authorId="0">
      <text>
        <r>
          <rPr>
            <sz val="9"/>
            <color indexed="81"/>
            <rFont val="Tahoma"/>
            <family val="2"/>
            <charset val="238"/>
          </rPr>
          <t xml:space="preserve">
60001130, 65002800</t>
        </r>
      </text>
    </comment>
  </commentList>
</comments>
</file>

<file path=xl/comments8.xml><?xml version="1.0" encoding="utf-8"?>
<comments xmlns="http://schemas.openxmlformats.org/spreadsheetml/2006/main">
  <authors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60001101
</t>
        </r>
      </text>
    </comment>
  </commentList>
</comments>
</file>

<file path=xl/comments9.xml><?xml version="1.0" encoding="utf-8"?>
<comments xmlns="http://schemas.openxmlformats.org/spreadsheetml/2006/main">
  <authors>
    <author>GRAINM</author>
  </authors>
  <commentList>
    <comment ref="B2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60001078, 60001339
</t>
        </r>
      </text>
    </comment>
  </commentList>
</comments>
</file>

<file path=xl/sharedStrings.xml><?xml version="1.0" encoding="utf-8"?>
<sst xmlns="http://schemas.openxmlformats.org/spreadsheetml/2006/main" count="1728" uniqueCount="254">
  <si>
    <t>1.</t>
  </si>
  <si>
    <t>Názov zahraničného spriazneného subjektu</t>
  </si>
  <si>
    <t>Krajina sídla</t>
  </si>
  <si>
    <t>2.</t>
  </si>
  <si>
    <t>3.</t>
  </si>
  <si>
    <t>4.</t>
  </si>
  <si>
    <t>5.</t>
  </si>
  <si>
    <t>6.</t>
  </si>
  <si>
    <t>Úvery a pôžičky</t>
  </si>
  <si>
    <t>7.</t>
  </si>
  <si>
    <t>8.</t>
  </si>
  <si>
    <t>9.</t>
  </si>
  <si>
    <t>Dividendy</t>
  </si>
  <si>
    <t>10.</t>
  </si>
  <si>
    <t>11.</t>
  </si>
  <si>
    <t>Ostatné</t>
  </si>
  <si>
    <r>
      <t>Nehmotný majetok</t>
    </r>
    <r>
      <rPr>
        <sz val="8"/>
        <rFont val="Times New Roman"/>
        <family val="1"/>
        <charset val="238"/>
      </rPr>
      <t xml:space="preserve"> </t>
    </r>
  </si>
  <si>
    <t xml:space="preserve">Hmotný majetok </t>
  </si>
  <si>
    <t xml:space="preserve">Finančný majetok </t>
  </si>
  <si>
    <t xml:space="preserve">Zásoby, materiál </t>
  </si>
  <si>
    <r>
      <t>Výrobky a tovar</t>
    </r>
    <r>
      <rPr>
        <sz val="8"/>
        <rFont val="Times New Roman"/>
        <family val="1"/>
        <charset val="238"/>
      </rPr>
      <t xml:space="preserve"> </t>
    </r>
  </si>
  <si>
    <t>Služby</t>
  </si>
  <si>
    <t>Licenčné poplatky</t>
  </si>
  <si>
    <t>predaj</t>
  </si>
  <si>
    <t>nákup</t>
  </si>
  <si>
    <t>poskytnuté</t>
  </si>
  <si>
    <t>prijaté</t>
  </si>
  <si>
    <t>platené</t>
  </si>
  <si>
    <t>Adresa sídla</t>
  </si>
  <si>
    <t>Zdaňovacie obdobie</t>
  </si>
  <si>
    <t>A</t>
  </si>
  <si>
    <t>B</t>
  </si>
  <si>
    <t>C</t>
  </si>
  <si>
    <t>Taliansko</t>
  </si>
  <si>
    <t>Nemecko</t>
  </si>
  <si>
    <t>USA</t>
  </si>
  <si>
    <t>WHIRLPOOL POLSKA SP. Z.O.O.</t>
  </si>
  <si>
    <t>UL. 1 SIERPNIA 6A, WARSZAWA</t>
  </si>
  <si>
    <t>WHIRLPOOL CR, spol. s.r.o.</t>
  </si>
  <si>
    <t>WHIRLPOOL FRANCE SA</t>
  </si>
  <si>
    <t>WHIRLPOOL NORDIC OY</t>
  </si>
  <si>
    <t>WHIRLPOOL ROMANIA  SRL</t>
  </si>
  <si>
    <t>Viale G. Borghi 27, 21025 Comerio (Varese)</t>
  </si>
  <si>
    <t>% úroku (priem.)</t>
  </si>
  <si>
    <t>poskytnuté (priemer)</t>
  </si>
  <si>
    <t>IRE Beteiligung GmbH</t>
  </si>
  <si>
    <t>Doplňujúce údaje</t>
  </si>
  <si>
    <t>1% z čistých tržieb</t>
  </si>
  <si>
    <t>Spôsob výpočtu</t>
  </si>
  <si>
    <t>Whirlpool Corporation</t>
  </si>
  <si>
    <t>BAUKNECHT HAUSGER GMBH</t>
  </si>
  <si>
    <t>Francúzsko</t>
  </si>
  <si>
    <t>Maďarsko</t>
  </si>
  <si>
    <t>Poľsko</t>
  </si>
  <si>
    <t>Česká republika</t>
  </si>
  <si>
    <t>Španielsko</t>
  </si>
  <si>
    <t>Rumunsko</t>
  </si>
  <si>
    <t>Švédsko</t>
  </si>
  <si>
    <t>Holandsko</t>
  </si>
  <si>
    <t>prijaté (priemer)</t>
  </si>
  <si>
    <t>Heerbaan 50-52, 4800 GC Breda</t>
  </si>
  <si>
    <t>Výrobky a tovar</t>
  </si>
  <si>
    <t>Fínsko</t>
  </si>
  <si>
    <t>Dánsko</t>
  </si>
  <si>
    <t>Nórsko</t>
  </si>
  <si>
    <t>Maroko</t>
  </si>
  <si>
    <t>Grécko</t>
  </si>
  <si>
    <t>Rakúsko</t>
  </si>
  <si>
    <t>Chorvátsko</t>
  </si>
  <si>
    <t>WHIRLPOOL CROATIA D.O.O.</t>
  </si>
  <si>
    <t>AVENIJA VECESLAVA HOLJEVCA 40/3</t>
  </si>
  <si>
    <t>ZAGREB</t>
  </si>
  <si>
    <t>WHIRLPOOL DOO BEOGRAD</t>
  </si>
  <si>
    <t>MILENKA VESNICA BR.</t>
  </si>
  <si>
    <t>BEOGRAD</t>
  </si>
  <si>
    <t>Srbsko</t>
  </si>
  <si>
    <t>WHIRLPOOL IRELAND LTD</t>
  </si>
  <si>
    <t>FONTHILL ROAD</t>
  </si>
  <si>
    <t>Írsko</t>
  </si>
  <si>
    <t>Dublin</t>
  </si>
  <si>
    <t>Portugalsko</t>
  </si>
  <si>
    <t>LISBOA</t>
  </si>
  <si>
    <t>WHIRLPOOL SOUTHEAST ASIA PTE</t>
  </si>
  <si>
    <t>SINGAPORE</t>
  </si>
  <si>
    <t>Singapúr</t>
  </si>
  <si>
    <t>NIJVERHEIDSLAAN 3 BUS 1</t>
  </si>
  <si>
    <t>Belgicko</t>
  </si>
  <si>
    <t>WHIRLPOOL(HONG KONG) LTD.</t>
  </si>
  <si>
    <t>Hong Kong</t>
  </si>
  <si>
    <t>Čína</t>
  </si>
  <si>
    <t>Názov spoločnosti</t>
  </si>
  <si>
    <t>Krajina</t>
  </si>
  <si>
    <t>SPOLU</t>
  </si>
  <si>
    <t>2. Informácie o kontrolovaných transakciách.</t>
  </si>
  <si>
    <t>*/ Príloha - tabuľky údajov za jednotlivé krajiny</t>
  </si>
  <si>
    <t>Výnosy spolu v EUR</t>
  </si>
  <si>
    <t>Náklady spolu v EUR</t>
  </si>
  <si>
    <t>Úver</t>
  </si>
  <si>
    <t>Moscow</t>
  </si>
  <si>
    <t>Rusko</t>
  </si>
  <si>
    <t>Bauknecht AG</t>
  </si>
  <si>
    <t>Švajčiarsko</t>
  </si>
  <si>
    <t>Južná Afrika</t>
  </si>
  <si>
    <t>Betfortview, Johanesburg</t>
  </si>
  <si>
    <t>India</t>
  </si>
  <si>
    <t>Material</t>
  </si>
  <si>
    <t>China</t>
  </si>
  <si>
    <t xml:space="preserve">BAUKNECHT </t>
  </si>
  <si>
    <t>HM</t>
  </si>
  <si>
    <t>Licenč.popl.</t>
  </si>
  <si>
    <t>Materiál</t>
  </si>
  <si>
    <t>Lic.popl.</t>
  </si>
  <si>
    <t>Nákup</t>
  </si>
  <si>
    <t>Predaj</t>
  </si>
  <si>
    <t>Predaj spolu</t>
  </si>
  <si>
    <t>Nákup spolu</t>
  </si>
  <si>
    <t>Výnosy splu v EUR</t>
  </si>
  <si>
    <t>Náklady spolu v Eur</t>
  </si>
  <si>
    <t>WHIRLPOOL Nederland B.V.</t>
  </si>
  <si>
    <t>Whirlpool SOUTH AFRICA</t>
  </si>
  <si>
    <t>Zásoby a materiál</t>
  </si>
  <si>
    <t>Slovensko</t>
  </si>
  <si>
    <t>WHIRLPOOL MAGYARORSZAG KFT</t>
  </si>
  <si>
    <t>WHIRLPOOL UKRAINE LLC</t>
  </si>
  <si>
    <t xml:space="preserve">42-44 SHOVKOVYCHNA ST. </t>
  </si>
  <si>
    <t>01004 KIEV</t>
  </si>
  <si>
    <t>Ukrajina</t>
  </si>
  <si>
    <t>Výrobky a služby</t>
  </si>
  <si>
    <t>15E Riley Road</t>
  </si>
  <si>
    <t>WHIRLPOOL CHILE LTDA</t>
  </si>
  <si>
    <t>Alcantara 44, Las Condes, Chile</t>
  </si>
  <si>
    <t>Chile</t>
  </si>
  <si>
    <t>WHIRLPOOL CHINA Co. Ltd</t>
  </si>
  <si>
    <t>No. 96 Science Avenue, Hefei, Anhui</t>
  </si>
  <si>
    <t>AV. DELS VENTS, 9ESC A, 2PL, BADALONA</t>
  </si>
  <si>
    <t>United Kingdom</t>
  </si>
  <si>
    <t>Whirlpool Europe s.r.l. Socio Unico</t>
  </si>
  <si>
    <t>Singapur</t>
  </si>
  <si>
    <t>Zásoby, materiál</t>
  </si>
  <si>
    <t xml:space="preserve">Indesit Company </t>
  </si>
  <si>
    <t>Magyarország Kft</t>
  </si>
  <si>
    <t>Bercsényi utca 25. 4. em., Budapest</t>
  </si>
  <si>
    <t>Luxembursko</t>
  </si>
  <si>
    <t>Whirlpool International Manufacturing</t>
  </si>
  <si>
    <t>560A rue de Neudorf, Luxembourg</t>
  </si>
  <si>
    <t>Druh transakcie</t>
  </si>
  <si>
    <t>Výnosy (Predaj)</t>
  </si>
  <si>
    <t>Náklady (Nákup)</t>
  </si>
  <si>
    <t>Nehmotný majetok</t>
  </si>
  <si>
    <t>Hmotný majetok</t>
  </si>
  <si>
    <t>Finančný majetok</t>
  </si>
  <si>
    <t>Zásoby materiálu, výrobkov a tovaru</t>
  </si>
  <si>
    <t>(C10)</t>
  </si>
  <si>
    <t>(B10)</t>
  </si>
  <si>
    <t>(B5)</t>
  </si>
  <si>
    <t>(B4)</t>
  </si>
  <si>
    <t>(B3)</t>
  </si>
  <si>
    <t>(C5)</t>
  </si>
  <si>
    <t>(C4)</t>
  </si>
  <si>
    <t>(C8)</t>
  </si>
  <si>
    <t>(B8)</t>
  </si>
  <si>
    <t>(C3)</t>
  </si>
  <si>
    <t>Whirlpool Ósterreich GMBH</t>
  </si>
  <si>
    <t xml:space="preserve">Bundesstrasse 66, </t>
  </si>
  <si>
    <t>ZELTWEG, Austria</t>
  </si>
  <si>
    <t>WHIRLPOOL BELUX N.V. / S.A.</t>
  </si>
  <si>
    <t>STROMBEEK-BEVER, Brussels</t>
  </si>
  <si>
    <t>Indesit Company Ceska</t>
  </si>
  <si>
    <t>Smíchov</t>
  </si>
  <si>
    <t>Radlická  3201/14, Praha</t>
  </si>
  <si>
    <t>Industriestrasse 48, Schorndorf_Weiler</t>
  </si>
  <si>
    <t>Industriestrasse 48, Stuttgart, Schorndorfer Strasse 92, Schrondorf_Weiler</t>
  </si>
  <si>
    <t>P.O.BOX 31, Helsinki</t>
  </si>
  <si>
    <t>Finland</t>
  </si>
  <si>
    <t>WHIRLPOOL DOMESTICOS S.PA</t>
  </si>
  <si>
    <t>Itälahdenkatu 22B, Helsinki</t>
  </si>
  <si>
    <t>Tour Pacific,11-13 Cours Valmy, Paris La Defense Cedex</t>
  </si>
  <si>
    <t>22, Hung TO ROAD, Kwun Tong</t>
  </si>
  <si>
    <t>Bercsenyi Utca 25, Budapest</t>
  </si>
  <si>
    <t>Indesit Company</t>
  </si>
  <si>
    <t>Dammweg 21, Lenzburg</t>
  </si>
  <si>
    <t>Indesit Co INT Business</t>
  </si>
  <si>
    <t>Centre Gerre 2000 Via Pobiette 11, Lugano</t>
  </si>
  <si>
    <t>Whirlpool EMEA</t>
  </si>
  <si>
    <t>Via Carlo Pisacane 1, Pero</t>
  </si>
  <si>
    <t>Viale Aristide Merloni 47, Ancona</t>
  </si>
  <si>
    <t>Indesit Melano</t>
  </si>
  <si>
    <t>Str.Pov.Arceviese Km64,100, Fabriano</t>
  </si>
  <si>
    <t>BP3845 Casa Sidi Bernoussi, Casablanca</t>
  </si>
  <si>
    <t>Whirlpool Morocco</t>
  </si>
  <si>
    <t>Postboks 4, Skullerud, Oslo</t>
  </si>
  <si>
    <t>Gen t. Bora_Komorowskiego 6, Wroclaw</t>
  </si>
  <si>
    <t>Indesit company Polska</t>
  </si>
  <si>
    <t>Indesit Warehouse Radomsko</t>
  </si>
  <si>
    <t>Ul J. Dabrowskiego 216, Lodz</t>
  </si>
  <si>
    <t>Ul. A. Merloniego 4, Radomsko</t>
  </si>
  <si>
    <t>SOS. PIPERA Nr. 4, Sector 1, Bucuresti</t>
  </si>
  <si>
    <t>P.O.BOX 30, Helsinki_Finland</t>
  </si>
  <si>
    <t>99 BUKIT TIMAH ROAD 04-02/03 ALF</t>
  </si>
  <si>
    <t>Whirlpool Slovakia Home Appliances</t>
  </si>
  <si>
    <t>2000 North M-63, Benton Harbor, Michigan 49022</t>
  </si>
  <si>
    <t>WHIRLPOOL UK Appliances</t>
  </si>
  <si>
    <t>Morley Way PE9JB, Peterborough</t>
  </si>
  <si>
    <t>Indesit Ceska</t>
  </si>
  <si>
    <t xml:space="preserve">Taliansko </t>
  </si>
  <si>
    <t>Galvaniho 17/C, 820 09  Bratislava</t>
  </si>
  <si>
    <t>Indesit Co. Port. Electr.</t>
  </si>
  <si>
    <t>Indesit cmpany Nordic OY</t>
  </si>
  <si>
    <t>Jagerhornswag 13 , Kungens Kurva</t>
  </si>
  <si>
    <t xml:space="preserve">Indesit company Nordics </t>
  </si>
  <si>
    <t xml:space="preserve">Tovar/HV </t>
  </si>
  <si>
    <t>Tovar/HV</t>
  </si>
  <si>
    <t>WHIRLPOOL EMEA S.P.A.</t>
  </si>
  <si>
    <t>WHIRLPOOL AUSTRALIA PTY LTD</t>
  </si>
  <si>
    <t>Building 2, 195 Wellington Road</t>
  </si>
  <si>
    <t>3168 CLAYTON</t>
  </si>
  <si>
    <t>Austrália</t>
  </si>
  <si>
    <t>Whirlpool Eesti OÜ</t>
  </si>
  <si>
    <t>TÜRI ST. 10C</t>
  </si>
  <si>
    <t>11313 TALLINN, Estonia</t>
  </si>
  <si>
    <t>Estónsko</t>
  </si>
  <si>
    <t>WHIRLPOOL GREECE BTO - DD</t>
  </si>
  <si>
    <t>581 VOULIAGMENIS AV.</t>
  </si>
  <si>
    <t>ARGYROUPOLIS ATHENS</t>
  </si>
  <si>
    <t>33 ZEPPOU AV. &amp; ANAXAGORA</t>
  </si>
  <si>
    <t>GLYFADA</t>
  </si>
  <si>
    <t>WHIRLPOOL HELLAS S.A.</t>
  </si>
  <si>
    <t>WHIRLPOOL OF INDIA LIMITED</t>
  </si>
  <si>
    <t>PLOT NO. 40, SECTOR 44</t>
  </si>
  <si>
    <t>GURGAON</t>
  </si>
  <si>
    <t>Whirlpool Italia</t>
  </si>
  <si>
    <t>UAB Whirlpool Lietuva</t>
  </si>
  <si>
    <t>Žalgirio str.114</t>
  </si>
  <si>
    <t>09300 VILNIUS</t>
  </si>
  <si>
    <t>SIA Whirlpool Latvia</t>
  </si>
  <si>
    <t>A.Čaka iela 118</t>
  </si>
  <si>
    <t>1012 RIGA</t>
  </si>
  <si>
    <t>Lotyšsko - Latvia</t>
  </si>
  <si>
    <t>Litva - Lithuania</t>
  </si>
  <si>
    <t>Av. D.João II, nº 9-I 12º piso</t>
  </si>
  <si>
    <t>LLC Whirlpool RUS</t>
  </si>
  <si>
    <t>st. Dvincev, house 12, str. 1-B</t>
  </si>
  <si>
    <t>JSC Indesit International</t>
  </si>
  <si>
    <t>2 METALLURGOV</t>
  </si>
  <si>
    <t xml:space="preserve">LIPETSK </t>
  </si>
  <si>
    <t>INDESIT COMPANY BEYAZ ESYA SANAYI VE</t>
  </si>
  <si>
    <t>Organize Sanayi Bolgesi</t>
  </si>
  <si>
    <t>45030 MANISA</t>
  </si>
  <si>
    <t>Turecko</t>
  </si>
  <si>
    <t>R&amp;D 100 %  nakladov na vyvoj + 7,5% prirážka</t>
  </si>
  <si>
    <t>1,05% z výrobných nákladov</t>
  </si>
  <si>
    <t>Litva</t>
  </si>
  <si>
    <t>Lotyšsko</t>
  </si>
  <si>
    <t>Transakcie zahraničných závislých osôb - rok 2017</t>
  </si>
</sst>
</file>

<file path=xl/styles.xml><?xml version="1.0" encoding="utf-8"?>
<styleSheet xmlns="http://schemas.openxmlformats.org/spreadsheetml/2006/main">
  <numFmts count="2">
    <numFmt numFmtId="164" formatCode="_-* #,##0.00\ _S_k_-;\-* #,##0.00\ _S_k_-;_-* &quot;-&quot;??\ _S_k_-;_-@_-"/>
    <numFmt numFmtId="165" formatCode="#,##0.00\ ;\(#,##0.00\)"/>
  </numFmts>
  <fonts count="19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CC99FF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8" fillId="0" borderId="0"/>
    <xf numFmtId="0" fontId="1" fillId="0" borderId="0"/>
    <xf numFmtId="0" fontId="17" fillId="0" borderId="0"/>
  </cellStyleXfs>
  <cellXfs count="29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1" xfId="0" applyFont="1" applyFill="1" applyBorder="1"/>
    <xf numFmtId="0" fontId="4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/>
    <xf numFmtId="4" fontId="3" fillId="0" borderId="1" xfId="0" applyNumberFormat="1" applyFont="1" applyFill="1" applyBorder="1" applyAlignment="1">
      <alignment horizontal="center"/>
    </xf>
    <xf numFmtId="4" fontId="3" fillId="0" borderId="1" xfId="0" applyNumberFormat="1" applyFont="1" applyBorder="1"/>
    <xf numFmtId="3" fontId="4" fillId="0" borderId="1" xfId="0" applyNumberFormat="1" applyFont="1" applyBorder="1"/>
    <xf numFmtId="4" fontId="4" fillId="0" borderId="1" xfId="0" applyNumberFormat="1" applyFont="1" applyFill="1" applyBorder="1"/>
    <xf numFmtId="4" fontId="4" fillId="0" borderId="0" xfId="0" applyNumberFormat="1" applyFont="1"/>
    <xf numFmtId="4" fontId="3" fillId="2" borderId="1" xfId="0" applyNumberFormat="1" applyFont="1" applyFill="1" applyBorder="1" applyAlignment="1">
      <alignment horizontal="center"/>
    </xf>
    <xf numFmtId="4" fontId="4" fillId="0" borderId="1" xfId="0" applyNumberFormat="1" applyFont="1" applyBorder="1"/>
    <xf numFmtId="4" fontId="5" fillId="0" borderId="1" xfId="0" applyNumberFormat="1" applyFont="1" applyBorder="1"/>
    <xf numFmtId="4" fontId="5" fillId="0" borderId="1" xfId="0" applyNumberFormat="1" applyFont="1" applyFill="1" applyBorder="1"/>
    <xf numFmtId="4" fontId="3" fillId="0" borderId="1" xfId="0" applyNumberFormat="1" applyFont="1" applyFill="1" applyBorder="1"/>
    <xf numFmtId="4" fontId="4" fillId="0" borderId="0" xfId="0" applyNumberFormat="1" applyFont="1" applyBorder="1"/>
    <xf numFmtId="4" fontId="0" fillId="0" borderId="0" xfId="0" applyNumberFormat="1" applyBorder="1"/>
    <xf numFmtId="0" fontId="0" fillId="0" borderId="0" xfId="0" applyAlignment="1">
      <alignment wrapText="1"/>
    </xf>
    <xf numFmtId="4" fontId="0" fillId="0" borderId="0" xfId="0" applyNumberFormat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4" fontId="4" fillId="0" borderId="1" xfId="0" applyNumberFormat="1" applyFont="1" applyFill="1" applyBorder="1" applyAlignment="1">
      <alignment horizontal="right"/>
    </xf>
    <xf numFmtId="4" fontId="8" fillId="3" borderId="5" xfId="0" applyNumberFormat="1" applyFont="1" applyFill="1" applyBorder="1" applyAlignment="1">
      <alignment horizontal="right"/>
    </xf>
    <xf numFmtId="4" fontId="8" fillId="0" borderId="1" xfId="0" applyNumberFormat="1" applyFont="1" applyBorder="1" applyAlignment="1"/>
    <xf numFmtId="0" fontId="4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4" xfId="0" applyBorder="1"/>
    <xf numFmtId="0" fontId="0" fillId="0" borderId="2" xfId="0" applyBorder="1"/>
    <xf numFmtId="4" fontId="4" fillId="0" borderId="1" xfId="0" applyNumberFormat="1" applyFont="1" applyBorder="1" applyAlignment="1"/>
    <xf numFmtId="0" fontId="0" fillId="0" borderId="7" xfId="0" applyBorder="1" applyAlignment="1">
      <alignment wrapText="1"/>
    </xf>
    <xf numFmtId="4" fontId="3" fillId="0" borderId="4" xfId="0" applyNumberFormat="1" applyFont="1" applyFill="1" applyBorder="1" applyAlignment="1">
      <alignment horizontal="center"/>
    </xf>
    <xf numFmtId="165" fontId="8" fillId="0" borderId="1" xfId="0" applyNumberFormat="1" applyFont="1" applyBorder="1"/>
    <xf numFmtId="0" fontId="4" fillId="2" borderId="4" xfId="0" applyFont="1" applyFill="1" applyBorder="1"/>
    <xf numFmtId="0" fontId="0" fillId="0" borderId="8" xfId="0" applyBorder="1"/>
    <xf numFmtId="0" fontId="2" fillId="0" borderId="0" xfId="0" applyFont="1" applyBorder="1"/>
    <xf numFmtId="0" fontId="1" fillId="0" borderId="0" xfId="0" applyFont="1" applyBorder="1"/>
    <xf numFmtId="0" fontId="1" fillId="0" borderId="4" xfId="0" applyFont="1" applyBorder="1"/>
    <xf numFmtId="0" fontId="1" fillId="0" borderId="8" xfId="0" applyFont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Border="1"/>
    <xf numFmtId="4" fontId="5" fillId="0" borderId="0" xfId="0" applyNumberFormat="1" applyFont="1" applyBorder="1"/>
    <xf numFmtId="0" fontId="3" fillId="2" borderId="9" xfId="0" applyFont="1" applyFill="1" applyBorder="1" applyAlignment="1">
      <alignment horizontal="left" vertical="center" wrapText="1"/>
    </xf>
    <xf numFmtId="0" fontId="5" fillId="0" borderId="9" xfId="0" applyFont="1" applyBorder="1"/>
    <xf numFmtId="4" fontId="5" fillId="0" borderId="9" xfId="0" applyNumberFormat="1" applyFont="1" applyBorder="1"/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 wrapText="1"/>
    </xf>
    <xf numFmtId="0" fontId="5" fillId="0" borderId="10" xfId="0" applyFont="1" applyBorder="1"/>
    <xf numFmtId="4" fontId="5" fillId="0" borderId="10" xfId="0" applyNumberFormat="1" applyFont="1" applyBorder="1"/>
    <xf numFmtId="0" fontId="3" fillId="0" borderId="0" xfId="0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/>
    <xf numFmtId="4" fontId="4" fillId="0" borderId="10" xfId="0" applyNumberFormat="1" applyFont="1" applyBorder="1"/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0" fontId="4" fillId="0" borderId="0" xfId="0" applyFont="1" applyBorder="1"/>
    <xf numFmtId="4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Border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 wrapText="1"/>
    </xf>
    <xf numFmtId="0" fontId="5" fillId="0" borderId="13" xfId="0" applyFont="1" applyBorder="1"/>
    <xf numFmtId="0" fontId="3" fillId="2" borderId="7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5" fillId="0" borderId="15" xfId="0" applyFont="1" applyBorder="1"/>
    <xf numFmtId="0" fontId="3" fillId="2" borderId="16" xfId="0" applyFont="1" applyFill="1" applyBorder="1" applyAlignment="1">
      <alignment horizontal="left" vertical="center" wrapText="1"/>
    </xf>
    <xf numFmtId="0" fontId="4" fillId="0" borderId="7" xfId="0" applyFont="1" applyBorder="1"/>
    <xf numFmtId="4" fontId="5" fillId="0" borderId="16" xfId="0" applyNumberFormat="1" applyFont="1" applyBorder="1"/>
    <xf numFmtId="0" fontId="3" fillId="2" borderId="17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/>
    </xf>
    <xf numFmtId="0" fontId="4" fillId="0" borderId="0" xfId="0" applyFont="1" applyFill="1"/>
    <xf numFmtId="10" fontId="4" fillId="0" borderId="1" xfId="1" applyNumberFormat="1" applyFont="1" applyFill="1" applyBorder="1"/>
    <xf numFmtId="10" fontId="8" fillId="0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3" fillId="2" borderId="9" xfId="0" applyFont="1" applyFill="1" applyBorder="1" applyAlignment="1">
      <alignment horizontal="left" vertical="center" wrapText="1"/>
    </xf>
    <xf numFmtId="0" fontId="8" fillId="0" borderId="8" xfId="0" applyFont="1" applyBorder="1"/>
    <xf numFmtId="2" fontId="4" fillId="0" borderId="1" xfId="0" applyNumberFormat="1" applyFont="1" applyFill="1" applyBorder="1" applyAlignment="1">
      <alignment horizontal="center"/>
    </xf>
    <xf numFmtId="0" fontId="5" fillId="0" borderId="2" xfId="0" applyFont="1" applyBorder="1"/>
    <xf numFmtId="4" fontId="5" fillId="0" borderId="2" xfId="0" applyNumberFormat="1" applyFont="1" applyBorder="1"/>
    <xf numFmtId="0" fontId="3" fillId="2" borderId="20" xfId="0" applyFont="1" applyFill="1" applyBorder="1" applyAlignment="1">
      <alignment horizontal="center" vertical="center"/>
    </xf>
    <xf numFmtId="0" fontId="5" fillId="0" borderId="21" xfId="0" applyFont="1" applyBorder="1"/>
    <xf numFmtId="0" fontId="10" fillId="0" borderId="0" xfId="0" applyFont="1" applyFill="1" applyAlignment="1"/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2" xfId="0" applyFont="1" applyBorder="1"/>
    <xf numFmtId="0" fontId="1" fillId="0" borderId="0" xfId="0" applyFont="1"/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0" xfId="0" applyFont="1" applyBorder="1"/>
    <xf numFmtId="0" fontId="1" fillId="0" borderId="8" xfId="0" applyFont="1" applyFill="1" applyBorder="1"/>
    <xf numFmtId="0" fontId="1" fillId="0" borderId="0" xfId="0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4" fontId="4" fillId="3" borderId="5" xfId="0" applyNumberFormat="1" applyFont="1" applyFill="1" applyBorder="1" applyAlignment="1">
      <alignment horizontal="right"/>
    </xf>
    <xf numFmtId="4" fontId="11" fillId="0" borderId="0" xfId="0" applyNumberFormat="1" applyFont="1"/>
    <xf numFmtId="0" fontId="12" fillId="0" borderId="0" xfId="0" applyFont="1"/>
    <xf numFmtId="0" fontId="13" fillId="0" borderId="18" xfId="0" applyFont="1" applyBorder="1"/>
    <xf numFmtId="0" fontId="13" fillId="0" borderId="0" xfId="0" applyFont="1"/>
    <xf numFmtId="4" fontId="12" fillId="0" borderId="0" xfId="0" applyNumberFormat="1" applyFont="1" applyFill="1"/>
    <xf numFmtId="4" fontId="12" fillId="0" borderId="0" xfId="0" applyNumberFormat="1" applyFont="1"/>
    <xf numFmtId="4" fontId="13" fillId="0" borderId="0" xfId="0" applyNumberFormat="1" applyFont="1"/>
    <xf numFmtId="0" fontId="12" fillId="0" borderId="0" xfId="0" applyFont="1" applyFill="1"/>
    <xf numFmtId="4" fontId="14" fillId="0" borderId="0" xfId="0" applyNumberFormat="1" applyFont="1"/>
    <xf numFmtId="0" fontId="14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3" fillId="5" borderId="0" xfId="0" applyFont="1" applyFill="1"/>
    <xf numFmtId="4" fontId="12" fillId="5" borderId="0" xfId="0" applyNumberFormat="1" applyFont="1" applyFill="1"/>
    <xf numFmtId="4" fontId="13" fillId="5" borderId="0" xfId="0" applyNumberFormat="1" applyFont="1" applyFill="1"/>
    <xf numFmtId="0" fontId="3" fillId="2" borderId="4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" fillId="0" borderId="4" xfId="0" applyFont="1" applyFill="1" applyBorder="1"/>
    <xf numFmtId="0" fontId="1" fillId="0" borderId="1" xfId="0" applyFont="1" applyBorder="1"/>
    <xf numFmtId="0" fontId="3" fillId="2" borderId="9" xfId="0" applyFont="1" applyFill="1" applyBorder="1" applyAlignment="1">
      <alignment horizontal="left" vertical="center" wrapText="1"/>
    </xf>
    <xf numFmtId="0" fontId="4" fillId="2" borderId="2" xfId="0" applyFont="1" applyFill="1" applyBorder="1"/>
    <xf numFmtId="0" fontId="3" fillId="2" borderId="2" xfId="0" applyFont="1" applyFill="1" applyBorder="1" applyAlignment="1">
      <alignment horizontal="center" wrapText="1"/>
    </xf>
    <xf numFmtId="4" fontId="3" fillId="2" borderId="2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4" fontId="4" fillId="0" borderId="4" xfId="0" applyNumberFormat="1" applyFont="1" applyBorder="1"/>
    <xf numFmtId="0" fontId="4" fillId="0" borderId="4" xfId="0" applyFont="1" applyBorder="1"/>
    <xf numFmtId="4" fontId="3" fillId="0" borderId="26" xfId="0" applyNumberFormat="1" applyFont="1" applyFill="1" applyBorder="1" applyAlignment="1">
      <alignment horizontal="center" wrapText="1"/>
    </xf>
    <xf numFmtId="0" fontId="3" fillId="0" borderId="2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wrapText="1"/>
    </xf>
    <xf numFmtId="0" fontId="3" fillId="0" borderId="28" xfId="0" applyFont="1" applyFill="1" applyBorder="1" applyAlignment="1">
      <alignment horizontal="center"/>
    </xf>
    <xf numFmtId="4" fontId="4" fillId="0" borderId="9" xfId="0" applyNumberFormat="1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left" vertical="center" wrapText="1"/>
    </xf>
    <xf numFmtId="4" fontId="5" fillId="0" borderId="26" xfId="0" applyNumberFormat="1" applyFont="1" applyBorder="1"/>
    <xf numFmtId="0" fontId="5" fillId="0" borderId="27" xfId="0" applyFont="1" applyBorder="1"/>
    <xf numFmtId="0" fontId="5" fillId="0" borderId="28" xfId="0" applyFont="1" applyBorder="1"/>
    <xf numFmtId="2" fontId="12" fillId="0" borderId="0" xfId="0" applyNumberFormat="1" applyFont="1" applyFill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4" fontId="4" fillId="0" borderId="9" xfId="0" applyNumberFormat="1" applyFont="1" applyBorder="1"/>
    <xf numFmtId="0" fontId="17" fillId="0" borderId="0" xfId="6"/>
    <xf numFmtId="0" fontId="17" fillId="0" borderId="0" xfId="6" applyFill="1" applyBorder="1"/>
    <xf numFmtId="0" fontId="18" fillId="0" borderId="1" xfId="6" applyFont="1" applyBorder="1" applyAlignment="1">
      <alignment horizontal="center"/>
    </xf>
    <xf numFmtId="0" fontId="18" fillId="0" borderId="0" xfId="6" applyFont="1" applyFill="1" applyBorder="1" applyAlignment="1">
      <alignment horizontal="center"/>
    </xf>
    <xf numFmtId="0" fontId="17" fillId="0" borderId="1" xfId="6" applyBorder="1"/>
    <xf numFmtId="4" fontId="17" fillId="0" borderId="1" xfId="6" applyNumberFormat="1" applyFill="1" applyBorder="1"/>
    <xf numFmtId="0" fontId="18" fillId="0" borderId="1" xfId="6" applyFont="1" applyBorder="1" applyAlignment="1">
      <alignment horizontal="center" vertical="center" wrapText="1"/>
    </xf>
    <xf numFmtId="0" fontId="18" fillId="0" borderId="1" xfId="6" applyFont="1" applyBorder="1" applyAlignment="1">
      <alignment horizontal="center" vertical="center"/>
    </xf>
    <xf numFmtId="0" fontId="17" fillId="0" borderId="0" xfId="6" applyAlignment="1">
      <alignment vertical="center" wrapText="1"/>
    </xf>
    <xf numFmtId="0" fontId="18" fillId="0" borderId="0" xfId="6" applyFont="1" applyFill="1" applyBorder="1" applyAlignment="1">
      <alignment horizontal="center" vertical="center" wrapText="1"/>
    </xf>
    <xf numFmtId="0" fontId="17" fillId="0" borderId="1" xfId="6" applyFill="1" applyBorder="1"/>
    <xf numFmtId="4" fontId="17" fillId="0" borderId="0" xfId="6" applyNumberFormat="1"/>
    <xf numFmtId="0" fontId="3" fillId="2" borderId="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34" xfId="0" applyFont="1" applyFill="1" applyBorder="1"/>
    <xf numFmtId="0" fontId="1" fillId="0" borderId="24" xfId="0" applyFont="1" applyBorder="1"/>
    <xf numFmtId="0" fontId="1" fillId="0" borderId="35" xfId="0" applyFont="1" applyBorder="1"/>
    <xf numFmtId="0" fontId="4" fillId="0" borderId="27" xfId="0" applyFont="1" applyBorder="1" applyAlignment="1">
      <alignment horizontal="center"/>
    </xf>
    <xf numFmtId="0" fontId="4" fillId="2" borderId="36" xfId="0" applyFont="1" applyFill="1" applyBorder="1"/>
    <xf numFmtId="0" fontId="4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0" borderId="5" xfId="0" applyFont="1" applyBorder="1"/>
    <xf numFmtId="0" fontId="13" fillId="0" borderId="0" xfId="0" applyFont="1" applyFill="1"/>
    <xf numFmtId="0" fontId="0" fillId="0" borderId="26" xfId="0" applyBorder="1"/>
    <xf numFmtId="0" fontId="0" fillId="0" borderId="35" xfId="0" applyBorder="1" applyAlignment="1">
      <alignment wrapText="1"/>
    </xf>
    <xf numFmtId="0" fontId="3" fillId="0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26" xfId="0" applyFont="1" applyBorder="1"/>
    <xf numFmtId="0" fontId="4" fillId="0" borderId="27" xfId="0" applyFont="1" applyBorder="1"/>
    <xf numFmtId="0" fontId="5" fillId="6" borderId="9" xfId="0" applyFont="1" applyFill="1" applyBorder="1"/>
    <xf numFmtId="0" fontId="4" fillId="0" borderId="26" xfId="0" applyFont="1" applyFill="1" applyBorder="1" applyAlignment="1">
      <alignment horizontal="center" wrapText="1"/>
    </xf>
    <xf numFmtId="0" fontId="0" fillId="6" borderId="4" xfId="0" applyFill="1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4" fontId="4" fillId="7" borderId="1" xfId="0" applyNumberFormat="1" applyFont="1" applyFill="1" applyBorder="1" applyAlignment="1">
      <alignment wrapText="1"/>
    </xf>
    <xf numFmtId="4" fontId="4" fillId="7" borderId="1" xfId="0" applyNumberFormat="1" applyFont="1" applyFill="1" applyBorder="1"/>
    <xf numFmtId="0" fontId="0" fillId="0" borderId="40" xfId="0" applyBorder="1"/>
    <xf numFmtId="0" fontId="12" fillId="0" borderId="2" xfId="0" applyFont="1" applyFill="1" applyBorder="1"/>
    <xf numFmtId="0" fontId="12" fillId="0" borderId="4" xfId="0" applyFont="1" applyFill="1" applyBorder="1"/>
    <xf numFmtId="4" fontId="4" fillId="7" borderId="1" xfId="0" applyNumberFormat="1" applyFont="1" applyFill="1" applyBorder="1" applyAlignment="1"/>
    <xf numFmtId="4" fontId="12" fillId="0" borderId="35" xfId="0" applyNumberFormat="1" applyFont="1" applyFill="1" applyBorder="1"/>
    <xf numFmtId="0" fontId="12" fillId="0" borderId="35" xfId="0" applyFont="1" applyFill="1" applyBorder="1"/>
    <xf numFmtId="0" fontId="12" fillId="0" borderId="0" xfId="0" applyFont="1" applyFill="1" applyBorder="1"/>
    <xf numFmtId="4" fontId="4" fillId="0" borderId="26" xfId="0" applyNumberFormat="1" applyFont="1" applyBorder="1"/>
    <xf numFmtId="0" fontId="3" fillId="0" borderId="9" xfId="0" applyFont="1" applyFill="1" applyBorder="1" applyAlignment="1">
      <alignment horizontal="center"/>
    </xf>
    <xf numFmtId="4" fontId="4" fillId="0" borderId="9" xfId="0" applyNumberFormat="1" applyFont="1" applyFill="1" applyBorder="1" applyAlignment="1">
      <alignment horizontal="right"/>
    </xf>
    <xf numFmtId="0" fontId="12" fillId="0" borderId="24" xfId="0" applyFont="1" applyFill="1" applyBorder="1"/>
    <xf numFmtId="0" fontId="4" fillId="2" borderId="41" xfId="0" applyFont="1" applyFill="1" applyBorder="1"/>
    <xf numFmtId="0" fontId="3" fillId="2" borderId="42" xfId="0" applyFont="1" applyFill="1" applyBorder="1" applyAlignment="1">
      <alignment horizontal="center"/>
    </xf>
    <xf numFmtId="0" fontId="4" fillId="0" borderId="44" xfId="0" applyFont="1" applyBorder="1"/>
    <xf numFmtId="4" fontId="4" fillId="7" borderId="1" xfId="0" applyNumberFormat="1" applyFont="1" applyFill="1" applyBorder="1" applyAlignment="1">
      <alignment horizontal="center"/>
    </xf>
    <xf numFmtId="4" fontId="4" fillId="7" borderId="6" xfId="0" applyNumberFormat="1" applyFont="1" applyFill="1" applyBorder="1"/>
    <xf numFmtId="4" fontId="4" fillId="7" borderId="1" xfId="0" applyNumberFormat="1" applyFont="1" applyFill="1" applyBorder="1" applyAlignment="1">
      <alignment horizontal="right"/>
    </xf>
    <xf numFmtId="4" fontId="4" fillId="0" borderId="0" xfId="0" applyNumberFormat="1" applyFont="1" applyFill="1"/>
    <xf numFmtId="4" fontId="4" fillId="0" borderId="35" xfId="0" applyNumberFormat="1" applyFont="1" applyFill="1" applyBorder="1"/>
    <xf numFmtId="4" fontId="4" fillId="0" borderId="45" xfId="0" applyNumberFormat="1" applyFont="1" applyBorder="1"/>
    <xf numFmtId="0" fontId="18" fillId="0" borderId="3" xfId="6" applyFont="1" applyBorder="1" applyAlignment="1">
      <alignment horizontal="center"/>
    </xf>
    <xf numFmtId="0" fontId="18" fillId="0" borderId="33" xfId="6" applyFont="1" applyBorder="1" applyAlignment="1">
      <alignment horizontal="center"/>
    </xf>
    <xf numFmtId="0" fontId="18" fillId="0" borderId="7" xfId="6" applyFont="1" applyBorder="1" applyAlignment="1">
      <alignment horizontal="center"/>
    </xf>
    <xf numFmtId="0" fontId="18" fillId="0" borderId="0" xfId="6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4" fillId="7" borderId="26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left" vertical="center" wrapText="1"/>
    </xf>
    <xf numFmtId="0" fontId="4" fillId="8" borderId="26" xfId="0" applyFont="1" applyFill="1" applyBorder="1" applyAlignment="1">
      <alignment horizontal="center"/>
    </xf>
    <xf numFmtId="0" fontId="3" fillId="2" borderId="43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/>
    </xf>
    <xf numFmtId="0" fontId="4" fillId="0" borderId="39" xfId="0" applyFont="1" applyFill="1" applyBorder="1" applyAlignment="1">
      <alignment horizontal="center"/>
    </xf>
    <xf numFmtId="0" fontId="4" fillId="8" borderId="38" xfId="0" applyFont="1" applyFill="1" applyBorder="1" applyAlignment="1">
      <alignment horizontal="center"/>
    </xf>
    <xf numFmtId="0" fontId="4" fillId="8" borderId="39" xfId="0" applyFont="1" applyFill="1" applyBorder="1" applyAlignment="1">
      <alignment horizontal="center"/>
    </xf>
    <xf numFmtId="0" fontId="3" fillId="2" borderId="41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left" vertical="center" wrapText="1"/>
    </xf>
    <xf numFmtId="0" fontId="3" fillId="2" borderId="29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31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/>
    </xf>
    <xf numFmtId="0" fontId="4" fillId="8" borderId="7" xfId="0" applyFont="1" applyFill="1" applyBorder="1" applyAlignment="1">
      <alignment horizontal="center"/>
    </xf>
  </cellXfs>
  <cellStyles count="7">
    <cellStyle name="Comma 2" xfId="3"/>
    <cellStyle name="Normal" xfId="0" builtinId="0"/>
    <cellStyle name="Normal 2" xfId="2"/>
    <cellStyle name="Normal 3" xfId="4"/>
    <cellStyle name="Normal 3 2" xfId="5"/>
    <cellStyle name="Normal_Information for tax return reporting purposes" xfId="6"/>
    <cellStyle name="Percent" xfId="1" builtinId="5"/>
  </cellStyles>
  <dxfs count="0"/>
  <tableStyles count="0" defaultTableStyle="TableStyleMedium9" defaultPivotStyle="PivotStyleLight16"/>
  <colors>
    <mruColors>
      <color rgb="FFCC99FF"/>
      <color rgb="FF9966FF"/>
      <color rgb="FF00FF99"/>
      <color rgb="FFCCFFCC"/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/>
  <dimension ref="A1:I12"/>
  <sheetViews>
    <sheetView zoomScaleNormal="100" workbookViewId="0">
      <selection activeCell="A12" sqref="A1:C12"/>
    </sheetView>
  </sheetViews>
  <sheetFormatPr defaultColWidth="10" defaultRowHeight="12.75"/>
  <cols>
    <col min="1" max="1" width="32.7109375" style="180" customWidth="1"/>
    <col min="2" max="3" width="25.7109375" style="180" customWidth="1"/>
    <col min="4" max="16384" width="10" style="180"/>
  </cols>
  <sheetData>
    <row r="1" spans="1:9">
      <c r="A1" s="250" t="s">
        <v>253</v>
      </c>
      <c r="B1" s="251"/>
      <c r="C1" s="252"/>
      <c r="F1" s="253"/>
      <c r="G1" s="253"/>
      <c r="H1" s="253"/>
      <c r="I1" s="181"/>
    </row>
    <row r="2" spans="1:9">
      <c r="A2" s="182" t="s">
        <v>145</v>
      </c>
      <c r="B2" s="182" t="s">
        <v>146</v>
      </c>
      <c r="C2" s="182" t="s">
        <v>147</v>
      </c>
      <c r="F2" s="183"/>
      <c r="G2" s="183"/>
      <c r="H2" s="183"/>
      <c r="I2" s="181"/>
    </row>
    <row r="3" spans="1:9">
      <c r="A3" s="184" t="s">
        <v>8</v>
      </c>
      <c r="B3" s="185">
        <f>summary!C64</f>
        <v>0</v>
      </c>
      <c r="C3" s="185">
        <f>summary!K64</f>
        <v>31827.97</v>
      </c>
      <c r="F3" s="181"/>
      <c r="G3" s="181"/>
      <c r="H3" s="181"/>
      <c r="I3" s="181"/>
    </row>
    <row r="4" spans="1:9">
      <c r="A4" s="184" t="s">
        <v>21</v>
      </c>
      <c r="B4" s="185">
        <f>summary!C65</f>
        <v>2151.2600000000002</v>
      </c>
      <c r="C4" s="185">
        <f>summary!M54</f>
        <v>10004154.529999999</v>
      </c>
      <c r="F4" s="181"/>
      <c r="G4" s="181"/>
      <c r="H4" s="181"/>
      <c r="I4" s="181"/>
    </row>
    <row r="5" spans="1:9">
      <c r="A5" s="184" t="s">
        <v>22</v>
      </c>
      <c r="B5" s="185">
        <f>summary!C66</f>
        <v>3727374</v>
      </c>
      <c r="C5" s="185">
        <f>summary!N54</f>
        <v>7159702.1199999992</v>
      </c>
      <c r="F5" s="181"/>
      <c r="G5" s="181"/>
      <c r="H5" s="181"/>
      <c r="I5" s="181"/>
    </row>
    <row r="6" spans="1:9" ht="60.75" customHeight="1">
      <c r="A6" s="186" t="s">
        <v>145</v>
      </c>
      <c r="B6" s="187" t="s">
        <v>146</v>
      </c>
      <c r="C6" s="187" t="s">
        <v>147</v>
      </c>
      <c r="D6" s="188"/>
      <c r="E6" s="188"/>
      <c r="F6" s="189"/>
      <c r="G6" s="189"/>
      <c r="H6" s="189"/>
      <c r="I6" s="181"/>
    </row>
    <row r="7" spans="1:9">
      <c r="A7" s="190" t="s">
        <v>148</v>
      </c>
      <c r="B7" s="185"/>
      <c r="C7" s="185"/>
      <c r="F7" s="181"/>
      <c r="G7" s="181"/>
      <c r="H7" s="181"/>
      <c r="I7" s="181"/>
    </row>
    <row r="8" spans="1:9">
      <c r="A8" s="190" t="s">
        <v>149</v>
      </c>
      <c r="B8" s="185">
        <f>+summary!G54</f>
        <v>510850.89</v>
      </c>
      <c r="C8" s="185">
        <f>summary!K67</f>
        <v>1303994.46</v>
      </c>
      <c r="F8" s="181"/>
      <c r="G8" s="181"/>
      <c r="H8" s="181"/>
      <c r="I8" s="181"/>
    </row>
    <row r="9" spans="1:9">
      <c r="A9" s="190" t="s">
        <v>150</v>
      </c>
      <c r="B9" s="185"/>
      <c r="C9" s="185"/>
      <c r="F9" s="181"/>
      <c r="G9" s="181"/>
      <c r="H9" s="181"/>
      <c r="I9" s="181"/>
    </row>
    <row r="10" spans="1:9">
      <c r="A10" s="190" t="s">
        <v>151</v>
      </c>
      <c r="B10" s="185">
        <f>summary!C68</f>
        <v>276764292.98999983</v>
      </c>
      <c r="C10" s="185">
        <f>summary!K68</f>
        <v>376323.87999999995</v>
      </c>
      <c r="F10" s="181"/>
      <c r="G10" s="181"/>
      <c r="H10" s="181"/>
      <c r="I10" s="181"/>
    </row>
    <row r="12" spans="1:9">
      <c r="C12" s="191"/>
    </row>
  </sheetData>
  <mergeCells count="2">
    <mergeCell ref="A1:C1"/>
    <mergeCell ref="F1:H1"/>
  </mergeCells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&amp;CWHIRLPOOL SLOVAKIA spol. s r.o.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>
    <tabColor rgb="FF9966FF"/>
    <pageSetUpPr fitToPage="1"/>
  </sheetPr>
  <dimension ref="A1:H54"/>
  <sheetViews>
    <sheetView showGridLines="0" workbookViewId="0">
      <pane xSplit="2" ySplit="4" topLeftCell="C20" activePane="bottomRight" state="frozen"/>
      <selection pane="topRight" activeCell="C1" sqref="C1"/>
      <selection pane="bottomLeft" activeCell="A5" sqref="A5"/>
      <selection pane="bottomRight" activeCell="M43" sqref="M43"/>
    </sheetView>
  </sheetViews>
  <sheetFormatPr defaultColWidth="8.85546875" defaultRowHeight="12.75"/>
  <cols>
    <col min="1" max="1" width="3.7109375" style="3" bestFit="1" customWidth="1"/>
    <col min="2" max="2" width="26" style="3" customWidth="1"/>
    <col min="3" max="3" width="39.140625" style="3" customWidth="1"/>
    <col min="4" max="4" width="13.42578125" style="3" bestFit="1" customWidth="1"/>
    <col min="5" max="5" width="14.42578125" style="31" bestFit="1" customWidth="1"/>
    <col min="6" max="6" width="15.1406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74" t="s">
        <v>0</v>
      </c>
      <c r="B1" s="2" t="s">
        <v>1</v>
      </c>
      <c r="C1" s="2" t="s">
        <v>28</v>
      </c>
      <c r="D1" s="254" t="s">
        <v>2</v>
      </c>
      <c r="E1" s="254"/>
      <c r="F1" s="2" t="s">
        <v>29</v>
      </c>
    </row>
    <row r="2" spans="1:6">
      <c r="A2" s="4"/>
      <c r="B2" s="122" t="s">
        <v>139</v>
      </c>
      <c r="C2" s="125" t="s">
        <v>141</v>
      </c>
      <c r="D2" s="255" t="s">
        <v>52</v>
      </c>
      <c r="E2" s="255"/>
      <c r="F2" s="175">
        <v>2017</v>
      </c>
    </row>
    <row r="3" spans="1:6">
      <c r="A3" s="4"/>
      <c r="B3" s="56" t="s">
        <v>140</v>
      </c>
      <c r="C3" s="39"/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95</v>
      </c>
      <c r="E4" s="54" t="s">
        <v>96</v>
      </c>
      <c r="F4" s="6" t="s">
        <v>46</v>
      </c>
    </row>
    <row r="5" spans="1:6">
      <c r="A5" s="254" t="s">
        <v>3</v>
      </c>
      <c r="B5" s="256" t="s">
        <v>16</v>
      </c>
      <c r="C5" s="176" t="s">
        <v>23</v>
      </c>
      <c r="D5" s="5"/>
      <c r="E5" s="33"/>
      <c r="F5" s="5"/>
    </row>
    <row r="6" spans="1:6">
      <c r="A6" s="254"/>
      <c r="B6" s="256"/>
      <c r="C6" s="176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54" t="s">
        <v>4</v>
      </c>
      <c r="B10" s="256" t="s">
        <v>17</v>
      </c>
      <c r="C10" s="176" t="s">
        <v>23</v>
      </c>
      <c r="D10" s="5"/>
      <c r="E10" s="33"/>
      <c r="F10" s="5"/>
    </row>
    <row r="11" spans="1:6">
      <c r="A11" s="254"/>
      <c r="B11" s="256"/>
      <c r="C11" s="176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9" t="s">
        <v>5</v>
      </c>
      <c r="B15" s="261" t="s">
        <v>18</v>
      </c>
      <c r="C15" s="176" t="s">
        <v>23</v>
      </c>
      <c r="D15" s="26"/>
      <c r="E15" s="30"/>
      <c r="F15" s="26"/>
    </row>
    <row r="16" spans="1:6">
      <c r="A16" s="260"/>
      <c r="B16" s="262"/>
      <c r="C16" s="176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 t="s">
        <v>43</v>
      </c>
    </row>
    <row r="20" spans="1:8">
      <c r="A20" s="259" t="s">
        <v>6</v>
      </c>
      <c r="B20" s="257" t="s">
        <v>8</v>
      </c>
      <c r="C20" s="178" t="s">
        <v>25</v>
      </c>
      <c r="D20" s="26"/>
      <c r="E20" s="30"/>
      <c r="F20" s="105"/>
    </row>
    <row r="21" spans="1:8">
      <c r="A21" s="260"/>
      <c r="B21" s="258"/>
      <c r="C21" s="178" t="s">
        <v>59</v>
      </c>
      <c r="D21" s="16"/>
      <c r="E21" s="61"/>
      <c r="F21" s="106"/>
    </row>
    <row r="22" spans="1:8">
      <c r="A22" s="14"/>
      <c r="B22" s="15"/>
      <c r="C22" s="15"/>
      <c r="D22" s="16"/>
      <c r="E22" s="60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74"/>
      <c r="B24" s="178"/>
      <c r="C24" s="178"/>
      <c r="D24" s="6"/>
      <c r="E24" s="32"/>
      <c r="F24" s="6"/>
      <c r="H24" s="37"/>
    </row>
    <row r="25" spans="1:8">
      <c r="A25" s="174" t="s">
        <v>7</v>
      </c>
      <c r="B25" s="177" t="s">
        <v>19</v>
      </c>
      <c r="C25" s="176" t="s">
        <v>23</v>
      </c>
      <c r="D25" s="36"/>
      <c r="E25" s="30"/>
      <c r="F25" s="26"/>
      <c r="H25" s="37"/>
    </row>
    <row r="26" spans="1:8">
      <c r="A26" s="174"/>
      <c r="B26" s="177"/>
      <c r="C26" s="176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74"/>
      <c r="B29" s="178"/>
      <c r="C29" s="178"/>
      <c r="D29" s="6"/>
      <c r="E29" s="32"/>
      <c r="F29" s="6"/>
    </row>
    <row r="30" spans="1:8">
      <c r="A30" s="259" t="s">
        <v>9</v>
      </c>
      <c r="B30" s="261" t="s">
        <v>20</v>
      </c>
      <c r="C30" s="176" t="s">
        <v>23</v>
      </c>
      <c r="D30" s="229">
        <v>1538700</v>
      </c>
      <c r="E30" s="33"/>
      <c r="F30" s="5"/>
    </row>
    <row r="31" spans="1:8">
      <c r="A31" s="260"/>
      <c r="B31" s="262"/>
      <c r="C31" s="176" t="s">
        <v>24</v>
      </c>
      <c r="D31" s="16"/>
      <c r="E31" s="89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74"/>
      <c r="B34" s="178"/>
      <c r="C34" s="178"/>
      <c r="D34" s="6"/>
      <c r="E34" s="32"/>
      <c r="F34" s="6"/>
    </row>
    <row r="35" spans="1:6">
      <c r="A35" s="254" t="s">
        <v>10</v>
      </c>
      <c r="B35" s="256" t="s">
        <v>21</v>
      </c>
      <c r="C35" s="176" t="s">
        <v>23</v>
      </c>
      <c r="D35" s="229">
        <f>66530-66530</f>
        <v>0</v>
      </c>
      <c r="E35" s="33"/>
      <c r="F35" s="5"/>
    </row>
    <row r="36" spans="1:6">
      <c r="A36" s="254"/>
      <c r="B36" s="256"/>
      <c r="C36" s="176" t="s">
        <v>24</v>
      </c>
      <c r="D36" s="16"/>
      <c r="E36" s="89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74"/>
      <c r="B39" s="178"/>
      <c r="C39" s="178"/>
      <c r="D39" s="6"/>
      <c r="E39" s="32"/>
      <c r="F39" s="6"/>
    </row>
    <row r="40" spans="1:6">
      <c r="A40" s="254" t="s">
        <v>11</v>
      </c>
      <c r="B40" s="263" t="s">
        <v>12</v>
      </c>
      <c r="C40" s="178" t="s">
        <v>26</v>
      </c>
      <c r="D40" s="5"/>
      <c r="E40" s="33"/>
      <c r="F40" s="5"/>
    </row>
    <row r="41" spans="1:6">
      <c r="A41" s="254"/>
      <c r="B41" s="263"/>
      <c r="C41" s="178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74"/>
      <c r="B44" s="178"/>
      <c r="C44" s="178"/>
      <c r="D44" s="6"/>
      <c r="E44" s="32"/>
      <c r="F44" s="6"/>
    </row>
    <row r="45" spans="1:6">
      <c r="A45" s="254" t="s">
        <v>13</v>
      </c>
      <c r="B45" s="256" t="s">
        <v>22</v>
      </c>
      <c r="C45" s="176" t="s">
        <v>26</v>
      </c>
      <c r="D45" s="29"/>
      <c r="E45" s="33"/>
      <c r="F45" s="5"/>
    </row>
    <row r="46" spans="1:6">
      <c r="A46" s="254"/>
      <c r="B46" s="256"/>
      <c r="C46" s="176" t="s">
        <v>27</v>
      </c>
      <c r="D46" s="16"/>
      <c r="E46" s="89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74"/>
      <c r="B49" s="178"/>
      <c r="C49" s="178"/>
      <c r="D49" s="6"/>
      <c r="E49" s="32"/>
      <c r="F49" s="6"/>
    </row>
    <row r="50" spans="1:6">
      <c r="A50" s="254" t="s">
        <v>14</v>
      </c>
      <c r="B50" s="256" t="s">
        <v>15</v>
      </c>
      <c r="C50" s="176" t="s">
        <v>23</v>
      </c>
      <c r="D50" s="5"/>
      <c r="E50" s="33"/>
      <c r="F50" s="5"/>
    </row>
    <row r="51" spans="1:6">
      <c r="A51" s="254"/>
      <c r="B51" s="256"/>
      <c r="C51" s="176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1538700</v>
      </c>
      <c r="E54" s="32">
        <f>E6+E11+E16+E21+E26+E31+E36+E41+E46+E51</f>
        <v>0</v>
      </c>
      <c r="F54" s="6"/>
    </row>
  </sheetData>
  <mergeCells count="20">
    <mergeCell ref="D1:E1"/>
    <mergeCell ref="D2:E2"/>
    <mergeCell ref="A5:A6"/>
    <mergeCell ref="B5:B6"/>
    <mergeCell ref="A10:A11"/>
    <mergeCell ref="B10:B11"/>
    <mergeCell ref="A15:A16"/>
    <mergeCell ref="B15:B16"/>
    <mergeCell ref="A20:A21"/>
    <mergeCell ref="B20:B21"/>
    <mergeCell ref="A30:A31"/>
    <mergeCell ref="B30:B31"/>
    <mergeCell ref="A50:A51"/>
    <mergeCell ref="B50:B51"/>
    <mergeCell ref="A35:A36"/>
    <mergeCell ref="B35:B36"/>
    <mergeCell ref="A40:A41"/>
    <mergeCell ref="B40:B41"/>
    <mergeCell ref="A45:A46"/>
    <mergeCell ref="B45:B4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8" orientation="portrait" r:id="rId1"/>
  <headerFooter alignWithMargins="0">
    <oddHeader>&amp;LWHIRLPOOL SLOVAKIA spol. s r.o.&amp;RDzP 2009</oddHeader>
    <oddFooter>&amp;L&amp;F&amp;R&amp;A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9">
    <tabColor rgb="FF9966FF"/>
    <pageSetUpPr fitToPage="1"/>
  </sheetPr>
  <dimension ref="A1:H57"/>
  <sheetViews>
    <sheetView showGridLines="0" workbookViewId="0">
      <pane xSplit="2" ySplit="4" topLeftCell="C20" activePane="bottomRight" state="frozen"/>
      <selection pane="topRight" activeCell="C1" sqref="C1"/>
      <selection pane="bottomLeft" activeCell="A5" sqref="A5"/>
      <selection pane="bottomRight" activeCell="D53" sqref="D53"/>
    </sheetView>
  </sheetViews>
  <sheetFormatPr defaultColWidth="8.85546875" defaultRowHeight="12.75"/>
  <cols>
    <col min="1" max="1" width="3.7109375" style="3" bestFit="1" customWidth="1"/>
    <col min="2" max="2" width="24.28515625" style="3" bestFit="1" customWidth="1"/>
    <col min="3" max="3" width="30.42578125" style="3" bestFit="1" customWidth="1"/>
    <col min="4" max="4" width="14.8554687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54" t="s">
        <v>2</v>
      </c>
      <c r="E1" s="254"/>
      <c r="F1" s="2" t="s">
        <v>29</v>
      </c>
    </row>
    <row r="2" spans="1:6" ht="25.5">
      <c r="A2" s="4"/>
      <c r="B2" s="55" t="s">
        <v>36</v>
      </c>
      <c r="C2" t="s">
        <v>37</v>
      </c>
      <c r="D2" s="255" t="s">
        <v>53</v>
      </c>
      <c r="E2" s="255"/>
      <c r="F2" s="42">
        <v>2017</v>
      </c>
    </row>
    <row r="3" spans="1:6">
      <c r="A3" s="4"/>
      <c r="B3" s="56"/>
      <c r="C3" s="123" t="s">
        <v>191</v>
      </c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95</v>
      </c>
      <c r="E4" s="54" t="s">
        <v>117</v>
      </c>
      <c r="F4" s="6" t="s">
        <v>46</v>
      </c>
    </row>
    <row r="5" spans="1:6">
      <c r="A5" s="254" t="s">
        <v>3</v>
      </c>
      <c r="B5" s="256" t="s">
        <v>16</v>
      </c>
      <c r="C5" s="23" t="s">
        <v>23</v>
      </c>
      <c r="D5" s="5"/>
      <c r="E5" s="33"/>
      <c r="F5" s="5"/>
    </row>
    <row r="6" spans="1:6">
      <c r="A6" s="254"/>
      <c r="B6" s="256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54" t="s">
        <v>4</v>
      </c>
      <c r="B10" s="256" t="s">
        <v>17</v>
      </c>
      <c r="C10" s="23" t="s">
        <v>23</v>
      </c>
      <c r="D10" s="5"/>
      <c r="E10" s="33"/>
      <c r="F10" s="5"/>
    </row>
    <row r="11" spans="1:6">
      <c r="A11" s="254"/>
      <c r="B11" s="256"/>
      <c r="C11" s="23" t="s">
        <v>24</v>
      </c>
      <c r="D11" s="16"/>
      <c r="E11" s="244">
        <v>407000</v>
      </c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9" t="s">
        <v>5</v>
      </c>
      <c r="B15" s="261" t="s">
        <v>18</v>
      </c>
      <c r="C15" s="23" t="s">
        <v>23</v>
      </c>
      <c r="D15" s="26"/>
      <c r="E15" s="30"/>
      <c r="F15" s="26"/>
    </row>
    <row r="16" spans="1:6">
      <c r="A16" s="260"/>
      <c r="B16" s="262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9" t="s">
        <v>6</v>
      </c>
      <c r="B20" s="257" t="s">
        <v>8</v>
      </c>
      <c r="C20" s="11" t="s">
        <v>25</v>
      </c>
      <c r="D20" s="26"/>
      <c r="E20" s="30"/>
      <c r="F20" s="26"/>
    </row>
    <row r="21" spans="1:8">
      <c r="A21" s="260"/>
      <c r="B21" s="258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</row>
    <row r="25" spans="1:8">
      <c r="A25" s="1" t="s">
        <v>7</v>
      </c>
      <c r="B25" s="7" t="s">
        <v>19</v>
      </c>
      <c r="C25" s="23" t="s">
        <v>23</v>
      </c>
      <c r="D25" s="229">
        <v>348969.38</v>
      </c>
      <c r="E25" s="30"/>
      <c r="F25" s="26"/>
    </row>
    <row r="26" spans="1:8">
      <c r="A26" s="1"/>
      <c r="B26" s="7"/>
      <c r="C26" s="23" t="s">
        <v>24</v>
      </c>
      <c r="D26" s="16"/>
      <c r="E26" s="244">
        <v>16866.73</v>
      </c>
      <c r="F26" s="16"/>
      <c r="H26" s="38"/>
    </row>
    <row r="27" spans="1:8">
      <c r="A27" s="14"/>
      <c r="B27" s="17"/>
      <c r="C27" s="17"/>
      <c r="D27" s="16"/>
      <c r="E27" s="27"/>
      <c r="F27" s="16"/>
    </row>
    <row r="28" spans="1:8">
      <c r="A28" s="12"/>
      <c r="B28" s="10"/>
      <c r="C28" s="10"/>
      <c r="D28" s="8"/>
      <c r="E28" s="34"/>
      <c r="F28" s="8"/>
    </row>
    <row r="29" spans="1:8">
      <c r="A29" s="1"/>
      <c r="B29" s="11"/>
      <c r="C29" s="11"/>
      <c r="D29" s="6"/>
      <c r="E29" s="32"/>
      <c r="F29" s="6"/>
    </row>
    <row r="30" spans="1:8">
      <c r="A30" s="259" t="s">
        <v>9</v>
      </c>
      <c r="B30" s="261" t="s">
        <v>20</v>
      </c>
      <c r="C30" s="23" t="s">
        <v>23</v>
      </c>
      <c r="D30" s="228">
        <f>26493722.02-348969.38</f>
        <v>26144752.640000001</v>
      </c>
      <c r="E30" s="33"/>
      <c r="F30" s="5"/>
    </row>
    <row r="31" spans="1:8">
      <c r="A31" s="260"/>
      <c r="B31" s="262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54" t="s">
        <v>10</v>
      </c>
      <c r="B35" s="256" t="s">
        <v>21</v>
      </c>
      <c r="C35" s="23" t="s">
        <v>23</v>
      </c>
      <c r="D35" s="5"/>
      <c r="E35" s="33"/>
      <c r="F35" s="5"/>
    </row>
    <row r="36" spans="1:6">
      <c r="A36" s="254"/>
      <c r="B36" s="256"/>
      <c r="C36" s="23" t="s">
        <v>24</v>
      </c>
      <c r="D36" s="16"/>
      <c r="E36" s="246">
        <v>8794.93</v>
      </c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54" t="s">
        <v>11</v>
      </c>
      <c r="B40" s="263" t="s">
        <v>12</v>
      </c>
      <c r="C40" s="11" t="s">
        <v>26</v>
      </c>
      <c r="D40" s="5"/>
      <c r="E40" s="33"/>
      <c r="F40" s="5"/>
    </row>
    <row r="41" spans="1:6">
      <c r="A41" s="254"/>
      <c r="B41" s="263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54" t="s">
        <v>13</v>
      </c>
      <c r="B45" s="256" t="s">
        <v>22</v>
      </c>
      <c r="C45" s="23" t="s">
        <v>26</v>
      </c>
      <c r="D45" s="29"/>
      <c r="E45" s="33"/>
      <c r="F45" s="5"/>
    </row>
    <row r="46" spans="1:6">
      <c r="A46" s="254"/>
      <c r="B46" s="256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54" t="s">
        <v>14</v>
      </c>
      <c r="B50" s="256" t="s">
        <v>15</v>
      </c>
      <c r="C50" s="23" t="s">
        <v>23</v>
      </c>
      <c r="D50" s="5"/>
      <c r="E50" s="33"/>
      <c r="F50" s="5"/>
    </row>
    <row r="51" spans="1:6">
      <c r="A51" s="254"/>
      <c r="B51" s="256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26493722.02</v>
      </c>
      <c r="E54" s="32">
        <f>E6+E11+E16+E21+E26+E31+E36+E41+E46+E51</f>
        <v>432661.66</v>
      </c>
      <c r="F54" s="6"/>
    </row>
    <row r="57" spans="1:6">
      <c r="D57" s="31"/>
    </row>
  </sheetData>
  <mergeCells count="20">
    <mergeCell ref="D1:E1"/>
    <mergeCell ref="D2:E2"/>
    <mergeCell ref="A5:A6"/>
    <mergeCell ref="B5:B6"/>
    <mergeCell ref="A10:A11"/>
    <mergeCell ref="B10:B11"/>
    <mergeCell ref="B15:B16"/>
    <mergeCell ref="A15:A16"/>
    <mergeCell ref="B20:B21"/>
    <mergeCell ref="A20:A21"/>
    <mergeCell ref="B30:B31"/>
    <mergeCell ref="A30:A31"/>
    <mergeCell ref="B35:B36"/>
    <mergeCell ref="A35:A36"/>
    <mergeCell ref="B50:B51"/>
    <mergeCell ref="A50:A51"/>
    <mergeCell ref="B45:B46"/>
    <mergeCell ref="A45:A46"/>
    <mergeCell ref="B40:B41"/>
    <mergeCell ref="A40:A4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>
    <oddHeader>&amp;LWHIRLPOOL SLOVAKIA spol. s r.o.&amp;RDzP</oddHeader>
    <oddFooter>&amp;L&amp;F&amp;R&amp;A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7">
    <tabColor rgb="FF9966FF"/>
    <pageSetUpPr fitToPage="1"/>
  </sheetPr>
  <dimension ref="A1:H54"/>
  <sheetViews>
    <sheetView showGridLines="0" topLeftCell="A13" workbookViewId="0">
      <selection activeCell="E54" sqref="E54"/>
    </sheetView>
  </sheetViews>
  <sheetFormatPr defaultColWidth="8.85546875" defaultRowHeight="12.75"/>
  <cols>
    <col min="1" max="1" width="3.7109375" style="3" bestFit="1" customWidth="1"/>
    <col min="2" max="2" width="22" style="3" bestFit="1" customWidth="1"/>
    <col min="3" max="3" width="34.5703125" style="3" bestFit="1" customWidth="1"/>
    <col min="4" max="4" width="12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54" t="s">
        <v>2</v>
      </c>
      <c r="E1" s="254"/>
      <c r="F1" s="2" t="s">
        <v>29</v>
      </c>
    </row>
    <row r="2" spans="1:6">
      <c r="A2" s="4"/>
      <c r="B2" s="122" t="s">
        <v>192</v>
      </c>
      <c r="C2" s="125" t="s">
        <v>194</v>
      </c>
      <c r="D2" s="255" t="s">
        <v>53</v>
      </c>
      <c r="E2" s="255"/>
      <c r="F2" s="5">
        <v>2017</v>
      </c>
    </row>
    <row r="3" spans="1:6">
      <c r="A3" s="4"/>
      <c r="B3" s="66" t="s">
        <v>193</v>
      </c>
      <c r="C3" s="125" t="s">
        <v>195</v>
      </c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95</v>
      </c>
      <c r="E4" s="54" t="s">
        <v>96</v>
      </c>
      <c r="F4" s="6" t="s">
        <v>46</v>
      </c>
    </row>
    <row r="5" spans="1:6">
      <c r="A5" s="254" t="s">
        <v>3</v>
      </c>
      <c r="B5" s="256" t="s">
        <v>16</v>
      </c>
      <c r="C5" s="23" t="s">
        <v>23</v>
      </c>
      <c r="D5" s="5"/>
      <c r="E5" s="33"/>
      <c r="F5" s="5"/>
    </row>
    <row r="6" spans="1:6">
      <c r="A6" s="254"/>
      <c r="B6" s="256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54" t="s">
        <v>4</v>
      </c>
      <c r="B10" s="256" t="s">
        <v>17</v>
      </c>
      <c r="C10" s="23" t="s">
        <v>23</v>
      </c>
      <c r="D10" s="5"/>
      <c r="E10" s="33"/>
      <c r="F10" s="5"/>
    </row>
    <row r="11" spans="1:6">
      <c r="A11" s="254"/>
      <c r="B11" s="256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9" t="s">
        <v>5</v>
      </c>
      <c r="B15" s="261" t="s">
        <v>18</v>
      </c>
      <c r="C15" s="23" t="s">
        <v>23</v>
      </c>
      <c r="D15" s="26"/>
      <c r="E15" s="30"/>
      <c r="F15" s="26"/>
    </row>
    <row r="16" spans="1:6">
      <c r="A16" s="260"/>
      <c r="B16" s="262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9" t="s">
        <v>6</v>
      </c>
      <c r="B20" s="257" t="s">
        <v>8</v>
      </c>
      <c r="C20" s="11" t="s">
        <v>25</v>
      </c>
      <c r="D20" s="26"/>
      <c r="E20" s="30"/>
      <c r="F20" s="26"/>
    </row>
    <row r="21" spans="1:8">
      <c r="A21" s="260"/>
      <c r="B21" s="258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229">
        <v>4576.74</v>
      </c>
      <c r="E25" s="30"/>
      <c r="F25" s="26"/>
      <c r="H25" s="37"/>
    </row>
    <row r="26" spans="1:8">
      <c r="A26" s="1"/>
      <c r="B26" s="7"/>
      <c r="C26" s="23" t="s">
        <v>24</v>
      </c>
      <c r="D26" s="16"/>
      <c r="E26" s="244">
        <v>70.02</v>
      </c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59" t="s">
        <v>9</v>
      </c>
      <c r="B30" s="261" t="s">
        <v>20</v>
      </c>
      <c r="C30" s="23" t="s">
        <v>23</v>
      </c>
      <c r="D30" s="229">
        <f>4451705.89-4576.74</f>
        <v>4447129.1499999994</v>
      </c>
      <c r="E30" s="33"/>
      <c r="F30" s="5"/>
    </row>
    <row r="31" spans="1:8">
      <c r="A31" s="260"/>
      <c r="B31" s="262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54" t="s">
        <v>10</v>
      </c>
      <c r="B35" s="256" t="s">
        <v>21</v>
      </c>
      <c r="C35" s="23" t="s">
        <v>23</v>
      </c>
      <c r="D35" s="46"/>
      <c r="E35" s="46"/>
      <c r="F35" s="5"/>
    </row>
    <row r="36" spans="1:6">
      <c r="A36" s="254"/>
      <c r="B36" s="256"/>
      <c r="C36" s="23" t="s">
        <v>24</v>
      </c>
      <c r="D36" s="43"/>
      <c r="E36" s="46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54" t="s">
        <v>11</v>
      </c>
      <c r="B40" s="263" t="s">
        <v>12</v>
      </c>
      <c r="C40" s="11" t="s">
        <v>26</v>
      </c>
      <c r="D40" s="5"/>
      <c r="E40" s="33"/>
      <c r="F40" s="5"/>
    </row>
    <row r="41" spans="1:6">
      <c r="A41" s="254"/>
      <c r="B41" s="263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54" t="s">
        <v>13</v>
      </c>
      <c r="B45" s="256" t="s">
        <v>22</v>
      </c>
      <c r="C45" s="23" t="s">
        <v>26</v>
      </c>
      <c r="D45" s="29"/>
      <c r="E45" s="33"/>
      <c r="F45" s="5"/>
    </row>
    <row r="46" spans="1:6">
      <c r="A46" s="254"/>
      <c r="B46" s="256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54" t="s">
        <v>14</v>
      </c>
      <c r="B50" s="256" t="s">
        <v>15</v>
      </c>
      <c r="C50" s="23" t="s">
        <v>23</v>
      </c>
      <c r="D50" s="5"/>
      <c r="E50" s="33"/>
      <c r="F50" s="5"/>
    </row>
    <row r="51" spans="1:6">
      <c r="A51" s="254"/>
      <c r="B51" s="256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4451705.8899999997</v>
      </c>
      <c r="E54" s="32">
        <f>E6+E11+E16+E21+E26+E31+E36+E41+E46+E51</f>
        <v>70.02</v>
      </c>
      <c r="F54" s="6"/>
    </row>
  </sheetData>
  <mergeCells count="20">
    <mergeCell ref="D1:E1"/>
    <mergeCell ref="D2:E2"/>
    <mergeCell ref="A5:A6"/>
    <mergeCell ref="B5:B6"/>
    <mergeCell ref="A10:A11"/>
    <mergeCell ref="B10:B11"/>
    <mergeCell ref="B15:B16"/>
    <mergeCell ref="A15:A16"/>
    <mergeCell ref="B20:B21"/>
    <mergeCell ref="A20:A21"/>
    <mergeCell ref="B30:B31"/>
    <mergeCell ref="A30:A31"/>
    <mergeCell ref="B35:B36"/>
    <mergeCell ref="A35:A36"/>
    <mergeCell ref="B50:B51"/>
    <mergeCell ref="A50:A51"/>
    <mergeCell ref="B45:B46"/>
    <mergeCell ref="A45:A46"/>
    <mergeCell ref="B40:B41"/>
    <mergeCell ref="A40:A4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25">
    <tabColor rgb="FF9966FF"/>
    <pageSetUpPr fitToPage="1"/>
  </sheetPr>
  <dimension ref="A1:H54"/>
  <sheetViews>
    <sheetView showGridLines="0" zoomScale="90" zoomScaleNormal="90" workbookViewId="0">
      <pane xSplit="2" ySplit="4" topLeftCell="C11" activePane="bottomRight" state="frozen"/>
      <selection pane="topRight" activeCell="C1" sqref="C1"/>
      <selection pane="bottomLeft" activeCell="A5" sqref="A5"/>
      <selection pane="bottomRight" activeCell="D54" sqref="D54"/>
    </sheetView>
  </sheetViews>
  <sheetFormatPr defaultColWidth="8.85546875" defaultRowHeight="12.75"/>
  <cols>
    <col min="1" max="1" width="3.7109375" style="3" bestFit="1" customWidth="1"/>
    <col min="2" max="2" width="26" style="3" customWidth="1"/>
    <col min="3" max="3" width="27.85546875" style="3" bestFit="1" customWidth="1"/>
    <col min="4" max="4" width="13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45" t="s">
        <v>0</v>
      </c>
      <c r="B1" s="2" t="s">
        <v>1</v>
      </c>
      <c r="C1" s="2" t="s">
        <v>28</v>
      </c>
      <c r="D1" s="254" t="s">
        <v>2</v>
      </c>
      <c r="E1" s="254"/>
      <c r="F1" s="2" t="s">
        <v>29</v>
      </c>
    </row>
    <row r="2" spans="1:6" ht="25.5">
      <c r="A2" s="4"/>
      <c r="B2" s="122" t="s">
        <v>174</v>
      </c>
      <c r="C2" s="125" t="s">
        <v>134</v>
      </c>
      <c r="D2" s="255" t="s">
        <v>55</v>
      </c>
      <c r="E2" s="255"/>
      <c r="F2" s="146">
        <v>2017</v>
      </c>
    </row>
    <row r="3" spans="1:6">
      <c r="A3" s="4"/>
      <c r="B3" s="56"/>
      <c r="C3"/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95</v>
      </c>
      <c r="E4" s="54" t="s">
        <v>96</v>
      </c>
      <c r="F4" s="6" t="s">
        <v>46</v>
      </c>
    </row>
    <row r="5" spans="1:6">
      <c r="A5" s="254" t="s">
        <v>3</v>
      </c>
      <c r="B5" s="256" t="s">
        <v>16</v>
      </c>
      <c r="C5" s="147" t="s">
        <v>23</v>
      </c>
      <c r="D5" s="5"/>
      <c r="E5" s="33"/>
      <c r="F5" s="5"/>
    </row>
    <row r="6" spans="1:6">
      <c r="A6" s="254"/>
      <c r="B6" s="256"/>
      <c r="C6" s="147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54" t="s">
        <v>4</v>
      </c>
      <c r="B10" s="256" t="s">
        <v>17</v>
      </c>
      <c r="C10" s="147" t="s">
        <v>23</v>
      </c>
      <c r="D10" s="5"/>
      <c r="E10" s="33"/>
      <c r="F10" s="5"/>
    </row>
    <row r="11" spans="1:6">
      <c r="A11" s="254"/>
      <c r="B11" s="256"/>
      <c r="C11" s="147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9" t="s">
        <v>5</v>
      </c>
      <c r="B15" s="261" t="s">
        <v>18</v>
      </c>
      <c r="C15" s="147" t="s">
        <v>23</v>
      </c>
      <c r="D15" s="26"/>
      <c r="E15" s="30"/>
      <c r="F15" s="26"/>
    </row>
    <row r="16" spans="1:6">
      <c r="A16" s="260"/>
      <c r="B16" s="262"/>
      <c r="C16" s="147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9" t="s">
        <v>6</v>
      </c>
      <c r="B20" s="257" t="s">
        <v>8</v>
      </c>
      <c r="C20" s="149" t="s">
        <v>25</v>
      </c>
      <c r="D20" s="26"/>
      <c r="E20" s="30"/>
      <c r="F20" s="26"/>
    </row>
    <row r="21" spans="1:8">
      <c r="A21" s="260"/>
      <c r="B21" s="258"/>
      <c r="C21" s="149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45"/>
      <c r="B24" s="149"/>
      <c r="C24" s="149"/>
      <c r="D24" s="6"/>
      <c r="E24" s="32"/>
      <c r="F24" s="6"/>
      <c r="H24" s="37"/>
    </row>
    <row r="25" spans="1:8">
      <c r="A25" s="145" t="s">
        <v>7</v>
      </c>
      <c r="B25" s="148" t="s">
        <v>19</v>
      </c>
      <c r="C25" s="147" t="s">
        <v>23</v>
      </c>
      <c r="D25" s="229">
        <v>935.26</v>
      </c>
      <c r="E25" s="30"/>
      <c r="F25" s="26"/>
      <c r="H25" s="37"/>
    </row>
    <row r="26" spans="1:8">
      <c r="A26" s="145"/>
      <c r="B26" s="148"/>
      <c r="C26" s="147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45"/>
      <c r="B29" s="149"/>
      <c r="C29" s="149"/>
      <c r="D29" s="6"/>
      <c r="E29" s="32"/>
      <c r="F29" s="6"/>
    </row>
    <row r="30" spans="1:8">
      <c r="A30" s="259" t="s">
        <v>9</v>
      </c>
      <c r="B30" s="261" t="s">
        <v>20</v>
      </c>
      <c r="C30" s="147" t="s">
        <v>23</v>
      </c>
      <c r="D30" s="229">
        <f>9851188.47-935.26</f>
        <v>9850253.2100000009</v>
      </c>
      <c r="E30" s="33"/>
      <c r="F30" s="5"/>
    </row>
    <row r="31" spans="1:8">
      <c r="A31" s="260"/>
      <c r="B31" s="262"/>
      <c r="C31" s="147" t="s">
        <v>24</v>
      </c>
      <c r="D31" s="16"/>
      <c r="E31" s="2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45"/>
      <c r="B34" s="149"/>
      <c r="C34" s="149"/>
      <c r="D34" s="6"/>
      <c r="E34" s="32"/>
      <c r="F34" s="6"/>
    </row>
    <row r="35" spans="1:6">
      <c r="A35" s="254" t="s">
        <v>10</v>
      </c>
      <c r="B35" s="256" t="s">
        <v>21</v>
      </c>
      <c r="C35" s="147" t="s">
        <v>23</v>
      </c>
      <c r="D35" s="5"/>
      <c r="E35" s="33"/>
      <c r="F35" s="5"/>
    </row>
    <row r="36" spans="1:6">
      <c r="A36" s="254"/>
      <c r="B36" s="256"/>
      <c r="C36" s="147" t="s">
        <v>24</v>
      </c>
      <c r="D36" s="16"/>
      <c r="E36" s="2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45"/>
      <c r="B39" s="149"/>
      <c r="C39" s="149"/>
      <c r="D39" s="6"/>
      <c r="E39" s="32"/>
      <c r="F39" s="6"/>
    </row>
    <row r="40" spans="1:6">
      <c r="A40" s="254" t="s">
        <v>11</v>
      </c>
      <c r="B40" s="263" t="s">
        <v>12</v>
      </c>
      <c r="C40" s="149" t="s">
        <v>26</v>
      </c>
      <c r="D40" s="5"/>
      <c r="E40" s="33"/>
      <c r="F40" s="5"/>
    </row>
    <row r="41" spans="1:6">
      <c r="A41" s="254"/>
      <c r="B41" s="263"/>
      <c r="C41" s="149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45"/>
      <c r="B44" s="149"/>
      <c r="C44" s="149"/>
      <c r="D44" s="6"/>
      <c r="E44" s="32"/>
      <c r="F44" s="6"/>
    </row>
    <row r="45" spans="1:6">
      <c r="A45" s="254" t="s">
        <v>13</v>
      </c>
      <c r="B45" s="256" t="s">
        <v>22</v>
      </c>
      <c r="C45" s="147" t="s">
        <v>26</v>
      </c>
      <c r="D45" s="29"/>
      <c r="E45" s="33"/>
      <c r="F45" s="5"/>
    </row>
    <row r="46" spans="1:6">
      <c r="A46" s="254"/>
      <c r="B46" s="256"/>
      <c r="C46" s="147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45"/>
      <c r="B49" s="149"/>
      <c r="C49" s="149"/>
      <c r="D49" s="6"/>
      <c r="E49" s="32"/>
      <c r="F49" s="6"/>
    </row>
    <row r="50" spans="1:6">
      <c r="A50" s="254" t="s">
        <v>14</v>
      </c>
      <c r="B50" s="256" t="s">
        <v>15</v>
      </c>
      <c r="C50" s="147" t="s">
        <v>23</v>
      </c>
      <c r="D50" s="5"/>
      <c r="E50" s="33"/>
      <c r="F50" s="5"/>
    </row>
    <row r="51" spans="1:6">
      <c r="A51" s="254"/>
      <c r="B51" s="256"/>
      <c r="C51" s="147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9851188.4700000007</v>
      </c>
      <c r="E54" s="32">
        <f>E6+E11+E16+E21+E26+E31+E36+E41+E46+E51</f>
        <v>0</v>
      </c>
      <c r="F54" s="6"/>
    </row>
  </sheetData>
  <mergeCells count="20">
    <mergeCell ref="D1:E1"/>
    <mergeCell ref="D2:E2"/>
    <mergeCell ref="A5:A6"/>
    <mergeCell ref="B5:B6"/>
    <mergeCell ref="A10:A11"/>
    <mergeCell ref="B10:B11"/>
    <mergeCell ref="A15:A16"/>
    <mergeCell ref="B15:B16"/>
    <mergeCell ref="A20:A21"/>
    <mergeCell ref="B20:B21"/>
    <mergeCell ref="A30:A31"/>
    <mergeCell ref="B30:B31"/>
    <mergeCell ref="A50:A51"/>
    <mergeCell ref="B50:B51"/>
    <mergeCell ref="A35:A36"/>
    <mergeCell ref="B35:B36"/>
    <mergeCell ref="A40:A41"/>
    <mergeCell ref="B40:B41"/>
    <mergeCell ref="A45:A46"/>
    <mergeCell ref="B45:B4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1">
    <tabColor rgb="FF9966FF"/>
    <pageSetUpPr fitToPage="1"/>
  </sheetPr>
  <dimension ref="A1:H54"/>
  <sheetViews>
    <sheetView showGridLines="0" workbookViewId="0">
      <pane xSplit="2" ySplit="4" topLeftCell="C17" activePane="bottomRight" state="frozen"/>
      <selection pane="topRight" activeCell="C1" sqref="C1"/>
      <selection pane="bottomLeft" activeCell="A5" sqref="A5"/>
      <selection pane="bottomRight" activeCell="C59" sqref="C59"/>
    </sheetView>
  </sheetViews>
  <sheetFormatPr defaultColWidth="8.85546875" defaultRowHeight="12.75"/>
  <cols>
    <col min="1" max="1" width="3.7109375" style="3" bestFit="1" customWidth="1"/>
    <col min="2" max="2" width="25.7109375" style="3" bestFit="1" customWidth="1"/>
    <col min="3" max="3" width="23.42578125" style="3" bestFit="1" customWidth="1"/>
    <col min="4" max="4" width="13.42578125" style="3" bestFit="1" customWidth="1"/>
    <col min="5" max="5" width="13.42578125" style="31" bestFit="1" customWidth="1"/>
    <col min="6" max="6" width="14.8554687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54" t="s">
        <v>2</v>
      </c>
      <c r="E1" s="254"/>
      <c r="F1" s="2" t="s">
        <v>29</v>
      </c>
    </row>
    <row r="2" spans="1:6">
      <c r="A2" s="4"/>
      <c r="B2" s="57" t="s">
        <v>38</v>
      </c>
      <c r="C2" s="39" t="s">
        <v>169</v>
      </c>
      <c r="D2" s="255" t="s">
        <v>54</v>
      </c>
      <c r="E2" s="255"/>
      <c r="F2" s="42">
        <v>2017</v>
      </c>
    </row>
    <row r="3" spans="1:6">
      <c r="A3" s="4"/>
      <c r="B3" s="56"/>
      <c r="C3" s="39" t="s">
        <v>168</v>
      </c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95</v>
      </c>
      <c r="E4" s="54" t="s">
        <v>96</v>
      </c>
      <c r="F4" s="6" t="s">
        <v>46</v>
      </c>
    </row>
    <row r="5" spans="1:6">
      <c r="A5" s="254" t="s">
        <v>3</v>
      </c>
      <c r="B5" s="256" t="s">
        <v>16</v>
      </c>
      <c r="C5" s="23" t="s">
        <v>23</v>
      </c>
      <c r="D5" s="5"/>
      <c r="E5" s="33"/>
      <c r="F5" s="5"/>
    </row>
    <row r="6" spans="1:6">
      <c r="A6" s="254"/>
      <c r="B6" s="256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54" t="s">
        <v>4</v>
      </c>
      <c r="B10" s="256" t="s">
        <v>17</v>
      </c>
      <c r="C10" s="23" t="s">
        <v>23</v>
      </c>
      <c r="D10" s="5"/>
      <c r="E10" s="33"/>
      <c r="F10" s="5"/>
    </row>
    <row r="11" spans="1:6">
      <c r="A11" s="254"/>
      <c r="B11" s="256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9" t="s">
        <v>5</v>
      </c>
      <c r="B15" s="261" t="s">
        <v>18</v>
      </c>
      <c r="C15" s="23" t="s">
        <v>23</v>
      </c>
      <c r="D15" s="26"/>
      <c r="E15" s="30"/>
      <c r="F15" s="26"/>
    </row>
    <row r="16" spans="1:6">
      <c r="A16" s="260"/>
      <c r="B16" s="262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9" t="s">
        <v>6</v>
      </c>
      <c r="B20" s="257" t="s">
        <v>8</v>
      </c>
      <c r="C20" s="11" t="s">
        <v>25</v>
      </c>
      <c r="D20" s="26"/>
      <c r="E20" s="30"/>
      <c r="F20" s="26"/>
    </row>
    <row r="21" spans="1:8">
      <c r="A21" s="260"/>
      <c r="B21" s="258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229">
        <v>182.64</v>
      </c>
      <c r="E25" s="30"/>
      <c r="F25" s="26"/>
      <c r="H25" s="37"/>
    </row>
    <row r="26" spans="1:8">
      <c r="A26" s="1"/>
      <c r="B26" s="7"/>
      <c r="C26" s="23" t="s">
        <v>24</v>
      </c>
      <c r="D26" s="16"/>
      <c r="E26" s="4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59" t="s">
        <v>9</v>
      </c>
      <c r="B30" s="261" t="s">
        <v>20</v>
      </c>
      <c r="C30" s="23" t="s">
        <v>23</v>
      </c>
      <c r="D30" s="228">
        <v>4338879.59</v>
      </c>
      <c r="E30" s="33"/>
      <c r="F30" s="5"/>
    </row>
    <row r="31" spans="1:8">
      <c r="A31" s="260"/>
      <c r="B31" s="262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54" t="s">
        <v>10</v>
      </c>
      <c r="B35" s="256" t="s">
        <v>21</v>
      </c>
      <c r="C35" s="23" t="s">
        <v>23</v>
      </c>
      <c r="D35" s="5"/>
      <c r="E35" s="33"/>
      <c r="F35" s="5"/>
    </row>
    <row r="36" spans="1:6">
      <c r="A36" s="254"/>
      <c r="B36" s="256"/>
      <c r="C36" s="23" t="s">
        <v>24</v>
      </c>
      <c r="D36" s="16"/>
      <c r="E36" s="89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54" t="s">
        <v>11</v>
      </c>
      <c r="B40" s="263" t="s">
        <v>12</v>
      </c>
      <c r="C40" s="11" t="s">
        <v>26</v>
      </c>
      <c r="D40" s="5"/>
      <c r="E40" s="33"/>
      <c r="F40" s="5"/>
    </row>
    <row r="41" spans="1:6">
      <c r="A41" s="254"/>
      <c r="B41" s="263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54" t="s">
        <v>13</v>
      </c>
      <c r="B45" s="256" t="s">
        <v>22</v>
      </c>
      <c r="C45" s="23" t="s">
        <v>26</v>
      </c>
      <c r="D45" s="29"/>
      <c r="E45" s="33"/>
      <c r="F45" s="5"/>
    </row>
    <row r="46" spans="1:6">
      <c r="A46" s="254"/>
      <c r="B46" s="256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54" t="s">
        <v>14</v>
      </c>
      <c r="B50" s="256" t="s">
        <v>15</v>
      </c>
      <c r="C50" s="23" t="s">
        <v>23</v>
      </c>
      <c r="D50" s="5"/>
      <c r="E50" s="33"/>
      <c r="F50" s="5"/>
    </row>
    <row r="51" spans="1:6">
      <c r="A51" s="254"/>
      <c r="B51" s="256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4339062.2299999995</v>
      </c>
      <c r="E54" s="32">
        <f>E6+E11+E16+E21+E26+E31+E36+E41+E46+E51</f>
        <v>0</v>
      </c>
      <c r="F54" s="6"/>
    </row>
  </sheetData>
  <mergeCells count="20">
    <mergeCell ref="D1:E1"/>
    <mergeCell ref="D2:E2"/>
    <mergeCell ref="A5:A6"/>
    <mergeCell ref="B5:B6"/>
    <mergeCell ref="A10:A11"/>
    <mergeCell ref="B10:B11"/>
    <mergeCell ref="B15:B16"/>
    <mergeCell ref="A15:A16"/>
    <mergeCell ref="B20:B21"/>
    <mergeCell ref="A20:A21"/>
    <mergeCell ref="B30:B31"/>
    <mergeCell ref="A30:A31"/>
    <mergeCell ref="B35:B36"/>
    <mergeCell ref="A35:A36"/>
    <mergeCell ref="B50:B51"/>
    <mergeCell ref="A50:A51"/>
    <mergeCell ref="B45:B46"/>
    <mergeCell ref="A45:A46"/>
    <mergeCell ref="B40:B41"/>
    <mergeCell ref="A40:A4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3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2">
    <tabColor rgb="FF9966FF"/>
    <pageSetUpPr fitToPage="1"/>
  </sheetPr>
  <dimension ref="A1:H54"/>
  <sheetViews>
    <sheetView showGridLines="0" workbookViewId="0">
      <pane xSplit="2" ySplit="4" topLeftCell="C20" activePane="bottomRight" state="frozen"/>
      <selection pane="topRight" activeCell="C1" sqref="C1"/>
      <selection pane="bottomLeft" activeCell="A5" sqref="A5"/>
      <selection pane="bottomRight" activeCell="E38" sqref="E38"/>
    </sheetView>
  </sheetViews>
  <sheetFormatPr defaultColWidth="8.85546875" defaultRowHeight="12.75"/>
  <cols>
    <col min="1" max="1" width="3.7109375" style="3" bestFit="1" customWidth="1"/>
    <col min="2" max="2" width="23.7109375" style="3" bestFit="1" customWidth="1"/>
    <col min="3" max="3" width="38" style="3" bestFit="1" customWidth="1"/>
    <col min="4" max="4" width="14.8554687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54" t="s">
        <v>2</v>
      </c>
      <c r="E1" s="254"/>
      <c r="F1" s="2" t="s">
        <v>29</v>
      </c>
    </row>
    <row r="2" spans="1:6" ht="25.5">
      <c r="A2" s="4"/>
      <c r="B2" s="57" t="s">
        <v>39</v>
      </c>
      <c r="C2" s="59" t="s">
        <v>176</v>
      </c>
      <c r="D2" s="255" t="s">
        <v>51</v>
      </c>
      <c r="E2" s="255"/>
      <c r="F2" s="42">
        <v>2017</v>
      </c>
    </row>
    <row r="3" spans="1:6">
      <c r="A3" s="4"/>
      <c r="B3" s="56"/>
      <c r="C3" s="39"/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95</v>
      </c>
      <c r="E4" s="54" t="s">
        <v>96</v>
      </c>
      <c r="F4" s="6" t="s">
        <v>46</v>
      </c>
    </row>
    <row r="5" spans="1:6">
      <c r="A5" s="254" t="s">
        <v>3</v>
      </c>
      <c r="B5" s="256" t="s">
        <v>16</v>
      </c>
      <c r="C5" s="23" t="s">
        <v>23</v>
      </c>
      <c r="D5" s="5"/>
      <c r="E5" s="33"/>
      <c r="F5" s="5"/>
    </row>
    <row r="6" spans="1:6">
      <c r="A6" s="254"/>
      <c r="B6" s="256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54" t="s">
        <v>4</v>
      </c>
      <c r="B10" s="256" t="s">
        <v>17</v>
      </c>
      <c r="C10" s="23" t="s">
        <v>23</v>
      </c>
      <c r="D10" s="5"/>
      <c r="E10" s="33"/>
      <c r="F10" s="5"/>
    </row>
    <row r="11" spans="1:6">
      <c r="A11" s="254"/>
      <c r="B11" s="256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9" t="s">
        <v>5</v>
      </c>
      <c r="B15" s="261" t="s">
        <v>18</v>
      </c>
      <c r="C15" s="23" t="s">
        <v>23</v>
      </c>
      <c r="D15" s="26"/>
      <c r="E15" s="30"/>
      <c r="F15" s="26"/>
    </row>
    <row r="16" spans="1:6">
      <c r="A16" s="260"/>
      <c r="B16" s="262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9" t="s">
        <v>6</v>
      </c>
      <c r="B20" s="257" t="s">
        <v>8</v>
      </c>
      <c r="C20" s="11" t="s">
        <v>25</v>
      </c>
      <c r="D20" s="26"/>
      <c r="E20" s="30"/>
      <c r="F20" s="26"/>
    </row>
    <row r="21" spans="1:8">
      <c r="A21" s="260"/>
      <c r="B21" s="258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229">
        <v>13132.8</v>
      </c>
      <c r="E25" s="30"/>
      <c r="F25" s="26"/>
      <c r="H25" s="37"/>
    </row>
    <row r="26" spans="1:8">
      <c r="A26" s="1"/>
      <c r="B26" s="7"/>
      <c r="C26" s="23" t="s">
        <v>24</v>
      </c>
      <c r="D26" s="89"/>
      <c r="E26" s="244">
        <f>2067.21+8268.84</f>
        <v>10336.049999999999</v>
      </c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59" t="s">
        <v>9</v>
      </c>
      <c r="B30" s="261" t="s">
        <v>20</v>
      </c>
      <c r="C30" s="23" t="s">
        <v>23</v>
      </c>
      <c r="D30" s="229">
        <v>38912749.060000002</v>
      </c>
      <c r="E30" s="33"/>
      <c r="F30" s="5"/>
    </row>
    <row r="31" spans="1:8">
      <c r="A31" s="260"/>
      <c r="B31" s="262"/>
      <c r="C31" s="23" t="s">
        <v>24</v>
      </c>
      <c r="D31" s="27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54" t="s">
        <v>10</v>
      </c>
      <c r="B35" s="256" t="s">
        <v>21</v>
      </c>
      <c r="C35" s="102" t="s">
        <v>23</v>
      </c>
      <c r="D35" s="33"/>
      <c r="E35" s="33"/>
      <c r="F35" s="5"/>
    </row>
    <row r="36" spans="1:6">
      <c r="A36" s="254"/>
      <c r="B36" s="256"/>
      <c r="C36" s="23" t="s">
        <v>24</v>
      </c>
      <c r="D36" s="16"/>
      <c r="E36" s="4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54" t="s">
        <v>11</v>
      </c>
      <c r="B40" s="263" t="s">
        <v>12</v>
      </c>
      <c r="C40" s="11" t="s">
        <v>26</v>
      </c>
      <c r="D40" s="5"/>
      <c r="E40" s="33"/>
      <c r="F40" s="5"/>
    </row>
    <row r="41" spans="1:6">
      <c r="A41" s="254"/>
      <c r="B41" s="263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54" t="s">
        <v>13</v>
      </c>
      <c r="B45" s="256" t="s">
        <v>22</v>
      </c>
      <c r="C45" s="23" t="s">
        <v>26</v>
      </c>
      <c r="D45" s="29"/>
      <c r="E45" s="33"/>
      <c r="F45" s="5"/>
    </row>
    <row r="46" spans="1:6">
      <c r="A46" s="254"/>
      <c r="B46" s="256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54" t="s">
        <v>14</v>
      </c>
      <c r="B50" s="256" t="s">
        <v>15</v>
      </c>
      <c r="C50" s="23" t="s">
        <v>23</v>
      </c>
      <c r="D50" s="5"/>
      <c r="E50" s="33"/>
      <c r="F50" s="5"/>
    </row>
    <row r="51" spans="1:6">
      <c r="A51" s="254"/>
      <c r="B51" s="256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38925881.859999999</v>
      </c>
      <c r="E54" s="32">
        <f>E6+E11+E16+E21+E26+E31+E36+E41+E46+E51</f>
        <v>10336.049999999999</v>
      </c>
      <c r="F54" s="6"/>
    </row>
  </sheetData>
  <mergeCells count="20">
    <mergeCell ref="B35:B36"/>
    <mergeCell ref="A35:A36"/>
    <mergeCell ref="B50:B51"/>
    <mergeCell ref="A50:A51"/>
    <mergeCell ref="B45:B46"/>
    <mergeCell ref="A45:A46"/>
    <mergeCell ref="B40:B41"/>
    <mergeCell ref="A40:A41"/>
    <mergeCell ref="B30:B31"/>
    <mergeCell ref="A30:A31"/>
    <mergeCell ref="A10:A11"/>
    <mergeCell ref="B10:B11"/>
    <mergeCell ref="B15:B16"/>
    <mergeCell ref="A15:A16"/>
    <mergeCell ref="D1:E1"/>
    <mergeCell ref="D2:E2"/>
    <mergeCell ref="A5:A6"/>
    <mergeCell ref="B5:B6"/>
    <mergeCell ref="B20:B21"/>
    <mergeCell ref="A20:A2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1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6">
    <tabColor rgb="FF9966FF"/>
    <pageSetUpPr fitToPage="1"/>
  </sheetPr>
  <dimension ref="A1:H54"/>
  <sheetViews>
    <sheetView showGridLines="0" topLeftCell="A7" workbookViewId="0">
      <selection activeCell="E36" sqref="E36"/>
    </sheetView>
  </sheetViews>
  <sheetFormatPr defaultColWidth="8.85546875" defaultRowHeight="12.75"/>
  <cols>
    <col min="1" max="1" width="3.7109375" style="3" bestFit="1" customWidth="1"/>
    <col min="2" max="2" width="26.42578125" style="3" bestFit="1" customWidth="1"/>
    <col min="3" max="3" width="39" style="3" bestFit="1" customWidth="1"/>
    <col min="4" max="4" width="13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54" t="s">
        <v>2</v>
      </c>
      <c r="E1" s="254"/>
      <c r="F1" s="2" t="s">
        <v>29</v>
      </c>
    </row>
    <row r="2" spans="1:6">
      <c r="A2" s="4"/>
      <c r="B2" s="41" t="s">
        <v>41</v>
      </c>
      <c r="C2" s="125" t="s">
        <v>196</v>
      </c>
      <c r="D2" s="255" t="s">
        <v>56</v>
      </c>
      <c r="E2" s="255"/>
      <c r="F2" s="42">
        <v>2017</v>
      </c>
    </row>
    <row r="3" spans="1:6">
      <c r="A3" s="4"/>
      <c r="B3" s="41"/>
      <c r="C3" s="39"/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95</v>
      </c>
      <c r="E4" s="54" t="s">
        <v>96</v>
      </c>
      <c r="F4" s="6" t="s">
        <v>46</v>
      </c>
    </row>
    <row r="5" spans="1:6">
      <c r="A5" s="254" t="s">
        <v>3</v>
      </c>
      <c r="B5" s="256" t="s">
        <v>16</v>
      </c>
      <c r="C5" s="23" t="s">
        <v>23</v>
      </c>
      <c r="D5" s="5"/>
      <c r="E5" s="33"/>
      <c r="F5" s="5"/>
    </row>
    <row r="6" spans="1:6">
      <c r="A6" s="254"/>
      <c r="B6" s="256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54" t="s">
        <v>4</v>
      </c>
      <c r="B10" s="256" t="s">
        <v>17</v>
      </c>
      <c r="C10" s="23" t="s">
        <v>23</v>
      </c>
      <c r="D10" s="5"/>
      <c r="E10" s="33"/>
      <c r="F10" s="5"/>
    </row>
    <row r="11" spans="1:6">
      <c r="A11" s="254"/>
      <c r="B11" s="256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9" t="s">
        <v>5</v>
      </c>
      <c r="B15" s="261" t="s">
        <v>18</v>
      </c>
      <c r="C15" s="23" t="s">
        <v>23</v>
      </c>
      <c r="D15" s="26"/>
      <c r="E15" s="30"/>
      <c r="F15" s="26"/>
    </row>
    <row r="16" spans="1:6">
      <c r="A16" s="260"/>
      <c r="B16" s="262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9" t="s">
        <v>6</v>
      </c>
      <c r="B20" s="257" t="s">
        <v>8</v>
      </c>
      <c r="C20" s="11" t="s">
        <v>25</v>
      </c>
      <c r="D20" s="26"/>
      <c r="E20" s="30"/>
      <c r="F20" s="26"/>
    </row>
    <row r="21" spans="1:8">
      <c r="A21" s="260"/>
      <c r="B21" s="258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229">
        <f>238.15+163.02</f>
        <v>401.17</v>
      </c>
      <c r="E25" s="30"/>
      <c r="F25" s="26"/>
      <c r="H25" s="37"/>
    </row>
    <row r="26" spans="1:8">
      <c r="A26" s="1"/>
      <c r="B26" s="7"/>
      <c r="C26" s="23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40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59" t="s">
        <v>9</v>
      </c>
      <c r="B30" s="261" t="s">
        <v>20</v>
      </c>
      <c r="C30" s="23" t="s">
        <v>23</v>
      </c>
      <c r="D30" s="229">
        <v>11690635.970000001</v>
      </c>
      <c r="E30" s="33"/>
      <c r="F30" s="5"/>
    </row>
    <row r="31" spans="1:8">
      <c r="A31" s="260"/>
      <c r="B31" s="262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54" t="s">
        <v>10</v>
      </c>
      <c r="B35" s="256" t="s">
        <v>21</v>
      </c>
      <c r="C35" s="23" t="s">
        <v>23</v>
      </c>
      <c r="D35" s="33"/>
      <c r="E35" s="33"/>
      <c r="F35" s="5"/>
    </row>
    <row r="36" spans="1:6">
      <c r="A36" s="254"/>
      <c r="B36" s="256"/>
      <c r="C36" s="23" t="s">
        <v>24</v>
      </c>
      <c r="D36" s="16"/>
      <c r="E36" s="4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54" t="s">
        <v>11</v>
      </c>
      <c r="B40" s="263" t="s">
        <v>12</v>
      </c>
      <c r="C40" s="11" t="s">
        <v>26</v>
      </c>
      <c r="D40" s="5"/>
      <c r="E40" s="33"/>
      <c r="F40" s="5"/>
    </row>
    <row r="41" spans="1:6">
      <c r="A41" s="254"/>
      <c r="B41" s="263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54" t="s">
        <v>13</v>
      </c>
      <c r="B45" s="256" t="s">
        <v>22</v>
      </c>
      <c r="C45" s="23" t="s">
        <v>26</v>
      </c>
      <c r="D45" s="29"/>
      <c r="E45" s="33"/>
      <c r="F45" s="5"/>
    </row>
    <row r="46" spans="1:6">
      <c r="A46" s="254"/>
      <c r="B46" s="256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54" t="s">
        <v>14</v>
      </c>
      <c r="B50" s="256" t="s">
        <v>15</v>
      </c>
      <c r="C50" s="23" t="s">
        <v>23</v>
      </c>
      <c r="D50" s="5"/>
      <c r="E50" s="33"/>
      <c r="F50" s="5"/>
    </row>
    <row r="51" spans="1:6">
      <c r="A51" s="254"/>
      <c r="B51" s="256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11691037.140000001</v>
      </c>
      <c r="E54" s="32">
        <f>E6+E11+E16+E21+E26+E31+E36+E41+E46+E51</f>
        <v>0</v>
      </c>
      <c r="F54" s="6"/>
    </row>
  </sheetData>
  <mergeCells count="20">
    <mergeCell ref="B35:B36"/>
    <mergeCell ref="A35:A36"/>
    <mergeCell ref="B50:B51"/>
    <mergeCell ref="A50:A51"/>
    <mergeCell ref="B45:B46"/>
    <mergeCell ref="A45:A46"/>
    <mergeCell ref="B40:B41"/>
    <mergeCell ref="A40:A41"/>
    <mergeCell ref="B30:B31"/>
    <mergeCell ref="A30:A31"/>
    <mergeCell ref="A10:A11"/>
    <mergeCell ref="B10:B11"/>
    <mergeCell ref="B15:B16"/>
    <mergeCell ref="A15:A16"/>
    <mergeCell ref="D1:E1"/>
    <mergeCell ref="D2:E2"/>
    <mergeCell ref="A5:A6"/>
    <mergeCell ref="B5:B6"/>
    <mergeCell ref="B20:B21"/>
    <mergeCell ref="A20:A2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9" orientation="portrait" r:id="rId1"/>
  <headerFooter alignWithMargins="0">
    <oddHeader>&amp;LWHIRLPOOL SLOVAKIA spol. s r.o.&amp;RDzP</oddHeader>
    <oddFooter>&amp;L&amp;F&amp;R&amp;A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4"/>
  <dimension ref="A1:H260"/>
  <sheetViews>
    <sheetView showGridLines="0" topLeftCell="A106" zoomScaleNormal="100" workbookViewId="0">
      <selection activeCell="D125" sqref="D125"/>
    </sheetView>
  </sheetViews>
  <sheetFormatPr defaultColWidth="8.85546875" defaultRowHeight="12.75"/>
  <cols>
    <col min="1" max="1" width="3.7109375" style="3" bestFit="1" customWidth="1"/>
    <col min="2" max="2" width="33.42578125" style="3" bestFit="1" customWidth="1"/>
    <col min="3" max="3" width="34.5703125" style="3" bestFit="1" customWidth="1"/>
    <col min="4" max="4" width="12.42578125" style="3" bestFit="1" customWidth="1"/>
    <col min="5" max="5" width="13.28515625" style="31" bestFit="1" customWidth="1"/>
    <col min="6" max="6" width="14.5703125" style="3" bestFit="1" customWidth="1"/>
    <col min="7" max="7" width="8.85546875" style="3"/>
    <col min="8" max="8" width="26.85546875" style="3" bestFit="1" customWidth="1"/>
    <col min="9" max="16384" width="8.85546875" style="3"/>
  </cols>
  <sheetData>
    <row r="1" spans="1:7" ht="25.5">
      <c r="A1" s="1" t="s">
        <v>0</v>
      </c>
      <c r="B1" s="2" t="s">
        <v>1</v>
      </c>
      <c r="C1" s="2" t="s">
        <v>28</v>
      </c>
      <c r="D1" s="254" t="s">
        <v>2</v>
      </c>
      <c r="E1" s="254"/>
      <c r="F1" s="2" t="s">
        <v>29</v>
      </c>
      <c r="G1" s="104"/>
    </row>
    <row r="2" spans="1:7">
      <c r="A2" s="4"/>
      <c r="B2" s="122" t="s">
        <v>199</v>
      </c>
      <c r="C2" s="64"/>
      <c r="D2" s="294" t="s">
        <v>121</v>
      </c>
      <c r="E2" s="295"/>
      <c r="F2" s="42">
        <v>2017</v>
      </c>
      <c r="G2" s="104"/>
    </row>
    <row r="3" spans="1:7">
      <c r="A3" s="4"/>
      <c r="B3" s="56"/>
      <c r="C3" s="125" t="s">
        <v>205</v>
      </c>
      <c r="D3" s="53" t="s">
        <v>30</v>
      </c>
      <c r="E3" s="53" t="s">
        <v>31</v>
      </c>
      <c r="F3" s="53" t="s">
        <v>32</v>
      </c>
      <c r="G3" s="104"/>
    </row>
    <row r="4" spans="1:7" ht="26.25" thickBot="1">
      <c r="A4" s="158"/>
      <c r="B4" s="158"/>
      <c r="C4" s="158"/>
      <c r="D4" s="159" t="s">
        <v>95</v>
      </c>
      <c r="E4" s="160" t="s">
        <v>96</v>
      </c>
      <c r="F4" s="161" t="s">
        <v>46</v>
      </c>
      <c r="G4" s="104"/>
    </row>
    <row r="5" spans="1:7">
      <c r="A5" s="268" t="s">
        <v>7</v>
      </c>
      <c r="B5" s="270" t="s">
        <v>138</v>
      </c>
      <c r="C5" s="169" t="s">
        <v>23</v>
      </c>
      <c r="D5" s="247">
        <v>796.9</v>
      </c>
      <c r="E5" s="164"/>
      <c r="F5" s="165"/>
      <c r="G5" s="104"/>
    </row>
    <row r="6" spans="1:7" ht="13.5" thickBot="1">
      <c r="A6" s="269"/>
      <c r="B6" s="271"/>
      <c r="C6" s="154" t="s">
        <v>24</v>
      </c>
      <c r="D6" s="166"/>
      <c r="E6" s="168">
        <v>2780.17</v>
      </c>
      <c r="F6" s="167"/>
      <c r="G6" s="104"/>
    </row>
    <row r="7" spans="1:7">
      <c r="A7" s="260" t="s">
        <v>9</v>
      </c>
      <c r="B7" s="262" t="s">
        <v>61</v>
      </c>
      <c r="C7" s="153" t="s">
        <v>23</v>
      </c>
      <c r="D7" s="162">
        <v>12329379.039999999</v>
      </c>
      <c r="E7" s="162"/>
      <c r="F7" s="163"/>
      <c r="G7" s="104"/>
    </row>
    <row r="8" spans="1:7" ht="13.5" thickBot="1">
      <c r="A8" s="259"/>
      <c r="B8" s="261"/>
      <c r="C8" s="110" t="s">
        <v>24</v>
      </c>
      <c r="D8" s="115"/>
      <c r="E8" s="116"/>
      <c r="F8" s="115"/>
      <c r="G8" s="104"/>
    </row>
    <row r="9" spans="1:7" ht="13.5" thickBot="1">
      <c r="A9" s="117" t="s">
        <v>10</v>
      </c>
      <c r="B9" s="97" t="s">
        <v>21</v>
      </c>
      <c r="C9" s="97" t="s">
        <v>23</v>
      </c>
      <c r="D9" s="99"/>
      <c r="E9" s="99"/>
      <c r="F9" s="118"/>
      <c r="G9" s="104"/>
    </row>
    <row r="10" spans="1:7">
      <c r="A10" s="272" t="s">
        <v>14</v>
      </c>
      <c r="B10" s="273" t="s">
        <v>15</v>
      </c>
      <c r="C10" s="169" t="s">
        <v>23</v>
      </c>
      <c r="D10" s="216"/>
      <c r="E10" s="216"/>
      <c r="F10" s="217"/>
      <c r="G10" s="104"/>
    </row>
    <row r="11" spans="1:7" ht="13.5" thickBot="1">
      <c r="A11" s="266"/>
      <c r="B11" s="267"/>
      <c r="C11" s="213" t="s">
        <v>24</v>
      </c>
      <c r="D11" s="74"/>
      <c r="E11" s="218"/>
      <c r="F11" s="172"/>
      <c r="G11" s="104"/>
    </row>
    <row r="12" spans="1:7">
      <c r="A12" s="68"/>
      <c r="B12" s="69"/>
      <c r="C12" s="70"/>
      <c r="D12" s="71"/>
      <c r="E12" s="72"/>
      <c r="F12" s="71"/>
      <c r="G12" s="104"/>
    </row>
    <row r="13" spans="1:7">
      <c r="A13" s="76"/>
      <c r="B13" s="77"/>
      <c r="C13" s="78"/>
      <c r="D13" s="79"/>
      <c r="E13" s="80"/>
      <c r="F13" s="79"/>
      <c r="G13" s="104"/>
    </row>
    <row r="14" spans="1:7">
      <c r="A14" s="62"/>
      <c r="B14" s="67" t="s">
        <v>189</v>
      </c>
      <c r="C14" s="64" t="s">
        <v>188</v>
      </c>
      <c r="D14" s="290" t="s">
        <v>65</v>
      </c>
      <c r="E14" s="290"/>
      <c r="F14" s="44">
        <v>2017</v>
      </c>
      <c r="G14" s="104"/>
    </row>
    <row r="15" spans="1:7">
      <c r="A15" s="4"/>
      <c r="B15" s="56"/>
      <c r="C15" s="39"/>
      <c r="D15" s="53" t="s">
        <v>30</v>
      </c>
      <c r="E15" s="53" t="s">
        <v>31</v>
      </c>
      <c r="F15" s="53" t="s">
        <v>32</v>
      </c>
      <c r="G15" s="104"/>
    </row>
    <row r="16" spans="1:7" ht="26.25" thickBot="1">
      <c r="A16" s="4"/>
      <c r="B16" s="4"/>
      <c r="C16" s="4"/>
      <c r="D16" s="51" t="s">
        <v>95</v>
      </c>
      <c r="E16" s="54" t="s">
        <v>96</v>
      </c>
      <c r="F16" s="6" t="s">
        <v>46</v>
      </c>
      <c r="G16" s="104"/>
    </row>
    <row r="17" spans="1:7">
      <c r="A17" s="268" t="s">
        <v>7</v>
      </c>
      <c r="B17" s="270" t="s">
        <v>138</v>
      </c>
      <c r="C17" s="224" t="s">
        <v>23</v>
      </c>
      <c r="D17" s="219">
        <v>37314.519999999997</v>
      </c>
      <c r="E17" s="164"/>
      <c r="F17" s="165"/>
      <c r="G17" s="104"/>
    </row>
    <row r="18" spans="1:7" ht="13.5" thickBot="1">
      <c r="A18" s="269"/>
      <c r="B18" s="271"/>
      <c r="C18" s="223" t="s">
        <v>24</v>
      </c>
      <c r="D18" s="166"/>
      <c r="E18" s="168"/>
      <c r="F18" s="167"/>
      <c r="G18" s="104"/>
    </row>
    <row r="19" spans="1:7">
      <c r="A19" s="254" t="s">
        <v>9</v>
      </c>
      <c r="B19" s="256" t="s">
        <v>61</v>
      </c>
      <c r="C19" s="221" t="s">
        <v>23</v>
      </c>
      <c r="D19" s="33">
        <f>3867525.91-37314.52</f>
        <v>3830211.39</v>
      </c>
      <c r="E19" s="33"/>
      <c r="F19" s="5"/>
      <c r="G19" s="104"/>
    </row>
    <row r="20" spans="1:7" ht="13.5" thickBot="1">
      <c r="A20" s="289"/>
      <c r="B20" s="267"/>
      <c r="C20" s="223" t="s">
        <v>24</v>
      </c>
      <c r="D20" s="74"/>
      <c r="E20" s="75"/>
      <c r="F20" s="74"/>
      <c r="G20" s="104"/>
    </row>
    <row r="21" spans="1:7">
      <c r="A21" s="68"/>
      <c r="B21" s="70"/>
      <c r="C21" s="70"/>
      <c r="D21" s="81"/>
      <c r="E21" s="82"/>
      <c r="F21" s="81"/>
      <c r="G21" s="104"/>
    </row>
    <row r="22" spans="1:7">
      <c r="A22" s="76"/>
      <c r="B22" s="77"/>
      <c r="C22" s="77"/>
      <c r="D22" s="79"/>
      <c r="E22" s="80"/>
      <c r="F22" s="79"/>
      <c r="G22" s="104"/>
    </row>
    <row r="23" spans="1:7">
      <c r="A23" s="62"/>
      <c r="B23" s="142" t="s">
        <v>221</v>
      </c>
      <c r="C23" s="231" t="s">
        <v>222</v>
      </c>
      <c r="D23" s="290" t="s">
        <v>66</v>
      </c>
      <c r="E23" s="290"/>
      <c r="F23" s="44">
        <v>2017</v>
      </c>
      <c r="G23" s="104"/>
    </row>
    <row r="24" spans="1:7">
      <c r="A24" s="4"/>
      <c r="B24" s="230"/>
      <c r="C24" s="232" t="s">
        <v>223</v>
      </c>
      <c r="D24" s="53" t="s">
        <v>30</v>
      </c>
      <c r="E24" s="53" t="s">
        <v>31</v>
      </c>
      <c r="F24" s="53" t="s">
        <v>32</v>
      </c>
      <c r="G24" s="104"/>
    </row>
    <row r="25" spans="1:7" ht="25.5">
      <c r="A25" s="4"/>
      <c r="B25" s="4"/>
      <c r="C25" s="4"/>
      <c r="D25" s="51" t="s">
        <v>95</v>
      </c>
      <c r="E25" s="54" t="s">
        <v>96</v>
      </c>
      <c r="F25" s="6" t="s">
        <v>46</v>
      </c>
      <c r="G25" s="104"/>
    </row>
    <row r="26" spans="1:7">
      <c r="A26" s="292" t="s">
        <v>9</v>
      </c>
      <c r="B26" s="256" t="s">
        <v>61</v>
      </c>
      <c r="C26" s="94" t="s">
        <v>23</v>
      </c>
      <c r="D26" s="33">
        <v>1024178.48</v>
      </c>
      <c r="E26" s="33"/>
      <c r="F26" s="98"/>
      <c r="G26" s="104"/>
    </row>
    <row r="27" spans="1:7" ht="13.5" thickBot="1">
      <c r="A27" s="293"/>
      <c r="B27" s="267"/>
      <c r="C27" s="100" t="s">
        <v>24</v>
      </c>
      <c r="D27" s="74"/>
      <c r="E27" s="75"/>
      <c r="F27" s="96"/>
      <c r="G27" s="104"/>
    </row>
    <row r="28" spans="1:7" ht="13.5" thickBot="1">
      <c r="A28" s="91"/>
      <c r="B28" s="97" t="s">
        <v>21</v>
      </c>
      <c r="C28" s="92" t="s">
        <v>23</v>
      </c>
      <c r="D28" s="99"/>
      <c r="E28" s="99"/>
      <c r="F28" s="93"/>
      <c r="G28" s="104"/>
    </row>
    <row r="29" spans="1:7">
      <c r="A29" s="68"/>
      <c r="B29" s="70"/>
      <c r="C29" s="70"/>
      <c r="D29" s="81"/>
      <c r="E29" s="82"/>
      <c r="F29" s="81"/>
      <c r="G29" s="104"/>
    </row>
    <row r="30" spans="1:7">
      <c r="A30" s="83"/>
      <c r="B30" s="77"/>
      <c r="C30" s="77"/>
      <c r="D30" s="79"/>
      <c r="E30" s="80"/>
      <c r="F30" s="79"/>
      <c r="G30" s="104"/>
    </row>
    <row r="31" spans="1:7">
      <c r="A31" s="62"/>
      <c r="B31" s="142" t="s">
        <v>226</v>
      </c>
      <c r="C31" s="231" t="s">
        <v>224</v>
      </c>
      <c r="D31" s="290" t="s">
        <v>66</v>
      </c>
      <c r="E31" s="290"/>
      <c r="F31" s="194">
        <v>2017</v>
      </c>
      <c r="G31" s="104"/>
    </row>
    <row r="32" spans="1:7">
      <c r="A32" s="4"/>
      <c r="B32" s="230"/>
      <c r="C32" s="232" t="s">
        <v>225</v>
      </c>
      <c r="D32" s="53" t="s">
        <v>30</v>
      </c>
      <c r="E32" s="53" t="s">
        <v>31</v>
      </c>
      <c r="F32" s="53" t="s">
        <v>32</v>
      </c>
      <c r="G32" s="104"/>
    </row>
    <row r="33" spans="1:8" ht="25.5">
      <c r="A33" s="4"/>
      <c r="B33" s="4"/>
      <c r="C33" s="4"/>
      <c r="D33" s="51" t="s">
        <v>95</v>
      </c>
      <c r="E33" s="54" t="s">
        <v>96</v>
      </c>
      <c r="F33" s="6" t="s">
        <v>46</v>
      </c>
      <c r="G33" s="104"/>
    </row>
    <row r="34" spans="1:8">
      <c r="A34" s="292" t="s">
        <v>9</v>
      </c>
      <c r="B34" s="256" t="s">
        <v>61</v>
      </c>
      <c r="C34" s="94" t="s">
        <v>23</v>
      </c>
      <c r="D34" s="33">
        <v>1137669.29</v>
      </c>
      <c r="E34" s="33"/>
      <c r="F34" s="98"/>
      <c r="G34" s="104"/>
    </row>
    <row r="35" spans="1:8" ht="13.5" thickBot="1">
      <c r="A35" s="293"/>
      <c r="B35" s="267"/>
      <c r="C35" s="100" t="s">
        <v>24</v>
      </c>
      <c r="D35" s="74"/>
      <c r="E35" s="75"/>
      <c r="F35" s="96"/>
      <c r="G35" s="104"/>
    </row>
    <row r="36" spans="1:8" ht="13.5" thickBot="1">
      <c r="A36" s="91"/>
      <c r="B36" s="97" t="s">
        <v>21</v>
      </c>
      <c r="C36" s="92" t="s">
        <v>23</v>
      </c>
      <c r="D36" s="99"/>
      <c r="E36" s="99"/>
      <c r="F36" s="93"/>
      <c r="G36" s="104"/>
    </row>
    <row r="37" spans="1:8">
      <c r="A37" s="68"/>
      <c r="B37" s="70"/>
      <c r="C37" s="70"/>
      <c r="D37" s="81"/>
      <c r="E37" s="82"/>
      <c r="F37" s="81"/>
      <c r="G37" s="104"/>
    </row>
    <row r="38" spans="1:8">
      <c r="A38" s="83"/>
      <c r="B38" s="77"/>
      <c r="C38" s="77"/>
      <c r="D38" s="79"/>
      <c r="E38" s="80"/>
      <c r="F38" s="79"/>
      <c r="G38" s="104"/>
    </row>
    <row r="39" spans="1:8" ht="14.25" customHeight="1">
      <c r="A39" s="62"/>
      <c r="B39" s="63" t="s">
        <v>162</v>
      </c>
      <c r="C39" s="65" t="s">
        <v>163</v>
      </c>
      <c r="D39" s="290" t="s">
        <v>67</v>
      </c>
      <c r="E39" s="290"/>
      <c r="F39" s="44">
        <v>2017</v>
      </c>
      <c r="G39" s="104"/>
    </row>
    <row r="40" spans="1:8" ht="15.75" customHeight="1">
      <c r="A40" s="4"/>
      <c r="B40" s="56"/>
      <c r="C40" s="65" t="s">
        <v>164</v>
      </c>
      <c r="D40" s="53" t="s">
        <v>30</v>
      </c>
      <c r="E40" s="53" t="s">
        <v>31</v>
      </c>
      <c r="F40" s="53" t="s">
        <v>32</v>
      </c>
      <c r="G40" s="104"/>
    </row>
    <row r="41" spans="1:8" ht="25.5">
      <c r="A41" s="4"/>
      <c r="B41" s="4"/>
      <c r="C41" s="4"/>
      <c r="D41" s="51" t="s">
        <v>95</v>
      </c>
      <c r="E41" s="54" t="s">
        <v>96</v>
      </c>
      <c r="F41" s="6" t="s">
        <v>46</v>
      </c>
      <c r="G41" s="104"/>
      <c r="H41" s="40"/>
    </row>
    <row r="42" spans="1:8">
      <c r="A42" s="254" t="s">
        <v>9</v>
      </c>
      <c r="B42" s="256" t="s">
        <v>61</v>
      </c>
      <c r="C42" s="23" t="s">
        <v>23</v>
      </c>
      <c r="D42" s="33">
        <v>3508144.63</v>
      </c>
      <c r="E42" s="33"/>
      <c r="F42" s="5"/>
      <c r="G42" s="104"/>
    </row>
    <row r="43" spans="1:8" ht="15.75" customHeight="1" thickBot="1">
      <c r="A43" s="289"/>
      <c r="B43" s="267"/>
      <c r="C43" s="73" t="s">
        <v>24</v>
      </c>
      <c r="D43" s="74"/>
      <c r="E43" s="75"/>
      <c r="F43" s="74"/>
      <c r="G43" s="104"/>
    </row>
    <row r="44" spans="1:8" ht="15" customHeight="1" thickBot="1">
      <c r="A44" s="117" t="s">
        <v>10</v>
      </c>
      <c r="B44" s="97" t="s">
        <v>21</v>
      </c>
      <c r="C44" s="97"/>
      <c r="D44" s="99"/>
      <c r="E44" s="99"/>
      <c r="F44" s="118"/>
      <c r="G44" s="104"/>
    </row>
    <row r="45" spans="1:8">
      <c r="A45" s="68"/>
      <c r="B45" s="70"/>
      <c r="C45" s="70"/>
      <c r="D45" s="81"/>
      <c r="E45" s="82"/>
      <c r="F45" s="81"/>
      <c r="G45" s="104"/>
    </row>
    <row r="46" spans="1:8" ht="13.15" customHeight="1">
      <c r="A46" s="83"/>
      <c r="B46" s="77"/>
      <c r="C46" s="77"/>
      <c r="D46" s="79"/>
      <c r="E46" s="80"/>
      <c r="F46" s="79"/>
      <c r="G46" s="104"/>
    </row>
    <row r="47" spans="1:8" ht="15.75" customHeight="1">
      <c r="A47" s="62"/>
      <c r="B47" s="67" t="s">
        <v>69</v>
      </c>
      <c r="C47" s="65" t="s">
        <v>70</v>
      </c>
      <c r="D47" s="290" t="s">
        <v>68</v>
      </c>
      <c r="E47" s="290"/>
      <c r="F47" s="44">
        <v>2017</v>
      </c>
      <c r="G47" s="104"/>
    </row>
    <row r="48" spans="1:8" ht="16.5" customHeight="1">
      <c r="A48" s="4"/>
      <c r="B48" s="66"/>
      <c r="C48" s="65" t="s">
        <v>71</v>
      </c>
      <c r="D48" s="53" t="s">
        <v>30</v>
      </c>
      <c r="E48" s="53" t="s">
        <v>31</v>
      </c>
      <c r="F48" s="53" t="s">
        <v>32</v>
      </c>
      <c r="G48" s="104"/>
    </row>
    <row r="49" spans="1:7" ht="25.5">
      <c r="A49" s="4"/>
      <c r="B49" s="4"/>
      <c r="C49" s="4"/>
      <c r="D49" s="51" t="s">
        <v>95</v>
      </c>
      <c r="E49" s="54" t="s">
        <v>96</v>
      </c>
      <c r="F49" s="6" t="s">
        <v>46</v>
      </c>
      <c r="G49" s="104"/>
    </row>
    <row r="50" spans="1:7">
      <c r="A50" s="254" t="s">
        <v>9</v>
      </c>
      <c r="B50" s="256" t="s">
        <v>61</v>
      </c>
      <c r="C50" s="23" t="s">
        <v>23</v>
      </c>
      <c r="D50" s="33">
        <v>1242359.45</v>
      </c>
      <c r="E50" s="33"/>
      <c r="F50" s="5"/>
      <c r="G50" s="104"/>
    </row>
    <row r="51" spans="1:7" ht="13.5" thickBot="1">
      <c r="A51" s="289"/>
      <c r="B51" s="267"/>
      <c r="C51" s="73" t="s">
        <v>24</v>
      </c>
      <c r="D51" s="74"/>
      <c r="E51" s="75"/>
      <c r="F51" s="74"/>
      <c r="G51" s="104"/>
    </row>
    <row r="52" spans="1:7">
      <c r="A52" s="259" t="s">
        <v>10</v>
      </c>
      <c r="B52" s="285" t="s">
        <v>21</v>
      </c>
      <c r="C52" s="120" t="s">
        <v>23</v>
      </c>
      <c r="D52" s="34"/>
      <c r="E52" s="34"/>
      <c r="F52" s="8"/>
    </row>
    <row r="53" spans="1:7">
      <c r="A53" s="260"/>
      <c r="B53" s="286"/>
      <c r="C53" s="120" t="s">
        <v>24</v>
      </c>
      <c r="D53" s="8"/>
      <c r="E53" s="34"/>
      <c r="F53" s="8"/>
    </row>
    <row r="54" spans="1:7">
      <c r="A54" s="68"/>
      <c r="B54" s="70"/>
      <c r="C54" s="70"/>
      <c r="D54" s="81"/>
      <c r="E54" s="82"/>
      <c r="F54" s="81"/>
      <c r="G54" s="104"/>
    </row>
    <row r="55" spans="1:7">
      <c r="A55" s="86"/>
      <c r="B55" s="87"/>
      <c r="C55" s="87"/>
      <c r="D55" s="79"/>
      <c r="E55" s="80"/>
      <c r="F55" s="79"/>
      <c r="G55" s="104"/>
    </row>
    <row r="56" spans="1:7">
      <c r="A56" s="62"/>
      <c r="B56" s="67" t="s">
        <v>72</v>
      </c>
      <c r="C56" s="65" t="s">
        <v>73</v>
      </c>
      <c r="D56" s="291" t="s">
        <v>75</v>
      </c>
      <c r="E56" s="291"/>
      <c r="F56" s="103">
        <v>2017</v>
      </c>
      <c r="G56" s="104"/>
    </row>
    <row r="57" spans="1:7">
      <c r="A57" s="4"/>
      <c r="B57" s="56"/>
      <c r="C57" s="39" t="s">
        <v>74</v>
      </c>
      <c r="D57" s="53" t="s">
        <v>30</v>
      </c>
      <c r="E57" s="53" t="s">
        <v>31</v>
      </c>
      <c r="F57" s="53" t="s">
        <v>32</v>
      </c>
      <c r="G57" s="104"/>
    </row>
    <row r="58" spans="1:7" ht="25.5">
      <c r="A58" s="4"/>
      <c r="B58" s="4"/>
      <c r="C58" s="4"/>
      <c r="D58" s="51" t="s">
        <v>95</v>
      </c>
      <c r="E58" s="54" t="s">
        <v>96</v>
      </c>
      <c r="F58" s="6" t="s">
        <v>46</v>
      </c>
      <c r="G58" s="104"/>
    </row>
    <row r="59" spans="1:7">
      <c r="A59" s="254" t="s">
        <v>9</v>
      </c>
      <c r="B59" s="256" t="s">
        <v>61</v>
      </c>
      <c r="C59" s="23" t="s">
        <v>23</v>
      </c>
      <c r="D59" s="33">
        <v>1139982.01</v>
      </c>
      <c r="E59" s="33"/>
      <c r="F59" s="5"/>
      <c r="G59" s="104"/>
    </row>
    <row r="60" spans="1:7" ht="13.5" thickBot="1">
      <c r="A60" s="289"/>
      <c r="B60" s="267"/>
      <c r="C60" s="73" t="s">
        <v>24</v>
      </c>
      <c r="D60" s="74"/>
      <c r="E60" s="75"/>
      <c r="F60" s="74"/>
      <c r="G60" s="104"/>
    </row>
    <row r="61" spans="1:7">
      <c r="A61" s="88"/>
      <c r="B61" s="88"/>
      <c r="C61" s="88"/>
      <c r="D61" s="88"/>
      <c r="E61" s="37"/>
      <c r="F61" s="88"/>
      <c r="G61" s="104"/>
    </row>
    <row r="62" spans="1:7">
      <c r="A62" s="84"/>
      <c r="B62" s="84"/>
      <c r="C62" s="84"/>
      <c r="D62" s="84"/>
      <c r="E62" s="85"/>
      <c r="F62" s="84"/>
      <c r="G62" s="104"/>
    </row>
    <row r="63" spans="1:7">
      <c r="A63" s="62"/>
      <c r="B63" s="67" t="s">
        <v>76</v>
      </c>
      <c r="C63" s="65" t="s">
        <v>77</v>
      </c>
      <c r="D63" s="290" t="s">
        <v>78</v>
      </c>
      <c r="E63" s="290"/>
      <c r="F63" s="44">
        <v>2017</v>
      </c>
      <c r="G63" s="104"/>
    </row>
    <row r="64" spans="1:7">
      <c r="A64" s="4"/>
      <c r="B64" s="56"/>
      <c r="C64" s="39" t="s">
        <v>79</v>
      </c>
      <c r="D64" s="53" t="s">
        <v>30</v>
      </c>
      <c r="E64" s="53" t="s">
        <v>31</v>
      </c>
      <c r="F64" s="53" t="s">
        <v>32</v>
      </c>
    </row>
    <row r="65" spans="1:7" ht="25.5">
      <c r="A65" s="4"/>
      <c r="B65" s="4"/>
      <c r="C65" s="4"/>
      <c r="D65" s="51" t="s">
        <v>95</v>
      </c>
      <c r="E65" s="54" t="s">
        <v>96</v>
      </c>
      <c r="F65" s="6" t="s">
        <v>46</v>
      </c>
    </row>
    <row r="66" spans="1:7">
      <c r="A66" s="254" t="s">
        <v>9</v>
      </c>
      <c r="B66" s="256" t="s">
        <v>61</v>
      </c>
      <c r="C66" s="23" t="s">
        <v>23</v>
      </c>
      <c r="D66" s="33">
        <v>2266267.9300000002</v>
      </c>
      <c r="E66" s="33"/>
      <c r="F66" s="5"/>
    </row>
    <row r="67" spans="1:7" ht="13.5" thickBot="1">
      <c r="A67" s="289"/>
      <c r="B67" s="267"/>
      <c r="C67" s="73" t="s">
        <v>24</v>
      </c>
      <c r="D67" s="74"/>
      <c r="E67" s="75"/>
      <c r="F67" s="74"/>
    </row>
    <row r="68" spans="1:7">
      <c r="A68" s="259" t="s">
        <v>10</v>
      </c>
      <c r="B68" s="285" t="s">
        <v>21</v>
      </c>
      <c r="C68" s="120" t="s">
        <v>23</v>
      </c>
      <c r="D68" s="34"/>
      <c r="E68" s="34"/>
      <c r="F68" s="8"/>
    </row>
    <row r="69" spans="1:7">
      <c r="A69" s="260"/>
      <c r="B69" s="286"/>
      <c r="C69" s="120" t="s">
        <v>24</v>
      </c>
      <c r="D69" s="8"/>
      <c r="E69" s="34"/>
      <c r="F69" s="8"/>
    </row>
    <row r="70" spans="1:7">
      <c r="A70" s="68"/>
      <c r="B70" s="70"/>
      <c r="C70" s="70"/>
      <c r="D70" s="81"/>
      <c r="E70" s="82"/>
      <c r="F70" s="81"/>
    </row>
    <row r="71" spans="1:7">
      <c r="A71" s="86"/>
      <c r="B71" s="87"/>
      <c r="C71" s="87"/>
      <c r="D71" s="79"/>
      <c r="E71" s="80"/>
      <c r="F71" s="79"/>
    </row>
    <row r="72" spans="1:7">
      <c r="A72" s="62"/>
      <c r="B72" s="67" t="s">
        <v>206</v>
      </c>
      <c r="C72" s="142" t="s">
        <v>239</v>
      </c>
      <c r="D72" s="290" t="s">
        <v>80</v>
      </c>
      <c r="E72" s="290"/>
      <c r="F72" s="194">
        <v>2017</v>
      </c>
      <c r="G72" s="104"/>
    </row>
    <row r="73" spans="1:7">
      <c r="A73" s="4"/>
      <c r="B73" s="66"/>
      <c r="C73" s="65" t="s">
        <v>81</v>
      </c>
      <c r="D73" s="53" t="s">
        <v>30</v>
      </c>
      <c r="E73" s="53" t="s">
        <v>31</v>
      </c>
      <c r="F73" s="53" t="s">
        <v>32</v>
      </c>
    </row>
    <row r="74" spans="1:7" ht="26.25" thickBot="1">
      <c r="A74" s="158"/>
      <c r="B74" s="158"/>
      <c r="C74" s="158"/>
      <c r="D74" s="159" t="s">
        <v>95</v>
      </c>
      <c r="E74" s="160" t="s">
        <v>96</v>
      </c>
      <c r="F74" s="161" t="s">
        <v>46</v>
      </c>
    </row>
    <row r="75" spans="1:7">
      <c r="A75" s="268" t="s">
        <v>7</v>
      </c>
      <c r="B75" s="270" t="s">
        <v>138</v>
      </c>
      <c r="C75" s="227" t="s">
        <v>23</v>
      </c>
      <c r="D75" s="248">
        <v>553.79999999999995</v>
      </c>
      <c r="E75" s="164"/>
      <c r="F75" s="165"/>
      <c r="G75" s="104"/>
    </row>
    <row r="76" spans="1:7" ht="13.5" thickBot="1">
      <c r="A76" s="269"/>
      <c r="B76" s="271"/>
      <c r="C76" s="226" t="s">
        <v>24</v>
      </c>
      <c r="D76" s="166"/>
      <c r="E76" s="249"/>
      <c r="F76" s="167"/>
      <c r="G76" s="104"/>
    </row>
    <row r="77" spans="1:7">
      <c r="A77" s="272" t="s">
        <v>9</v>
      </c>
      <c r="B77" s="273" t="s">
        <v>61</v>
      </c>
      <c r="C77" s="227" t="s">
        <v>23</v>
      </c>
      <c r="D77" s="237">
        <f>3394460.94-553.8</f>
        <v>3393907.14</v>
      </c>
      <c r="E77" s="237"/>
      <c r="F77" s="217"/>
    </row>
    <row r="78" spans="1:7" ht="13.5" thickBot="1">
      <c r="A78" s="266"/>
      <c r="B78" s="267"/>
      <c r="C78" s="226" t="s">
        <v>24</v>
      </c>
      <c r="D78" s="74"/>
      <c r="E78" s="75"/>
      <c r="F78" s="172"/>
    </row>
    <row r="79" spans="1:7">
      <c r="A79" s="283" t="s">
        <v>10</v>
      </c>
      <c r="B79" s="287" t="s">
        <v>21</v>
      </c>
      <c r="C79" s="227" t="s">
        <v>23</v>
      </c>
      <c r="D79" s="170"/>
      <c r="E79" s="170">
        <v>6540</v>
      </c>
      <c r="F79" s="171"/>
    </row>
    <row r="80" spans="1:7" ht="13.5" thickBot="1">
      <c r="A80" s="281"/>
      <c r="B80" s="288"/>
      <c r="C80" s="226" t="s">
        <v>24</v>
      </c>
      <c r="D80" s="74"/>
      <c r="E80" s="75"/>
      <c r="F80" s="172"/>
    </row>
    <row r="81" spans="1:7">
      <c r="A81" s="68"/>
      <c r="B81" s="211"/>
      <c r="C81" s="211"/>
      <c r="D81" s="71"/>
      <c r="E81" s="72"/>
      <c r="F81" s="71"/>
    </row>
    <row r="82" spans="1:7" ht="13.5" thickBot="1">
      <c r="A82" s="68"/>
      <c r="B82" s="211"/>
      <c r="C82" s="211"/>
      <c r="D82" s="71"/>
      <c r="E82" s="72"/>
      <c r="F82" s="71"/>
    </row>
    <row r="83" spans="1:7">
      <c r="A83" s="200"/>
      <c r="B83" s="201" t="s">
        <v>82</v>
      </c>
      <c r="C83" s="202" t="s">
        <v>198</v>
      </c>
      <c r="D83" s="278" t="s">
        <v>137</v>
      </c>
      <c r="E83" s="279"/>
      <c r="F83" s="203">
        <v>2017</v>
      </c>
      <c r="G83" s="104"/>
    </row>
    <row r="84" spans="1:7">
      <c r="A84" s="204"/>
      <c r="B84" s="56"/>
      <c r="C84" s="65" t="s">
        <v>83</v>
      </c>
      <c r="D84" s="53" t="s">
        <v>30</v>
      </c>
      <c r="E84" s="53" t="s">
        <v>31</v>
      </c>
      <c r="F84" s="205" t="s">
        <v>32</v>
      </c>
    </row>
    <row r="85" spans="1:7" ht="26.25" thickBot="1">
      <c r="A85" s="204"/>
      <c r="B85" s="4"/>
      <c r="C85" s="4"/>
      <c r="D85" s="51" t="s">
        <v>95</v>
      </c>
      <c r="E85" s="54" t="s">
        <v>96</v>
      </c>
      <c r="F85" s="206" t="s">
        <v>46</v>
      </c>
    </row>
    <row r="86" spans="1:7">
      <c r="A86" s="268" t="s">
        <v>7</v>
      </c>
      <c r="B86" s="270" t="s">
        <v>138</v>
      </c>
      <c r="C86" s="227" t="s">
        <v>23</v>
      </c>
      <c r="D86" s="248">
        <v>855.56</v>
      </c>
      <c r="E86" s="164"/>
      <c r="F86" s="165"/>
      <c r="G86" s="104"/>
    </row>
    <row r="87" spans="1:7" ht="13.5" thickBot="1">
      <c r="A87" s="269"/>
      <c r="B87" s="271"/>
      <c r="C87" s="226" t="s">
        <v>24</v>
      </c>
      <c r="D87" s="166"/>
      <c r="E87" s="249"/>
      <c r="F87" s="167"/>
      <c r="G87" s="104"/>
    </row>
    <row r="88" spans="1:7">
      <c r="A88" s="280" t="s">
        <v>9</v>
      </c>
      <c r="B88" s="261" t="s">
        <v>61</v>
      </c>
      <c r="C88" s="221" t="s">
        <v>23</v>
      </c>
      <c r="D88" s="33">
        <f>159520.95-855.56</f>
        <v>158665.39000000001</v>
      </c>
      <c r="E88" s="33"/>
      <c r="F88" s="207"/>
    </row>
    <row r="89" spans="1:7" ht="13.5" thickBot="1">
      <c r="A89" s="281"/>
      <c r="B89" s="282"/>
      <c r="C89" s="223" t="s">
        <v>24</v>
      </c>
      <c r="D89" s="74"/>
      <c r="E89" s="75"/>
      <c r="F89" s="172"/>
    </row>
    <row r="90" spans="1:7" ht="13.5" thickBot="1">
      <c r="A90" s="91" t="s">
        <v>10</v>
      </c>
      <c r="B90" s="95" t="s">
        <v>21</v>
      </c>
      <c r="C90" s="97" t="s">
        <v>23</v>
      </c>
      <c r="D90" s="99">
        <v>2151.2600000000002</v>
      </c>
      <c r="E90" s="99"/>
      <c r="F90" s="93"/>
    </row>
    <row r="91" spans="1:7">
      <c r="A91" s="88"/>
      <c r="B91" s="88"/>
      <c r="C91" s="88"/>
      <c r="D91" s="88"/>
      <c r="E91" s="37"/>
      <c r="F91" s="88"/>
    </row>
    <row r="92" spans="1:7">
      <c r="A92" s="84"/>
      <c r="B92" s="84"/>
      <c r="C92" s="84"/>
      <c r="D92" s="84"/>
      <c r="E92" s="85"/>
      <c r="F92" s="84"/>
    </row>
    <row r="93" spans="1:7">
      <c r="A93" s="62"/>
      <c r="B93" s="67" t="s">
        <v>165</v>
      </c>
      <c r="C93" s="65" t="s">
        <v>85</v>
      </c>
      <c r="D93" s="290" t="s">
        <v>86</v>
      </c>
      <c r="E93" s="290"/>
      <c r="F93" s="44">
        <v>2017</v>
      </c>
    </row>
    <row r="94" spans="1:7">
      <c r="A94" s="4"/>
      <c r="B94" s="56"/>
      <c r="C94" s="65" t="s">
        <v>166</v>
      </c>
      <c r="D94" s="53" t="s">
        <v>30</v>
      </c>
      <c r="E94" s="53" t="s">
        <v>31</v>
      </c>
      <c r="F94" s="53" t="s">
        <v>32</v>
      </c>
    </row>
    <row r="95" spans="1:7" ht="25.5">
      <c r="A95" s="4"/>
      <c r="B95" s="4"/>
      <c r="C95" s="4"/>
      <c r="D95" s="51" t="s">
        <v>95</v>
      </c>
      <c r="E95" s="54" t="s">
        <v>96</v>
      </c>
      <c r="F95" s="6" t="s">
        <v>46</v>
      </c>
    </row>
    <row r="96" spans="1:7">
      <c r="A96" s="254" t="s">
        <v>9</v>
      </c>
      <c r="B96" s="256" t="s">
        <v>61</v>
      </c>
      <c r="C96" s="23" t="s">
        <v>23</v>
      </c>
      <c r="D96" s="33">
        <v>1037456.02</v>
      </c>
      <c r="E96" s="33"/>
      <c r="F96" s="5"/>
    </row>
    <row r="97" spans="1:8">
      <c r="A97" s="254"/>
      <c r="B97" s="256"/>
      <c r="C97" s="121" t="s">
        <v>24</v>
      </c>
      <c r="D97" s="115"/>
      <c r="E97" s="116"/>
      <c r="F97" s="115"/>
    </row>
    <row r="98" spans="1:8">
      <c r="A98" s="259" t="s">
        <v>10</v>
      </c>
      <c r="B98" s="285" t="s">
        <v>21</v>
      </c>
      <c r="C98" s="120" t="s">
        <v>23</v>
      </c>
      <c r="D98" s="34"/>
      <c r="E98" s="34"/>
      <c r="F98" s="8"/>
    </row>
    <row r="99" spans="1:8">
      <c r="A99" s="260"/>
      <c r="B99" s="286"/>
      <c r="C99" s="120" t="s">
        <v>24</v>
      </c>
      <c r="D99" s="8"/>
      <c r="E99" s="34"/>
      <c r="F99" s="8"/>
    </row>
    <row r="100" spans="1:8">
      <c r="A100" s="88"/>
      <c r="B100" s="88"/>
      <c r="C100" s="88"/>
      <c r="D100" s="88"/>
      <c r="E100" s="37"/>
      <c r="F100" s="88"/>
    </row>
    <row r="101" spans="1:8">
      <c r="A101" s="84"/>
      <c r="B101" s="84"/>
      <c r="C101" s="84"/>
      <c r="D101" s="84"/>
      <c r="E101" s="85"/>
      <c r="F101" s="84"/>
    </row>
    <row r="102" spans="1:8">
      <c r="A102" s="62"/>
      <c r="B102" s="67" t="s">
        <v>87</v>
      </c>
      <c r="C102" s="65" t="s">
        <v>177</v>
      </c>
      <c r="D102" s="290" t="s">
        <v>88</v>
      </c>
      <c r="E102" s="290"/>
      <c r="F102" s="44">
        <v>2017</v>
      </c>
    </row>
    <row r="103" spans="1:8">
      <c r="A103" s="4"/>
      <c r="B103" s="56"/>
      <c r="C103" s="65" t="s">
        <v>88</v>
      </c>
      <c r="D103" s="53" t="s">
        <v>30</v>
      </c>
      <c r="E103" s="53" t="s">
        <v>31</v>
      </c>
      <c r="F103" s="53" t="s">
        <v>32</v>
      </c>
    </row>
    <row r="104" spans="1:8" ht="25.5">
      <c r="A104" s="4"/>
      <c r="B104" s="4"/>
      <c r="C104" s="4"/>
      <c r="D104" s="51" t="s">
        <v>95</v>
      </c>
      <c r="E104" s="54" t="s">
        <v>96</v>
      </c>
      <c r="F104" s="6" t="s">
        <v>46</v>
      </c>
      <c r="G104" s="104"/>
      <c r="H104" s="104"/>
    </row>
    <row r="105" spans="1:8">
      <c r="A105" s="254" t="s">
        <v>7</v>
      </c>
      <c r="B105" s="256" t="s">
        <v>120</v>
      </c>
      <c r="C105" s="107" t="s">
        <v>23</v>
      </c>
      <c r="D105" s="33"/>
      <c r="E105" s="33"/>
      <c r="F105" s="5"/>
      <c r="G105" s="104"/>
      <c r="H105" s="104"/>
    </row>
    <row r="106" spans="1:8" ht="13.5" thickBot="1">
      <c r="A106" s="289"/>
      <c r="B106" s="267"/>
      <c r="C106" s="112" t="s">
        <v>24</v>
      </c>
      <c r="D106" s="74"/>
      <c r="E106" s="75"/>
      <c r="F106" s="74"/>
      <c r="G106" s="104"/>
      <c r="H106" s="104"/>
    </row>
    <row r="107" spans="1:8">
      <c r="A107" s="254" t="s">
        <v>9</v>
      </c>
      <c r="B107" s="256" t="s">
        <v>61</v>
      </c>
      <c r="C107" s="23" t="s">
        <v>23</v>
      </c>
      <c r="D107" s="33">
        <v>9128844.6799999997</v>
      </c>
      <c r="E107" s="33"/>
      <c r="F107" s="5"/>
      <c r="G107" s="104"/>
      <c r="H107" s="104"/>
    </row>
    <row r="108" spans="1:8" ht="13.5" thickBot="1">
      <c r="A108" s="289"/>
      <c r="B108" s="267"/>
      <c r="C108" s="73" t="s">
        <v>24</v>
      </c>
      <c r="D108" s="74"/>
      <c r="E108" s="179"/>
      <c r="F108" s="74"/>
      <c r="G108" s="104"/>
      <c r="H108" s="104"/>
    </row>
    <row r="110" spans="1:8">
      <c r="A110" s="84"/>
      <c r="B110" s="84"/>
      <c r="C110" s="84"/>
      <c r="D110" s="84"/>
      <c r="E110" s="85"/>
      <c r="F110" s="84"/>
    </row>
    <row r="111" spans="1:8">
      <c r="A111" s="62"/>
      <c r="B111" s="127"/>
      <c r="C111" s="127" t="s">
        <v>133</v>
      </c>
      <c r="D111" s="290" t="s">
        <v>89</v>
      </c>
      <c r="E111" s="290"/>
      <c r="F111" s="44">
        <v>2017</v>
      </c>
    </row>
    <row r="112" spans="1:8">
      <c r="A112" s="4"/>
      <c r="B112" s="155" t="s">
        <v>132</v>
      </c>
      <c r="C112" s="128"/>
      <c r="D112" s="53" t="s">
        <v>30</v>
      </c>
      <c r="E112" s="53" t="s">
        <v>31</v>
      </c>
      <c r="F112" s="53" t="s">
        <v>32</v>
      </c>
    </row>
    <row r="113" spans="1:8" ht="25.5">
      <c r="A113" s="4"/>
      <c r="B113" s="4"/>
      <c r="C113" s="4"/>
      <c r="D113" s="51" t="s">
        <v>95</v>
      </c>
      <c r="E113" s="54" t="s">
        <v>96</v>
      </c>
      <c r="F113" s="6" t="s">
        <v>46</v>
      </c>
    </row>
    <row r="114" spans="1:8">
      <c r="A114" s="254" t="s">
        <v>7</v>
      </c>
      <c r="B114" s="256" t="s">
        <v>120</v>
      </c>
      <c r="C114" s="221" t="s">
        <v>23</v>
      </c>
      <c r="D114" s="33">
        <v>176</v>
      </c>
      <c r="E114" s="33"/>
      <c r="F114" s="5"/>
    </row>
    <row r="115" spans="1:8" ht="13.5" thickBot="1">
      <c r="A115" s="289"/>
      <c r="B115" s="267"/>
      <c r="C115" s="223" t="s">
        <v>24</v>
      </c>
      <c r="D115" s="74"/>
      <c r="E115" s="75"/>
      <c r="F115" s="74"/>
    </row>
    <row r="116" spans="1:8">
      <c r="A116" s="254" t="s">
        <v>9</v>
      </c>
      <c r="B116" s="256" t="s">
        <v>127</v>
      </c>
      <c r="C116" s="221" t="s">
        <v>23</v>
      </c>
      <c r="D116" s="33"/>
      <c r="E116" s="33"/>
      <c r="F116" s="5"/>
    </row>
    <row r="117" spans="1:8" ht="13.5" thickBot="1">
      <c r="A117" s="289"/>
      <c r="B117" s="267"/>
      <c r="C117" s="223" t="s">
        <v>24</v>
      </c>
      <c r="D117" s="74"/>
      <c r="E117" s="75"/>
      <c r="F117" s="74"/>
    </row>
    <row r="119" spans="1:8">
      <c r="A119" s="84"/>
      <c r="B119" s="84"/>
      <c r="C119" s="84"/>
      <c r="D119" s="84"/>
      <c r="E119" s="85"/>
      <c r="F119" s="84"/>
    </row>
    <row r="120" spans="1:8">
      <c r="A120" s="62"/>
      <c r="B120" s="142" t="s">
        <v>240</v>
      </c>
      <c r="C120" s="231" t="s">
        <v>241</v>
      </c>
      <c r="D120" s="290" t="s">
        <v>99</v>
      </c>
      <c r="E120" s="290"/>
      <c r="F120" s="44">
        <v>2017</v>
      </c>
      <c r="G120" s="104"/>
    </row>
    <row r="121" spans="1:8">
      <c r="A121" s="4"/>
      <c r="B121" s="230" t="s">
        <v>98</v>
      </c>
      <c r="C121" s="232" t="s">
        <v>98</v>
      </c>
      <c r="D121" s="53" t="s">
        <v>30</v>
      </c>
      <c r="E121" s="53" t="s">
        <v>31</v>
      </c>
      <c r="F121" s="53" t="s">
        <v>32</v>
      </c>
    </row>
    <row r="122" spans="1:8" ht="25.5">
      <c r="A122" s="4"/>
      <c r="B122" s="4"/>
      <c r="C122" s="4"/>
      <c r="D122" s="51" t="s">
        <v>95</v>
      </c>
      <c r="E122" s="54" t="s">
        <v>96</v>
      </c>
      <c r="F122" s="6" t="s">
        <v>46</v>
      </c>
    </row>
    <row r="123" spans="1:8" ht="11.25" customHeight="1">
      <c r="A123" s="254" t="s">
        <v>7</v>
      </c>
      <c r="B123" s="256" t="s">
        <v>120</v>
      </c>
      <c r="C123" s="107" t="s">
        <v>23</v>
      </c>
      <c r="D123" s="33">
        <v>13323.8</v>
      </c>
      <c r="E123" s="33"/>
      <c r="F123" s="5"/>
      <c r="G123" s="104"/>
      <c r="H123" s="104"/>
    </row>
    <row r="124" spans="1:8" ht="13.5" thickBot="1">
      <c r="A124" s="289"/>
      <c r="B124" s="267"/>
      <c r="C124" s="112" t="s">
        <v>24</v>
      </c>
      <c r="D124" s="74"/>
      <c r="E124" s="75"/>
      <c r="F124" s="74"/>
      <c r="G124" s="104"/>
      <c r="H124" s="104"/>
    </row>
    <row r="125" spans="1:8">
      <c r="A125" s="254" t="s">
        <v>9</v>
      </c>
      <c r="B125" s="256" t="s">
        <v>61</v>
      </c>
      <c r="C125" s="23" t="s">
        <v>23</v>
      </c>
      <c r="D125" s="33">
        <f>11669800.29-13323.8</f>
        <v>11656476.489999998</v>
      </c>
      <c r="E125" s="33"/>
      <c r="F125" s="5"/>
    </row>
    <row r="126" spans="1:8" ht="13.5" thickBot="1">
      <c r="A126" s="289"/>
      <c r="B126" s="267"/>
      <c r="C126" s="73" t="s">
        <v>24</v>
      </c>
      <c r="D126" s="74"/>
      <c r="E126" s="75"/>
      <c r="F126" s="74"/>
    </row>
    <row r="128" spans="1:8" ht="13.5" thickBot="1">
      <c r="A128" s="88"/>
      <c r="B128" s="88"/>
      <c r="C128" s="88"/>
      <c r="D128" s="88"/>
      <c r="E128" s="37"/>
      <c r="F128" s="88"/>
    </row>
    <row r="129" spans="1:8">
      <c r="A129" s="200"/>
      <c r="B129" s="235" t="s">
        <v>242</v>
      </c>
      <c r="C129" s="240" t="s">
        <v>243</v>
      </c>
      <c r="D129" s="274" t="s">
        <v>99</v>
      </c>
      <c r="E129" s="274"/>
      <c r="F129" s="203">
        <v>2017</v>
      </c>
      <c r="G129" s="104"/>
    </row>
    <row r="130" spans="1:8">
      <c r="A130" s="204"/>
      <c r="B130" s="236"/>
      <c r="C130" s="232" t="s">
        <v>244</v>
      </c>
      <c r="D130" s="53" t="s">
        <v>30</v>
      </c>
      <c r="E130" s="53" t="s">
        <v>31</v>
      </c>
      <c r="F130" s="205" t="s">
        <v>32</v>
      </c>
    </row>
    <row r="131" spans="1:8" ht="26.25" thickBot="1">
      <c r="A131" s="241"/>
      <c r="B131" s="158"/>
      <c r="C131" s="158"/>
      <c r="D131" s="159" t="s">
        <v>95</v>
      </c>
      <c r="E131" s="160" t="s">
        <v>96</v>
      </c>
      <c r="F131" s="242" t="s">
        <v>46</v>
      </c>
    </row>
    <row r="132" spans="1:8">
      <c r="A132" s="272" t="s">
        <v>4</v>
      </c>
      <c r="B132" s="273" t="s">
        <v>17</v>
      </c>
      <c r="C132" s="224" t="s">
        <v>23</v>
      </c>
      <c r="D132" s="237">
        <v>508850.89</v>
      </c>
      <c r="E132" s="216"/>
      <c r="F132" s="217"/>
    </row>
    <row r="133" spans="1:8" ht="13.5" thickBot="1">
      <c r="A133" s="266"/>
      <c r="B133" s="267"/>
      <c r="C133" s="223" t="s">
        <v>24</v>
      </c>
      <c r="D133" s="238"/>
      <c r="E133" s="239"/>
      <c r="F133" s="167"/>
    </row>
    <row r="134" spans="1:8" ht="11.25" customHeight="1">
      <c r="A134" s="275" t="s">
        <v>7</v>
      </c>
      <c r="B134" s="262" t="s">
        <v>120</v>
      </c>
      <c r="C134" s="222" t="s">
        <v>23</v>
      </c>
      <c r="D134" s="162">
        <v>142802</v>
      </c>
      <c r="E134" s="162"/>
      <c r="F134" s="243"/>
      <c r="G134" s="104"/>
      <c r="H134" s="104"/>
    </row>
    <row r="135" spans="1:8" ht="13.5" thickBot="1">
      <c r="A135" s="266"/>
      <c r="B135" s="267"/>
      <c r="C135" s="223" t="s">
        <v>24</v>
      </c>
      <c r="D135" s="74"/>
      <c r="E135" s="75"/>
      <c r="F135" s="172"/>
      <c r="G135" s="104"/>
      <c r="H135" s="104"/>
    </row>
    <row r="136" spans="1:8">
      <c r="A136" s="265" t="s">
        <v>9</v>
      </c>
      <c r="B136" s="256" t="s">
        <v>61</v>
      </c>
      <c r="C136" s="221" t="s">
        <v>23</v>
      </c>
      <c r="D136" s="33"/>
      <c r="E136" s="33"/>
      <c r="F136" s="207"/>
    </row>
    <row r="137" spans="1:8" ht="13.5" thickBot="1">
      <c r="A137" s="266"/>
      <c r="B137" s="267"/>
      <c r="C137" s="223" t="s">
        <v>24</v>
      </c>
      <c r="D137" s="74"/>
      <c r="E137" s="75"/>
      <c r="F137" s="172"/>
    </row>
    <row r="139" spans="1:8">
      <c r="A139" s="84"/>
      <c r="B139" s="84"/>
      <c r="C139" s="84"/>
      <c r="D139" s="84"/>
      <c r="E139" s="85"/>
      <c r="F139" s="84"/>
    </row>
    <row r="140" spans="1:8">
      <c r="A140" s="62"/>
      <c r="B140" s="67" t="s">
        <v>100</v>
      </c>
      <c r="C140" s="65" t="s">
        <v>180</v>
      </c>
      <c r="D140" s="290" t="s">
        <v>101</v>
      </c>
      <c r="E140" s="290"/>
      <c r="F140" s="44">
        <v>2017</v>
      </c>
      <c r="G140" s="104"/>
    </row>
    <row r="141" spans="1:8">
      <c r="A141" s="4"/>
      <c r="B141" s="56"/>
      <c r="C141" s="65"/>
      <c r="D141" s="53" t="s">
        <v>30</v>
      </c>
      <c r="E141" s="53" t="s">
        <v>31</v>
      </c>
      <c r="F141" s="53" t="s">
        <v>32</v>
      </c>
    </row>
    <row r="142" spans="1:8" ht="25.5">
      <c r="A142" s="4"/>
      <c r="B142" s="4"/>
      <c r="C142" s="4"/>
      <c r="D142" s="51" t="s">
        <v>95</v>
      </c>
      <c r="E142" s="54" t="s">
        <v>96</v>
      </c>
      <c r="F142" s="6" t="s">
        <v>46</v>
      </c>
    </row>
    <row r="143" spans="1:8">
      <c r="A143" s="254" t="s">
        <v>7</v>
      </c>
      <c r="B143" s="256" t="s">
        <v>120</v>
      </c>
      <c r="C143" s="214" t="s">
        <v>23</v>
      </c>
      <c r="D143" s="33">
        <v>8910.3799999999992</v>
      </c>
      <c r="E143" s="33"/>
      <c r="F143" s="5"/>
    </row>
    <row r="144" spans="1:8" ht="13.5" thickBot="1">
      <c r="A144" s="289"/>
      <c r="B144" s="267"/>
      <c r="C144" s="215" t="s">
        <v>24</v>
      </c>
      <c r="D144" s="74"/>
      <c r="E144" s="75"/>
      <c r="F144" s="74"/>
    </row>
    <row r="145" spans="1:7">
      <c r="A145" s="254" t="s">
        <v>9</v>
      </c>
      <c r="B145" s="256" t="s">
        <v>61</v>
      </c>
      <c r="C145" s="23" t="s">
        <v>23</v>
      </c>
      <c r="D145" s="33">
        <f>1313556.36-8910.38</f>
        <v>1304645.9800000002</v>
      </c>
      <c r="E145" s="33"/>
      <c r="F145" s="5"/>
    </row>
    <row r="146" spans="1:7" ht="13.5" thickBot="1">
      <c r="A146" s="289"/>
      <c r="B146" s="267"/>
      <c r="C146" s="73" t="s">
        <v>24</v>
      </c>
      <c r="D146" s="74"/>
      <c r="E146" s="75"/>
      <c r="F146" s="74"/>
    </row>
    <row r="147" spans="1:7">
      <c r="A147" s="259" t="s">
        <v>10</v>
      </c>
      <c r="B147" s="285" t="s">
        <v>21</v>
      </c>
      <c r="C147" s="120" t="s">
        <v>23</v>
      </c>
      <c r="D147" s="34"/>
      <c r="E147" s="34"/>
      <c r="F147" s="8"/>
    </row>
    <row r="148" spans="1:7">
      <c r="A148" s="260"/>
      <c r="B148" s="286"/>
      <c r="C148" s="120" t="s">
        <v>24</v>
      </c>
      <c r="D148" s="8"/>
      <c r="E148" s="34"/>
      <c r="F148" s="8"/>
    </row>
    <row r="150" spans="1:7">
      <c r="A150" s="84"/>
      <c r="B150" s="84"/>
      <c r="C150" s="84"/>
      <c r="D150" s="84"/>
      <c r="E150" s="85"/>
      <c r="F150" s="84"/>
    </row>
    <row r="151" spans="1:7">
      <c r="A151" s="62"/>
      <c r="B151" s="220" t="s">
        <v>181</v>
      </c>
      <c r="C151" s="65" t="s">
        <v>182</v>
      </c>
      <c r="D151" s="290" t="s">
        <v>101</v>
      </c>
      <c r="E151" s="290"/>
      <c r="F151" s="194">
        <v>2017</v>
      </c>
      <c r="G151" s="104"/>
    </row>
    <row r="152" spans="1:7">
      <c r="A152" s="4"/>
      <c r="B152" s="56"/>
      <c r="C152" s="65"/>
      <c r="D152" s="53" t="s">
        <v>30</v>
      </c>
      <c r="E152" s="53" t="s">
        <v>31</v>
      </c>
      <c r="F152" s="53" t="s">
        <v>32</v>
      </c>
    </row>
    <row r="153" spans="1:7" ht="25.5">
      <c r="A153" s="4"/>
      <c r="B153" s="4"/>
      <c r="C153" s="4"/>
      <c r="D153" s="51" t="s">
        <v>95</v>
      </c>
      <c r="E153" s="54" t="s">
        <v>96</v>
      </c>
      <c r="F153" s="6" t="s">
        <v>46</v>
      </c>
    </row>
    <row r="154" spans="1:7">
      <c r="A154" s="254" t="s">
        <v>6</v>
      </c>
      <c r="B154" s="256" t="s">
        <v>8</v>
      </c>
      <c r="C154" s="214" t="s">
        <v>23</v>
      </c>
      <c r="D154" s="33"/>
      <c r="E154" s="33"/>
      <c r="F154" s="5"/>
    </row>
    <row r="155" spans="1:7" ht="13.5" thickBot="1">
      <c r="A155" s="289"/>
      <c r="B155" s="267"/>
      <c r="C155" s="215" t="s">
        <v>24</v>
      </c>
      <c r="D155" s="74"/>
      <c r="E155" s="75">
        <v>31827.97</v>
      </c>
      <c r="F155" s="74"/>
    </row>
    <row r="156" spans="1:7">
      <c r="A156" s="254" t="s">
        <v>9</v>
      </c>
      <c r="B156" s="256" t="s">
        <v>61</v>
      </c>
      <c r="C156" s="192" t="s">
        <v>23</v>
      </c>
      <c r="D156" s="33"/>
      <c r="E156" s="33"/>
      <c r="F156" s="5"/>
    </row>
    <row r="157" spans="1:7" ht="13.5" thickBot="1">
      <c r="A157" s="289"/>
      <c r="B157" s="267"/>
      <c r="C157" s="193" t="s">
        <v>24</v>
      </c>
      <c r="D157" s="74"/>
      <c r="E157" s="75"/>
      <c r="F157" s="74"/>
    </row>
    <row r="158" spans="1:7">
      <c r="A158" s="259" t="s">
        <v>10</v>
      </c>
      <c r="B158" s="285" t="s">
        <v>21</v>
      </c>
      <c r="C158" s="192" t="s">
        <v>23</v>
      </c>
      <c r="D158" s="34"/>
      <c r="E158" s="34"/>
      <c r="F158" s="8"/>
    </row>
    <row r="159" spans="1:7">
      <c r="A159" s="260"/>
      <c r="B159" s="286"/>
      <c r="C159" s="192" t="s">
        <v>24</v>
      </c>
      <c r="D159" s="8"/>
      <c r="E159" s="34"/>
      <c r="F159" s="8"/>
    </row>
    <row r="161" spans="1:8">
      <c r="A161" s="84"/>
      <c r="B161" s="84"/>
      <c r="C161" s="84"/>
      <c r="D161" s="84"/>
      <c r="E161" s="85"/>
      <c r="F161" s="84"/>
    </row>
    <row r="162" spans="1:8">
      <c r="A162" s="62"/>
      <c r="B162" s="113" t="s">
        <v>119</v>
      </c>
      <c r="C162" s="65" t="s">
        <v>128</v>
      </c>
      <c r="D162" s="290" t="s">
        <v>102</v>
      </c>
      <c r="E162" s="290"/>
      <c r="F162" s="44">
        <v>2017</v>
      </c>
      <c r="G162" s="104"/>
    </row>
    <row r="163" spans="1:8">
      <c r="A163" s="4"/>
      <c r="B163" s="56"/>
      <c r="C163" s="65" t="s">
        <v>103</v>
      </c>
      <c r="D163" s="53" t="s">
        <v>30</v>
      </c>
      <c r="E163" s="53" t="s">
        <v>31</v>
      </c>
      <c r="F163" s="53" t="s">
        <v>32</v>
      </c>
      <c r="G163" s="104"/>
    </row>
    <row r="164" spans="1:8" ht="25.5">
      <c r="A164" s="4"/>
      <c r="B164" s="4"/>
      <c r="C164" s="4"/>
      <c r="D164" s="51" t="s">
        <v>95</v>
      </c>
      <c r="E164" s="54" t="s">
        <v>96</v>
      </c>
      <c r="F164" s="6" t="s">
        <v>46</v>
      </c>
      <c r="G164" s="104"/>
    </row>
    <row r="165" spans="1:8" ht="11.25" customHeight="1">
      <c r="A165" s="254" t="s">
        <v>7</v>
      </c>
      <c r="B165" s="256" t="s">
        <v>120</v>
      </c>
      <c r="C165" s="107" t="s">
        <v>23</v>
      </c>
      <c r="D165" s="33">
        <v>416.18</v>
      </c>
      <c r="E165" s="33"/>
      <c r="F165" s="5"/>
      <c r="G165" s="104"/>
      <c r="H165" s="104"/>
    </row>
    <row r="166" spans="1:8" ht="13.5" thickBot="1">
      <c r="A166" s="289"/>
      <c r="B166" s="267"/>
      <c r="C166" s="112" t="s">
        <v>24</v>
      </c>
      <c r="D166" s="74"/>
      <c r="E166" s="75"/>
      <c r="F166" s="74"/>
      <c r="G166" s="104"/>
      <c r="H166" s="104"/>
    </row>
    <row r="167" spans="1:8">
      <c r="A167" s="254" t="s">
        <v>9</v>
      </c>
      <c r="B167" s="256" t="s">
        <v>61</v>
      </c>
      <c r="C167" s="23" t="s">
        <v>23</v>
      </c>
      <c r="D167" s="33">
        <f>1888021.62-416.18</f>
        <v>1887605.4400000002</v>
      </c>
      <c r="E167" s="33"/>
      <c r="F167" s="5"/>
      <c r="G167" s="104"/>
    </row>
    <row r="168" spans="1:8" ht="13.5" thickBot="1">
      <c r="A168" s="289"/>
      <c r="B168" s="267"/>
      <c r="C168" s="73" t="s">
        <v>24</v>
      </c>
      <c r="D168" s="74"/>
      <c r="E168" s="75"/>
      <c r="F168" s="74"/>
      <c r="G168" s="104"/>
    </row>
    <row r="169" spans="1:8">
      <c r="A169" s="283" t="s">
        <v>10</v>
      </c>
      <c r="B169" s="287" t="s">
        <v>21</v>
      </c>
      <c r="C169" s="169" t="s">
        <v>23</v>
      </c>
      <c r="D169" s="170"/>
      <c r="E169" s="170"/>
      <c r="F169" s="171"/>
    </row>
    <row r="170" spans="1:8" ht="13.5" thickBot="1">
      <c r="A170" s="281"/>
      <c r="B170" s="288"/>
      <c r="C170" s="157" t="s">
        <v>24</v>
      </c>
      <c r="D170" s="74"/>
      <c r="E170" s="75"/>
      <c r="F170" s="172"/>
    </row>
    <row r="172" spans="1:8">
      <c r="A172" s="84"/>
      <c r="B172" s="84"/>
      <c r="C172" s="84"/>
      <c r="D172" s="84"/>
      <c r="E172" s="85"/>
      <c r="F172" s="84"/>
    </row>
    <row r="173" spans="1:8">
      <c r="A173" s="62"/>
      <c r="B173" s="139" t="s">
        <v>227</v>
      </c>
      <c r="C173" s="142" t="s">
        <v>228</v>
      </c>
      <c r="D173" s="290" t="s">
        <v>104</v>
      </c>
      <c r="E173" s="290"/>
      <c r="F173" s="44">
        <v>2017</v>
      </c>
    </row>
    <row r="174" spans="1:8">
      <c r="A174" s="4"/>
      <c r="B174" s="56"/>
      <c r="C174" s="142" t="s">
        <v>229</v>
      </c>
      <c r="D174" s="53" t="s">
        <v>30</v>
      </c>
      <c r="E174" s="53" t="s">
        <v>31</v>
      </c>
      <c r="F174" s="53" t="s">
        <v>32</v>
      </c>
    </row>
    <row r="175" spans="1:8" ht="25.5">
      <c r="A175" s="4"/>
      <c r="B175" s="4"/>
      <c r="C175" s="4"/>
      <c r="D175" s="51" t="s">
        <v>95</v>
      </c>
      <c r="E175" s="54" t="s">
        <v>96</v>
      </c>
      <c r="F175" s="6" t="s">
        <v>46</v>
      </c>
    </row>
    <row r="176" spans="1:8">
      <c r="A176" s="254">
        <v>7</v>
      </c>
      <c r="B176" s="256" t="s">
        <v>61</v>
      </c>
      <c r="C176" s="23" t="s">
        <v>23</v>
      </c>
      <c r="D176" s="33">
        <v>1051047.7</v>
      </c>
      <c r="E176" s="33"/>
      <c r="F176" s="5"/>
    </row>
    <row r="177" spans="1:6" ht="13.5" thickBot="1">
      <c r="A177" s="289"/>
      <c r="B177" s="267"/>
      <c r="C177" s="73" t="s">
        <v>24</v>
      </c>
      <c r="D177" s="74"/>
      <c r="E177" s="75"/>
      <c r="F177" s="74"/>
    </row>
    <row r="178" spans="1:6">
      <c r="A178" s="254" t="s">
        <v>10</v>
      </c>
      <c r="B178" s="256" t="s">
        <v>21</v>
      </c>
      <c r="C178" s="212" t="s">
        <v>23</v>
      </c>
      <c r="D178" s="33"/>
      <c r="E178" s="33"/>
      <c r="F178" s="5"/>
    </row>
    <row r="179" spans="1:6" ht="13.5" thickBot="1">
      <c r="A179" s="289"/>
      <c r="B179" s="267"/>
      <c r="C179" s="213" t="s">
        <v>24</v>
      </c>
      <c r="D179" s="74"/>
      <c r="E179" s="75"/>
      <c r="F179" s="74"/>
    </row>
    <row r="181" spans="1:6" ht="13.5" thickBot="1"/>
    <row r="182" spans="1:6">
      <c r="A182" s="200"/>
      <c r="B182" s="201" t="s">
        <v>123</v>
      </c>
      <c r="C182" s="202" t="s">
        <v>124</v>
      </c>
      <c r="D182" s="274" t="s">
        <v>126</v>
      </c>
      <c r="E182" s="274"/>
      <c r="F182" s="203">
        <v>2017</v>
      </c>
    </row>
    <row r="183" spans="1:6">
      <c r="A183" s="204"/>
      <c r="B183" s="56"/>
      <c r="C183" s="126" t="s">
        <v>125</v>
      </c>
      <c r="D183" s="53" t="s">
        <v>30</v>
      </c>
      <c r="E183" s="53" t="s">
        <v>31</v>
      </c>
      <c r="F183" s="205" t="s">
        <v>32</v>
      </c>
    </row>
    <row r="184" spans="1:6" ht="25.5">
      <c r="A184" s="204"/>
      <c r="B184" s="4"/>
      <c r="C184" s="4"/>
      <c r="D184" s="51" t="s">
        <v>95</v>
      </c>
      <c r="E184" s="54" t="s">
        <v>96</v>
      </c>
      <c r="F184" s="206" t="s">
        <v>46</v>
      </c>
    </row>
    <row r="185" spans="1:6">
      <c r="A185" s="265" t="s">
        <v>9</v>
      </c>
      <c r="B185" s="256" t="s">
        <v>61</v>
      </c>
      <c r="C185" s="221" t="s">
        <v>23</v>
      </c>
      <c r="D185" s="33">
        <v>6310093.6799999997</v>
      </c>
      <c r="E185" s="33"/>
      <c r="F185" s="207"/>
    </row>
    <row r="186" spans="1:6" ht="13.5" thickBot="1">
      <c r="A186" s="266"/>
      <c r="B186" s="267"/>
      <c r="C186" s="223" t="s">
        <v>24</v>
      </c>
      <c r="D186" s="74"/>
      <c r="E186" s="75"/>
      <c r="F186" s="172"/>
    </row>
    <row r="187" spans="1:6">
      <c r="A187" s="265" t="s">
        <v>10</v>
      </c>
      <c r="B187" s="256" t="s">
        <v>21</v>
      </c>
      <c r="C187" s="221" t="s">
        <v>23</v>
      </c>
      <c r="D187" s="33"/>
      <c r="E187" s="33"/>
      <c r="F187" s="207"/>
    </row>
    <row r="188" spans="1:6" ht="13.5" thickBot="1">
      <c r="A188" s="266"/>
      <c r="B188" s="267"/>
      <c r="C188" s="223" t="s">
        <v>24</v>
      </c>
      <c r="D188" s="74"/>
      <c r="E188" s="75"/>
      <c r="F188" s="172"/>
    </row>
    <row r="190" spans="1:6" ht="13.5" thickBot="1"/>
    <row r="191" spans="1:6">
      <c r="A191" s="200"/>
      <c r="B191" s="201" t="s">
        <v>129</v>
      </c>
      <c r="C191" s="202" t="s">
        <v>130</v>
      </c>
      <c r="D191" s="278" t="s">
        <v>131</v>
      </c>
      <c r="E191" s="279"/>
      <c r="F191" s="203">
        <v>2017</v>
      </c>
    </row>
    <row r="192" spans="1:6">
      <c r="A192" s="204"/>
      <c r="B192" s="56"/>
      <c r="C192" s="126"/>
      <c r="D192" s="53" t="s">
        <v>30</v>
      </c>
      <c r="E192" s="53" t="s">
        <v>31</v>
      </c>
      <c r="F192" s="205" t="s">
        <v>32</v>
      </c>
    </row>
    <row r="193" spans="1:6" ht="25.5">
      <c r="A193" s="204"/>
      <c r="B193" s="4"/>
      <c r="C193" s="4"/>
      <c r="D193" s="51" t="s">
        <v>95</v>
      </c>
      <c r="E193" s="54" t="s">
        <v>96</v>
      </c>
      <c r="F193" s="206" t="s">
        <v>46</v>
      </c>
    </row>
    <row r="194" spans="1:6">
      <c r="A194" s="280" t="s">
        <v>9</v>
      </c>
      <c r="B194" s="261" t="s">
        <v>61</v>
      </c>
      <c r="C194" s="221" t="s">
        <v>23</v>
      </c>
      <c r="D194" s="33">
        <v>1554807.55</v>
      </c>
      <c r="E194" s="33"/>
      <c r="F194" s="207"/>
    </row>
    <row r="195" spans="1:6" ht="13.5" thickBot="1">
      <c r="A195" s="281"/>
      <c r="B195" s="282"/>
      <c r="C195" s="223" t="s">
        <v>24</v>
      </c>
      <c r="D195" s="74"/>
      <c r="E195" s="75"/>
      <c r="F195" s="172"/>
    </row>
    <row r="196" spans="1:6">
      <c r="A196" s="283" t="s">
        <v>10</v>
      </c>
      <c r="B196" s="284" t="s">
        <v>21</v>
      </c>
      <c r="C196" s="221" t="s">
        <v>23</v>
      </c>
      <c r="D196" s="33"/>
      <c r="E196" s="33"/>
      <c r="F196" s="207"/>
    </row>
    <row r="197" spans="1:6" ht="13.5" thickBot="1">
      <c r="A197" s="281"/>
      <c r="B197" s="282"/>
      <c r="C197" s="223" t="s">
        <v>24</v>
      </c>
      <c r="D197" s="74"/>
      <c r="E197" s="75"/>
      <c r="F197" s="172"/>
    </row>
    <row r="199" spans="1:6" ht="13.5" thickBot="1">
      <c r="D199" s="31"/>
    </row>
    <row r="200" spans="1:6">
      <c r="A200" s="200"/>
      <c r="B200" s="201" t="s">
        <v>143</v>
      </c>
      <c r="C200" s="202" t="s">
        <v>144</v>
      </c>
      <c r="D200" s="276" t="s">
        <v>142</v>
      </c>
      <c r="E200" s="277"/>
      <c r="F200" s="203"/>
    </row>
    <row r="201" spans="1:6">
      <c r="A201" s="204"/>
      <c r="B201" s="56"/>
      <c r="C201" s="126"/>
      <c r="D201" s="53" t="s">
        <v>30</v>
      </c>
      <c r="E201" s="53" t="s">
        <v>31</v>
      </c>
      <c r="F201" s="205" t="s">
        <v>32</v>
      </c>
    </row>
    <row r="202" spans="1:6" ht="26.25" thickBot="1">
      <c r="A202" s="204"/>
      <c r="B202" s="4"/>
      <c r="C202" s="4"/>
      <c r="D202" s="51" t="s">
        <v>95</v>
      </c>
      <c r="E202" s="54" t="s">
        <v>96</v>
      </c>
      <c r="F202" s="206" t="s">
        <v>46</v>
      </c>
    </row>
    <row r="203" spans="1:6">
      <c r="A203" s="283" t="s">
        <v>10</v>
      </c>
      <c r="B203" s="284" t="s">
        <v>21</v>
      </c>
      <c r="C203" s="221" t="s">
        <v>23</v>
      </c>
      <c r="D203" s="33"/>
      <c r="E203" s="33"/>
      <c r="F203" s="207"/>
    </row>
    <row r="204" spans="1:6" ht="13.5" thickBot="1">
      <c r="A204" s="281"/>
      <c r="B204" s="282"/>
      <c r="C204" s="223" t="s">
        <v>24</v>
      </c>
      <c r="D204" s="74"/>
      <c r="E204" s="179"/>
      <c r="F204" s="172"/>
    </row>
    <row r="206" spans="1:6" ht="13.5" thickBot="1"/>
    <row r="207" spans="1:6">
      <c r="A207" s="200"/>
      <c r="B207" s="209" t="s">
        <v>167</v>
      </c>
      <c r="C207" s="210" t="s">
        <v>169</v>
      </c>
      <c r="D207" s="274" t="s">
        <v>54</v>
      </c>
      <c r="E207" s="274"/>
      <c r="F207" s="203">
        <v>2017</v>
      </c>
    </row>
    <row r="208" spans="1:6">
      <c r="A208" s="204"/>
      <c r="B208" s="56"/>
      <c r="C208" s="65"/>
      <c r="D208" s="53" t="s">
        <v>30</v>
      </c>
      <c r="E208" s="53" t="s">
        <v>31</v>
      </c>
      <c r="F208" s="205" t="s">
        <v>32</v>
      </c>
    </row>
    <row r="209" spans="1:6" ht="25.5">
      <c r="A209" s="204"/>
      <c r="B209" s="4"/>
      <c r="C209" s="4"/>
      <c r="D209" s="51" t="s">
        <v>95</v>
      </c>
      <c r="E209" s="54" t="s">
        <v>96</v>
      </c>
      <c r="F209" s="206" t="s">
        <v>46</v>
      </c>
    </row>
    <row r="210" spans="1:6">
      <c r="A210" s="265" t="s">
        <v>7</v>
      </c>
      <c r="B210" s="256" t="s">
        <v>120</v>
      </c>
      <c r="C210" s="192" t="s">
        <v>23</v>
      </c>
      <c r="D210" s="33"/>
      <c r="E210" s="33"/>
      <c r="F210" s="207"/>
    </row>
    <row r="211" spans="1:6" ht="13.5" thickBot="1">
      <c r="A211" s="266"/>
      <c r="B211" s="267"/>
      <c r="C211" s="193" t="s">
        <v>24</v>
      </c>
      <c r="D211" s="74"/>
      <c r="E211" s="75"/>
      <c r="F211" s="172"/>
    </row>
    <row r="212" spans="1:6">
      <c r="A212" s="265" t="s">
        <v>9</v>
      </c>
      <c r="B212" s="256" t="s">
        <v>61</v>
      </c>
      <c r="C212" s="192" t="s">
        <v>23</v>
      </c>
      <c r="D212" s="30">
        <v>339639.6</v>
      </c>
      <c r="E212" s="33"/>
      <c r="F212" s="207"/>
    </row>
    <row r="213" spans="1:6" ht="13.5" thickBot="1">
      <c r="A213" s="266"/>
      <c r="B213" s="267"/>
      <c r="C213" s="193" t="s">
        <v>24</v>
      </c>
      <c r="D213" s="74"/>
      <c r="E213" s="75"/>
      <c r="F213" s="172"/>
    </row>
    <row r="215" spans="1:6" ht="13.5" thickBot="1"/>
    <row r="216" spans="1:6">
      <c r="A216" s="200"/>
      <c r="B216" s="234" t="s">
        <v>213</v>
      </c>
      <c r="C216" s="235" t="s">
        <v>214</v>
      </c>
      <c r="D216" s="274" t="s">
        <v>216</v>
      </c>
      <c r="E216" s="274"/>
      <c r="F216" s="203">
        <v>2017</v>
      </c>
    </row>
    <row r="217" spans="1:6">
      <c r="A217" s="204"/>
      <c r="B217" s="56"/>
      <c r="C217" s="236" t="s">
        <v>215</v>
      </c>
      <c r="D217" s="53" t="s">
        <v>30</v>
      </c>
      <c r="E217" s="53" t="s">
        <v>31</v>
      </c>
      <c r="F217" s="205" t="s">
        <v>32</v>
      </c>
    </row>
    <row r="218" spans="1:6" ht="25.5">
      <c r="A218" s="204"/>
      <c r="B218" s="4"/>
      <c r="C218" s="4"/>
      <c r="D218" s="51" t="s">
        <v>95</v>
      </c>
      <c r="E218" s="54" t="s">
        <v>96</v>
      </c>
      <c r="F218" s="206" t="s">
        <v>46</v>
      </c>
    </row>
    <row r="219" spans="1:6">
      <c r="A219" s="265" t="s">
        <v>7</v>
      </c>
      <c r="B219" s="256" t="s">
        <v>120</v>
      </c>
      <c r="C219" s="221" t="s">
        <v>23</v>
      </c>
      <c r="D219" s="33"/>
      <c r="E219" s="33"/>
      <c r="F219" s="207"/>
    </row>
    <row r="220" spans="1:6" ht="13.5" thickBot="1">
      <c r="A220" s="266"/>
      <c r="B220" s="267"/>
      <c r="C220" s="223" t="s">
        <v>24</v>
      </c>
      <c r="D220" s="74"/>
      <c r="E220" s="75"/>
      <c r="F220" s="172"/>
    </row>
    <row r="221" spans="1:6">
      <c r="A221" s="265" t="s">
        <v>9</v>
      </c>
      <c r="B221" s="256" t="s">
        <v>61</v>
      </c>
      <c r="C221" s="221" t="s">
        <v>23</v>
      </c>
      <c r="D221" s="33">
        <v>23813.73</v>
      </c>
      <c r="E221" s="33"/>
      <c r="F221" s="207"/>
    </row>
    <row r="222" spans="1:6" ht="13.5" thickBot="1">
      <c r="A222" s="266"/>
      <c r="B222" s="267"/>
      <c r="C222" s="223" t="s">
        <v>24</v>
      </c>
      <c r="D222" s="74"/>
      <c r="E222" s="75"/>
      <c r="F222" s="172"/>
    </row>
    <row r="224" spans="1:6" ht="13.5" thickBot="1"/>
    <row r="225" spans="1:6">
      <c r="A225" s="200"/>
      <c r="B225" s="234" t="s">
        <v>217</v>
      </c>
      <c r="C225" s="235" t="s">
        <v>218</v>
      </c>
      <c r="D225" s="274" t="s">
        <v>220</v>
      </c>
      <c r="E225" s="274"/>
      <c r="F225" s="203">
        <v>2017</v>
      </c>
    </row>
    <row r="226" spans="1:6">
      <c r="A226" s="204"/>
      <c r="B226" s="56"/>
      <c r="C226" s="236" t="s">
        <v>219</v>
      </c>
      <c r="D226" s="53" t="s">
        <v>30</v>
      </c>
      <c r="E226" s="53" t="s">
        <v>31</v>
      </c>
      <c r="F226" s="205" t="s">
        <v>32</v>
      </c>
    </row>
    <row r="227" spans="1:6" ht="25.5">
      <c r="A227" s="204"/>
      <c r="B227" s="4"/>
      <c r="C227" s="4"/>
      <c r="D227" s="51" t="s">
        <v>95</v>
      </c>
      <c r="E227" s="54" t="s">
        <v>96</v>
      </c>
      <c r="F227" s="206" t="s">
        <v>46</v>
      </c>
    </row>
    <row r="228" spans="1:6">
      <c r="A228" s="265" t="s">
        <v>7</v>
      </c>
      <c r="B228" s="256" t="s">
        <v>120</v>
      </c>
      <c r="C228" s="221" t="s">
        <v>23</v>
      </c>
      <c r="D228" s="33"/>
      <c r="E228" s="33"/>
      <c r="F228" s="207"/>
    </row>
    <row r="229" spans="1:6" ht="13.5" thickBot="1">
      <c r="A229" s="266"/>
      <c r="B229" s="267"/>
      <c r="C229" s="223" t="s">
        <v>24</v>
      </c>
      <c r="D229" s="74"/>
      <c r="E229" s="75"/>
      <c r="F229" s="172"/>
    </row>
    <row r="230" spans="1:6">
      <c r="A230" s="265" t="s">
        <v>9</v>
      </c>
      <c r="B230" s="256" t="s">
        <v>61</v>
      </c>
      <c r="C230" s="221" t="s">
        <v>23</v>
      </c>
      <c r="D230" s="33">
        <v>206939.07</v>
      </c>
      <c r="E230" s="33"/>
      <c r="F230" s="207"/>
    </row>
    <row r="231" spans="1:6" ht="13.5" thickBot="1">
      <c r="A231" s="266"/>
      <c r="B231" s="267"/>
      <c r="C231" s="223" t="s">
        <v>24</v>
      </c>
      <c r="D231" s="74"/>
      <c r="E231" s="75"/>
      <c r="F231" s="172"/>
    </row>
    <row r="233" spans="1:6" ht="13.5" thickBot="1"/>
    <row r="234" spans="1:6">
      <c r="A234" s="200"/>
      <c r="B234" s="235" t="s">
        <v>231</v>
      </c>
      <c r="C234" s="235" t="s">
        <v>232</v>
      </c>
      <c r="D234" s="274" t="s">
        <v>238</v>
      </c>
      <c r="E234" s="274"/>
      <c r="F234" s="203">
        <v>2017</v>
      </c>
    </row>
    <row r="235" spans="1:6">
      <c r="A235" s="204"/>
      <c r="B235" s="56"/>
      <c r="C235" s="236" t="s">
        <v>233</v>
      </c>
      <c r="D235" s="53" t="s">
        <v>30</v>
      </c>
      <c r="E235" s="53" t="s">
        <v>31</v>
      </c>
      <c r="F235" s="205" t="s">
        <v>32</v>
      </c>
    </row>
    <row r="236" spans="1:6" ht="25.5">
      <c r="A236" s="204"/>
      <c r="B236" s="4"/>
      <c r="C236" s="4"/>
      <c r="D236" s="51" t="s">
        <v>95</v>
      </c>
      <c r="E236" s="54" t="s">
        <v>96</v>
      </c>
      <c r="F236" s="206" t="s">
        <v>46</v>
      </c>
    </row>
    <row r="237" spans="1:6">
      <c r="A237" s="265" t="s">
        <v>7</v>
      </c>
      <c r="B237" s="256" t="s">
        <v>120</v>
      </c>
      <c r="C237" s="221" t="s">
        <v>23</v>
      </c>
      <c r="D237" s="33"/>
      <c r="E237" s="33"/>
      <c r="F237" s="207"/>
    </row>
    <row r="238" spans="1:6" ht="13.5" thickBot="1">
      <c r="A238" s="266"/>
      <c r="B238" s="267"/>
      <c r="C238" s="223" t="s">
        <v>24</v>
      </c>
      <c r="D238" s="74"/>
      <c r="E238" s="75"/>
      <c r="F238" s="172"/>
    </row>
    <row r="239" spans="1:6">
      <c r="A239" s="265" t="s">
        <v>9</v>
      </c>
      <c r="B239" s="256" t="s">
        <v>61</v>
      </c>
      <c r="C239" s="221" t="s">
        <v>23</v>
      </c>
      <c r="D239" s="33">
        <v>180924.79</v>
      </c>
      <c r="E239" s="33"/>
      <c r="F239" s="207"/>
    </row>
    <row r="240" spans="1:6" ht="13.5" thickBot="1">
      <c r="A240" s="266"/>
      <c r="B240" s="267"/>
      <c r="C240" s="223" t="s">
        <v>24</v>
      </c>
      <c r="D240" s="74"/>
      <c r="E240" s="75"/>
      <c r="F240" s="172"/>
    </row>
    <row r="242" spans="1:6" ht="13.5" thickBot="1"/>
    <row r="243" spans="1:6">
      <c r="A243" s="200"/>
      <c r="B243" s="235" t="s">
        <v>234</v>
      </c>
      <c r="C243" s="234" t="s">
        <v>235</v>
      </c>
      <c r="D243" s="264" t="s">
        <v>237</v>
      </c>
      <c r="E243" s="264"/>
      <c r="F243" s="203">
        <v>2017</v>
      </c>
    </row>
    <row r="244" spans="1:6">
      <c r="A244" s="204"/>
      <c r="B244" s="56"/>
      <c r="C244" s="236" t="s">
        <v>236</v>
      </c>
      <c r="D244" s="53" t="s">
        <v>30</v>
      </c>
      <c r="E244" s="53" t="s">
        <v>31</v>
      </c>
      <c r="F244" s="205" t="s">
        <v>32</v>
      </c>
    </row>
    <row r="245" spans="1:6" ht="25.5">
      <c r="A245" s="204"/>
      <c r="B245" s="4"/>
      <c r="C245" s="4"/>
      <c r="D245" s="51" t="s">
        <v>95</v>
      </c>
      <c r="E245" s="54" t="s">
        <v>96</v>
      </c>
      <c r="F245" s="206" t="s">
        <v>46</v>
      </c>
    </row>
    <row r="246" spans="1:6">
      <c r="A246" s="265" t="s">
        <v>7</v>
      </c>
      <c r="B246" s="256" t="s">
        <v>120</v>
      </c>
      <c r="C246" s="221" t="s">
        <v>23</v>
      </c>
      <c r="D246" s="33"/>
      <c r="E246" s="33"/>
      <c r="F246" s="207"/>
    </row>
    <row r="247" spans="1:6" ht="13.5" thickBot="1">
      <c r="A247" s="266"/>
      <c r="B247" s="267"/>
      <c r="C247" s="223" t="s">
        <v>24</v>
      </c>
      <c r="D247" s="74"/>
      <c r="E247" s="75"/>
      <c r="F247" s="172"/>
    </row>
    <row r="248" spans="1:6">
      <c r="A248" s="265" t="s">
        <v>9</v>
      </c>
      <c r="B248" s="256" t="s">
        <v>61</v>
      </c>
      <c r="C248" s="221" t="s">
        <v>23</v>
      </c>
      <c r="D248" s="33">
        <v>23252.31</v>
      </c>
      <c r="E248" s="33"/>
      <c r="F248" s="207"/>
    </row>
    <row r="249" spans="1:6" ht="13.5" thickBot="1">
      <c r="A249" s="266"/>
      <c r="B249" s="267"/>
      <c r="C249" s="223" t="s">
        <v>24</v>
      </c>
      <c r="D249" s="74"/>
      <c r="E249" s="75"/>
      <c r="F249" s="172"/>
    </row>
    <row r="251" spans="1:6" ht="13.5" thickBot="1"/>
    <row r="252" spans="1:6">
      <c r="A252" s="200"/>
      <c r="B252" s="234" t="s">
        <v>245</v>
      </c>
      <c r="C252" s="235" t="s">
        <v>246</v>
      </c>
      <c r="D252" s="264" t="s">
        <v>248</v>
      </c>
      <c r="E252" s="264"/>
      <c r="F252" s="203">
        <v>2017</v>
      </c>
    </row>
    <row r="253" spans="1:6">
      <c r="A253" s="204"/>
      <c r="B253" s="56"/>
      <c r="C253" s="236" t="s">
        <v>247</v>
      </c>
      <c r="D253" s="53" t="s">
        <v>30</v>
      </c>
      <c r="E253" s="53" t="s">
        <v>31</v>
      </c>
      <c r="F253" s="205" t="s">
        <v>32</v>
      </c>
    </row>
    <row r="254" spans="1:6" ht="25.5">
      <c r="A254" s="204"/>
      <c r="B254" s="4"/>
      <c r="C254" s="4"/>
      <c r="D254" s="51" t="s">
        <v>95</v>
      </c>
      <c r="E254" s="54" t="s">
        <v>96</v>
      </c>
      <c r="F254" s="206" t="s">
        <v>46</v>
      </c>
    </row>
    <row r="255" spans="1:6">
      <c r="A255" s="265" t="s">
        <v>7</v>
      </c>
      <c r="B255" s="256" t="s">
        <v>120</v>
      </c>
      <c r="C255" s="221" t="s">
        <v>23</v>
      </c>
      <c r="D255" s="33">
        <f>284.39+144.61+965.44</f>
        <v>1394.44</v>
      </c>
      <c r="E255" s="33"/>
      <c r="F255" s="207"/>
    </row>
    <row r="256" spans="1:6" ht="13.5" thickBot="1">
      <c r="A256" s="266"/>
      <c r="B256" s="267"/>
      <c r="C256" s="223" t="s">
        <v>24</v>
      </c>
      <c r="D256" s="74"/>
      <c r="E256" s="75"/>
      <c r="F256" s="172"/>
    </row>
    <row r="257" spans="1:6">
      <c r="A257" s="265" t="s">
        <v>9</v>
      </c>
      <c r="B257" s="256" t="s">
        <v>61</v>
      </c>
      <c r="C257" s="221" t="s">
        <v>23</v>
      </c>
      <c r="D257" s="33">
        <v>83747.44</v>
      </c>
      <c r="E257" s="33"/>
      <c r="F257" s="207"/>
    </row>
    <row r="258" spans="1:6" ht="13.5" thickBot="1">
      <c r="A258" s="266"/>
      <c r="B258" s="267"/>
      <c r="C258" s="223" t="s">
        <v>24</v>
      </c>
      <c r="D258" s="74"/>
      <c r="E258" s="75"/>
      <c r="F258" s="172"/>
    </row>
    <row r="259" spans="1:6">
      <c r="A259" s="283" t="s">
        <v>10</v>
      </c>
      <c r="B259" s="284" t="s">
        <v>21</v>
      </c>
      <c r="C259" s="225" t="s">
        <v>23</v>
      </c>
      <c r="D259" s="33"/>
      <c r="E259" s="33"/>
      <c r="F259" s="207"/>
    </row>
    <row r="260" spans="1:6" ht="13.5" thickBot="1">
      <c r="A260" s="281"/>
      <c r="B260" s="282"/>
      <c r="C260" s="226" t="s">
        <v>24</v>
      </c>
      <c r="D260" s="74"/>
      <c r="E260" s="75">
        <v>21160.74</v>
      </c>
      <c r="F260" s="172"/>
    </row>
  </sheetData>
  <mergeCells count="145">
    <mergeCell ref="A259:A260"/>
    <mergeCell ref="B259:B260"/>
    <mergeCell ref="A86:A87"/>
    <mergeCell ref="B86:B87"/>
    <mergeCell ref="A178:A179"/>
    <mergeCell ref="B178:B179"/>
    <mergeCell ref="A212:A213"/>
    <mergeCell ref="B212:B213"/>
    <mergeCell ref="A66:A67"/>
    <mergeCell ref="B66:B67"/>
    <mergeCell ref="B123:B124"/>
    <mergeCell ref="A203:A204"/>
    <mergeCell ref="B203:B204"/>
    <mergeCell ref="A154:A155"/>
    <mergeCell ref="B154:B155"/>
    <mergeCell ref="A176:A177"/>
    <mergeCell ref="B176:B177"/>
    <mergeCell ref="B42:B43"/>
    <mergeCell ref="B98:B99"/>
    <mergeCell ref="A98:A99"/>
    <mergeCell ref="A114:A115"/>
    <mergeCell ref="A96:A97"/>
    <mergeCell ref="B96:B97"/>
    <mergeCell ref="A68:A69"/>
    <mergeCell ref="B68:B69"/>
    <mergeCell ref="A105:A106"/>
    <mergeCell ref="A79:A80"/>
    <mergeCell ref="B79:B80"/>
    <mergeCell ref="D111:E111"/>
    <mergeCell ref="B114:B115"/>
    <mergeCell ref="D173:E173"/>
    <mergeCell ref="A165:A166"/>
    <mergeCell ref="D72:E72"/>
    <mergeCell ref="A77:A78"/>
    <mergeCell ref="B77:B78"/>
    <mergeCell ref="D151:E151"/>
    <mergeCell ref="A156:A157"/>
    <mergeCell ref="B156:B157"/>
    <mergeCell ref="A158:A159"/>
    <mergeCell ref="B158:B159"/>
    <mergeCell ref="B165:B166"/>
    <mergeCell ref="A88:A89"/>
    <mergeCell ref="A116:A117"/>
    <mergeCell ref="A169:A170"/>
    <mergeCell ref="D93:E93"/>
    <mergeCell ref="D102:E102"/>
    <mergeCell ref="A107:A108"/>
    <mergeCell ref="D207:E207"/>
    <mergeCell ref="A210:A211"/>
    <mergeCell ref="B210:B211"/>
    <mergeCell ref="A187:A188"/>
    <mergeCell ref="B187:B188"/>
    <mergeCell ref="D182:E182"/>
    <mergeCell ref="A185:A186"/>
    <mergeCell ref="B185:B186"/>
    <mergeCell ref="D120:E120"/>
    <mergeCell ref="A125:A126"/>
    <mergeCell ref="B125:B126"/>
    <mergeCell ref="D140:E140"/>
    <mergeCell ref="A123:A124"/>
    <mergeCell ref="D162:E162"/>
    <mergeCell ref="A167:A168"/>
    <mergeCell ref="B167:B168"/>
    <mergeCell ref="D1:E1"/>
    <mergeCell ref="A7:A8"/>
    <mergeCell ref="B7:B8"/>
    <mergeCell ref="D56:E56"/>
    <mergeCell ref="D14:E14"/>
    <mergeCell ref="A17:A18"/>
    <mergeCell ref="B17:B18"/>
    <mergeCell ref="A59:A60"/>
    <mergeCell ref="B59:B60"/>
    <mergeCell ref="D23:E23"/>
    <mergeCell ref="A26:A27"/>
    <mergeCell ref="B26:B27"/>
    <mergeCell ref="D39:E39"/>
    <mergeCell ref="A5:A6"/>
    <mergeCell ref="B5:B6"/>
    <mergeCell ref="D2:E2"/>
    <mergeCell ref="A10:A11"/>
    <mergeCell ref="B10:B11"/>
    <mergeCell ref="A19:A20"/>
    <mergeCell ref="B50:B51"/>
    <mergeCell ref="D31:E31"/>
    <mergeCell ref="A34:A35"/>
    <mergeCell ref="B34:B35"/>
    <mergeCell ref="A42:A43"/>
    <mergeCell ref="D200:E200"/>
    <mergeCell ref="B19:B20"/>
    <mergeCell ref="D191:E191"/>
    <mergeCell ref="A194:A195"/>
    <mergeCell ref="B194:B195"/>
    <mergeCell ref="A196:A197"/>
    <mergeCell ref="B196:B197"/>
    <mergeCell ref="A147:A148"/>
    <mergeCell ref="B147:B148"/>
    <mergeCell ref="A52:A53"/>
    <mergeCell ref="B52:B53"/>
    <mergeCell ref="B169:B170"/>
    <mergeCell ref="B116:B117"/>
    <mergeCell ref="A145:A146"/>
    <mergeCell ref="B145:B146"/>
    <mergeCell ref="B107:B108"/>
    <mergeCell ref="D47:E47"/>
    <mergeCell ref="A50:A51"/>
    <mergeCell ref="D63:E63"/>
    <mergeCell ref="B105:B106"/>
    <mergeCell ref="A143:A144"/>
    <mergeCell ref="B143:B144"/>
    <mergeCell ref="D83:E83"/>
    <mergeCell ref="B88:B89"/>
    <mergeCell ref="D216:E216"/>
    <mergeCell ref="A219:A220"/>
    <mergeCell ref="B219:B220"/>
    <mergeCell ref="A221:A222"/>
    <mergeCell ref="B221:B222"/>
    <mergeCell ref="D225:E225"/>
    <mergeCell ref="A228:A229"/>
    <mergeCell ref="B228:B229"/>
    <mergeCell ref="A230:A231"/>
    <mergeCell ref="B230:B231"/>
    <mergeCell ref="D252:E252"/>
    <mergeCell ref="A255:A256"/>
    <mergeCell ref="B255:B256"/>
    <mergeCell ref="A257:A258"/>
    <mergeCell ref="B257:B258"/>
    <mergeCell ref="A75:A76"/>
    <mergeCell ref="B75:B76"/>
    <mergeCell ref="A132:A133"/>
    <mergeCell ref="B132:B133"/>
    <mergeCell ref="D243:E243"/>
    <mergeCell ref="A246:A247"/>
    <mergeCell ref="B246:B247"/>
    <mergeCell ref="A248:A249"/>
    <mergeCell ref="B248:B249"/>
    <mergeCell ref="D129:E129"/>
    <mergeCell ref="A134:A135"/>
    <mergeCell ref="B134:B135"/>
    <mergeCell ref="A136:A137"/>
    <mergeCell ref="B136:B137"/>
    <mergeCell ref="D234:E234"/>
    <mergeCell ref="A237:A238"/>
    <mergeCell ref="B237:B238"/>
    <mergeCell ref="A239:A240"/>
    <mergeCell ref="B239:B240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5" fitToWidth="2" fitToHeight="2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5">
    <tabColor rgb="FFCC99FF"/>
    <pageSetUpPr fitToPage="1"/>
  </sheetPr>
  <dimension ref="A1:H5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30" sqref="D30"/>
    </sheetView>
  </sheetViews>
  <sheetFormatPr defaultColWidth="8.85546875" defaultRowHeight="12.75"/>
  <cols>
    <col min="1" max="1" width="3.7109375" style="3" bestFit="1" customWidth="1"/>
    <col min="2" max="2" width="28" style="3" bestFit="1" customWidth="1"/>
    <col min="3" max="3" width="29" style="3" bestFit="1" customWidth="1"/>
    <col min="4" max="4" width="12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54" t="s">
        <v>2</v>
      </c>
      <c r="E1" s="254"/>
      <c r="F1" s="2" t="s">
        <v>29</v>
      </c>
    </row>
    <row r="2" spans="1:6" ht="29.25" customHeight="1">
      <c r="A2" s="4"/>
      <c r="B2" s="55" t="s">
        <v>40</v>
      </c>
      <c r="C2" s="125" t="s">
        <v>190</v>
      </c>
      <c r="D2" s="255" t="s">
        <v>64</v>
      </c>
      <c r="E2" s="255"/>
      <c r="F2" s="42">
        <v>2017</v>
      </c>
    </row>
    <row r="3" spans="1:6">
      <c r="A3" s="4"/>
      <c r="B3" s="56"/>
      <c r="C3" s="39"/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95</v>
      </c>
      <c r="E4" s="54" t="s">
        <v>96</v>
      </c>
      <c r="F4" s="6" t="s">
        <v>46</v>
      </c>
    </row>
    <row r="5" spans="1:6">
      <c r="A5" s="254" t="s">
        <v>3</v>
      </c>
      <c r="B5" s="256" t="s">
        <v>16</v>
      </c>
      <c r="C5" s="23" t="s">
        <v>23</v>
      </c>
      <c r="D5" s="5"/>
      <c r="E5" s="33"/>
      <c r="F5" s="5"/>
    </row>
    <row r="6" spans="1:6">
      <c r="A6" s="254"/>
      <c r="B6" s="256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54" t="s">
        <v>4</v>
      </c>
      <c r="B10" s="256" t="s">
        <v>17</v>
      </c>
      <c r="C10" s="23" t="s">
        <v>23</v>
      </c>
      <c r="D10" s="5"/>
      <c r="E10" s="33"/>
      <c r="F10" s="5"/>
    </row>
    <row r="11" spans="1:6">
      <c r="A11" s="254"/>
      <c r="B11" s="256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9" t="s">
        <v>5</v>
      </c>
      <c r="B15" s="261" t="s">
        <v>18</v>
      </c>
      <c r="C15" s="23" t="s">
        <v>23</v>
      </c>
      <c r="D15" s="26"/>
      <c r="E15" s="30"/>
      <c r="F15" s="26"/>
    </row>
    <row r="16" spans="1:6">
      <c r="A16" s="260"/>
      <c r="B16" s="262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9" t="s">
        <v>6</v>
      </c>
      <c r="B20" s="257" t="s">
        <v>8</v>
      </c>
      <c r="C20" s="11" t="s">
        <v>25</v>
      </c>
      <c r="D20" s="26"/>
      <c r="E20" s="30"/>
      <c r="F20" s="26"/>
    </row>
    <row r="21" spans="1:8">
      <c r="A21" s="260"/>
      <c r="B21" s="258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30"/>
      <c r="E25" s="30"/>
      <c r="F25" s="26"/>
      <c r="H25" s="37"/>
    </row>
    <row r="26" spans="1:8">
      <c r="A26" s="1"/>
      <c r="B26" s="7"/>
      <c r="C26" s="23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59" t="s">
        <v>9</v>
      </c>
      <c r="B30" s="261" t="s">
        <v>20</v>
      </c>
      <c r="C30" s="23" t="s">
        <v>23</v>
      </c>
      <c r="D30" s="229">
        <v>29688.25</v>
      </c>
      <c r="E30" s="33"/>
      <c r="F30" s="5"/>
    </row>
    <row r="31" spans="1:8">
      <c r="A31" s="260"/>
      <c r="B31" s="262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54" t="s">
        <v>10</v>
      </c>
      <c r="B35" s="256" t="s">
        <v>21</v>
      </c>
      <c r="C35" s="23" t="s">
        <v>23</v>
      </c>
      <c r="D35" s="33"/>
      <c r="E35" s="33"/>
      <c r="F35" s="5"/>
    </row>
    <row r="36" spans="1:6">
      <c r="A36" s="254"/>
      <c r="B36" s="256"/>
      <c r="C36" s="23" t="s">
        <v>24</v>
      </c>
      <c r="D36" s="16"/>
      <c r="E36" s="2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54" t="s">
        <v>11</v>
      </c>
      <c r="B40" s="263" t="s">
        <v>12</v>
      </c>
      <c r="C40" s="11" t="s">
        <v>26</v>
      </c>
      <c r="D40" s="5"/>
      <c r="E40" s="33"/>
      <c r="F40" s="5"/>
    </row>
    <row r="41" spans="1:6">
      <c r="A41" s="254"/>
      <c r="B41" s="263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54" t="s">
        <v>13</v>
      </c>
      <c r="B45" s="256" t="s">
        <v>22</v>
      </c>
      <c r="C45" s="23" t="s">
        <v>26</v>
      </c>
      <c r="D45" s="29"/>
      <c r="E45" s="33"/>
      <c r="F45" s="5"/>
    </row>
    <row r="46" spans="1:6">
      <c r="A46" s="254"/>
      <c r="B46" s="256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54" t="s">
        <v>14</v>
      </c>
      <c r="B50" s="256" t="s">
        <v>15</v>
      </c>
      <c r="C50" s="23" t="s">
        <v>23</v>
      </c>
      <c r="D50" s="5"/>
      <c r="E50" s="33"/>
      <c r="F50" s="5"/>
    </row>
    <row r="51" spans="1:6">
      <c r="A51" s="254"/>
      <c r="B51" s="256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29688.25</v>
      </c>
      <c r="E54" s="32">
        <f>E6+E11+E16+E21+E26+E31+E36+E41+E46+E51</f>
        <v>0</v>
      </c>
      <c r="F54" s="6"/>
    </row>
  </sheetData>
  <mergeCells count="20">
    <mergeCell ref="D1:E1"/>
    <mergeCell ref="D2:E2"/>
    <mergeCell ref="A5:A6"/>
    <mergeCell ref="B5:B6"/>
    <mergeCell ref="A10:A11"/>
    <mergeCell ref="B10:B11"/>
    <mergeCell ref="A15:A16"/>
    <mergeCell ref="B15:B16"/>
    <mergeCell ref="A20:A21"/>
    <mergeCell ref="B20:B21"/>
    <mergeCell ref="A30:A31"/>
    <mergeCell ref="B30:B31"/>
    <mergeCell ref="A50:A51"/>
    <mergeCell ref="B50:B51"/>
    <mergeCell ref="A35:A36"/>
    <mergeCell ref="B35:B36"/>
    <mergeCell ref="A40:A41"/>
    <mergeCell ref="B40:B41"/>
    <mergeCell ref="A45:A46"/>
    <mergeCell ref="B45:B46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>
    <tabColor rgb="FFCC99FF"/>
    <pageSetUpPr fitToPage="1"/>
  </sheetPr>
  <dimension ref="A1:H54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30" sqref="D30"/>
    </sheetView>
  </sheetViews>
  <sheetFormatPr defaultColWidth="8.85546875" defaultRowHeight="12.75"/>
  <cols>
    <col min="1" max="1" width="3.7109375" style="3" bestFit="1" customWidth="1"/>
    <col min="2" max="2" width="28" style="3" bestFit="1" customWidth="1"/>
    <col min="3" max="3" width="29" style="3" bestFit="1" customWidth="1"/>
    <col min="4" max="4" width="12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54" t="s">
        <v>2</v>
      </c>
      <c r="E1" s="254"/>
      <c r="F1" s="2" t="s">
        <v>29</v>
      </c>
    </row>
    <row r="2" spans="1:6" ht="29.25" customHeight="1">
      <c r="A2" s="4"/>
      <c r="B2" s="55" t="s">
        <v>40</v>
      </c>
      <c r="C2" s="39" t="s">
        <v>172</v>
      </c>
      <c r="D2" s="255" t="s">
        <v>63</v>
      </c>
      <c r="E2" s="255"/>
      <c r="F2" s="42">
        <v>2017</v>
      </c>
    </row>
    <row r="3" spans="1:6">
      <c r="A3" s="4"/>
      <c r="B3" s="56"/>
      <c r="C3" s="39" t="s">
        <v>173</v>
      </c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95</v>
      </c>
      <c r="E4" s="54" t="s">
        <v>96</v>
      </c>
      <c r="F4" s="6" t="s">
        <v>46</v>
      </c>
    </row>
    <row r="5" spans="1:6">
      <c r="A5" s="254" t="s">
        <v>3</v>
      </c>
      <c r="B5" s="256" t="s">
        <v>16</v>
      </c>
      <c r="C5" s="23" t="s">
        <v>23</v>
      </c>
      <c r="D5" s="5"/>
      <c r="E5" s="33"/>
      <c r="F5" s="5"/>
    </row>
    <row r="6" spans="1:6">
      <c r="A6" s="254"/>
      <c r="B6" s="256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54" t="s">
        <v>4</v>
      </c>
      <c r="B10" s="256" t="s">
        <v>17</v>
      </c>
      <c r="C10" s="23" t="s">
        <v>23</v>
      </c>
      <c r="D10" s="5"/>
      <c r="E10" s="33"/>
      <c r="F10" s="5"/>
    </row>
    <row r="11" spans="1:6">
      <c r="A11" s="254"/>
      <c r="B11" s="256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9" t="s">
        <v>5</v>
      </c>
      <c r="B15" s="261" t="s">
        <v>18</v>
      </c>
      <c r="C15" s="23" t="s">
        <v>23</v>
      </c>
      <c r="D15" s="26"/>
      <c r="E15" s="30"/>
      <c r="F15" s="26"/>
    </row>
    <row r="16" spans="1:6">
      <c r="A16" s="260"/>
      <c r="B16" s="262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9" t="s">
        <v>6</v>
      </c>
      <c r="B20" s="257" t="s">
        <v>8</v>
      </c>
      <c r="C20" s="11" t="s">
        <v>25</v>
      </c>
      <c r="D20" s="26"/>
      <c r="E20" s="30"/>
      <c r="F20" s="26"/>
    </row>
    <row r="21" spans="1:8">
      <c r="A21" s="260"/>
      <c r="B21" s="258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30"/>
      <c r="E25" s="30"/>
      <c r="F25" s="26"/>
      <c r="H25" s="37"/>
    </row>
    <row r="26" spans="1:8">
      <c r="A26" s="1"/>
      <c r="B26" s="7"/>
      <c r="C26" s="23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59" t="s">
        <v>9</v>
      </c>
      <c r="B30" s="261" t="s">
        <v>20</v>
      </c>
      <c r="C30" s="23" t="s">
        <v>23</v>
      </c>
      <c r="D30" s="229">
        <v>1096041.57</v>
      </c>
      <c r="E30" s="33"/>
      <c r="F30" s="5"/>
    </row>
    <row r="31" spans="1:8">
      <c r="A31" s="260"/>
      <c r="B31" s="262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54" t="s">
        <v>10</v>
      </c>
      <c r="B35" s="256" t="s">
        <v>21</v>
      </c>
      <c r="C35" s="23" t="s">
        <v>23</v>
      </c>
      <c r="D35" s="33"/>
      <c r="E35" s="33"/>
      <c r="F35" s="5"/>
    </row>
    <row r="36" spans="1:6">
      <c r="A36" s="254"/>
      <c r="B36" s="256"/>
      <c r="C36" s="23" t="s">
        <v>24</v>
      </c>
      <c r="D36" s="16"/>
      <c r="E36" s="2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54" t="s">
        <v>11</v>
      </c>
      <c r="B40" s="263" t="s">
        <v>12</v>
      </c>
      <c r="C40" s="11" t="s">
        <v>26</v>
      </c>
      <c r="D40" s="5"/>
      <c r="E40" s="33"/>
      <c r="F40" s="5"/>
    </row>
    <row r="41" spans="1:6">
      <c r="A41" s="254"/>
      <c r="B41" s="263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54" t="s">
        <v>13</v>
      </c>
      <c r="B45" s="256" t="s">
        <v>22</v>
      </c>
      <c r="C45" s="23" t="s">
        <v>26</v>
      </c>
      <c r="D45" s="29"/>
      <c r="E45" s="33"/>
      <c r="F45" s="5"/>
    </row>
    <row r="46" spans="1:6">
      <c r="A46" s="254"/>
      <c r="B46" s="256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54" t="s">
        <v>14</v>
      </c>
      <c r="B50" s="256" t="s">
        <v>15</v>
      </c>
      <c r="C50" s="23" t="s">
        <v>23</v>
      </c>
      <c r="D50" s="5"/>
      <c r="E50" s="33"/>
      <c r="F50" s="5"/>
    </row>
    <row r="51" spans="1:6">
      <c r="A51" s="254"/>
      <c r="B51" s="256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1096041.57</v>
      </c>
      <c r="E54" s="32">
        <f>E6+E11+E16+E21+E26+E31+E36+E41+E46+E51</f>
        <v>0</v>
      </c>
      <c r="F54" s="6"/>
    </row>
  </sheetData>
  <mergeCells count="20">
    <mergeCell ref="D1:E1"/>
    <mergeCell ref="D2:E2"/>
    <mergeCell ref="A5:A6"/>
    <mergeCell ref="B5:B6"/>
    <mergeCell ref="A10:A11"/>
    <mergeCell ref="B10:B11"/>
    <mergeCell ref="A15:A16"/>
    <mergeCell ref="B15:B16"/>
    <mergeCell ref="A20:A21"/>
    <mergeCell ref="B20:B21"/>
    <mergeCell ref="A30:A31"/>
    <mergeCell ref="B30:B31"/>
    <mergeCell ref="A50:A51"/>
    <mergeCell ref="B50:B51"/>
    <mergeCell ref="A35:A36"/>
    <mergeCell ref="B35:B36"/>
    <mergeCell ref="A40:A41"/>
    <mergeCell ref="B40:B41"/>
    <mergeCell ref="A45:A46"/>
    <mergeCell ref="B45:B46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FF0000"/>
    <pageSetUpPr fitToPage="1"/>
  </sheetPr>
  <dimension ref="A1:R68"/>
  <sheetViews>
    <sheetView tabSelected="1" zoomScaleNormal="100" workbookViewId="0">
      <pane xSplit="2" ySplit="5" topLeftCell="C33" activePane="bottomRight" state="frozen"/>
      <selection pane="topRight" activeCell="C1" sqref="C1"/>
      <selection pane="bottomLeft" activeCell="A6" sqref="A6"/>
      <selection pane="bottomRight" activeCell="F55" sqref="F55"/>
    </sheetView>
  </sheetViews>
  <sheetFormatPr defaultColWidth="9.140625" defaultRowHeight="12.75"/>
  <cols>
    <col min="1" max="1" width="33.42578125" style="136" bestFit="1" customWidth="1"/>
    <col min="2" max="2" width="16.7109375" style="136" customWidth="1"/>
    <col min="3" max="3" width="13.85546875" style="136" customWidth="1"/>
    <col min="4" max="4" width="11.7109375" style="136" bestFit="1" customWidth="1"/>
    <col min="5" max="5" width="11.7109375" style="136" customWidth="1"/>
    <col min="6" max="6" width="12.140625" style="136" customWidth="1"/>
    <col min="7" max="7" width="10.140625" style="136" customWidth="1"/>
    <col min="8" max="8" width="15.140625" style="136" bestFit="1" customWidth="1"/>
    <col min="9" max="9" width="13.85546875" style="136" customWidth="1"/>
    <col min="10" max="10" width="2" style="136" customWidth="1"/>
    <col min="11" max="11" width="12.7109375" style="136" customWidth="1"/>
    <col min="12" max="12" width="11.28515625" style="136" bestFit="1" customWidth="1"/>
    <col min="13" max="13" width="12.42578125" style="136" customWidth="1"/>
    <col min="14" max="14" width="11.7109375" style="136" customWidth="1"/>
    <col min="15" max="15" width="11.28515625" style="136" bestFit="1" customWidth="1"/>
    <col min="16" max="16" width="11.7109375" style="136" customWidth="1"/>
    <col min="17" max="17" width="12.7109375" style="136" customWidth="1"/>
    <col min="18" max="18" width="9.140625" style="136" customWidth="1"/>
    <col min="19" max="16384" width="9.140625" style="136"/>
  </cols>
  <sheetData>
    <row r="1" spans="1:17">
      <c r="A1" s="138" t="s">
        <v>93</v>
      </c>
    </row>
    <row r="2" spans="1:17" ht="13.5" thickBot="1"/>
    <row r="3" spans="1:17" ht="13.5" thickBot="1">
      <c r="C3" s="137" t="s">
        <v>113</v>
      </c>
      <c r="K3" s="137" t="s">
        <v>112</v>
      </c>
    </row>
    <row r="4" spans="1:17">
      <c r="C4" s="138"/>
    </row>
    <row r="5" spans="1:17" s="138" customFormat="1">
      <c r="A5" s="138" t="s">
        <v>90</v>
      </c>
      <c r="B5" s="138" t="s">
        <v>91</v>
      </c>
      <c r="C5" s="138" t="s">
        <v>210</v>
      </c>
      <c r="D5" s="138" t="s">
        <v>105</v>
      </c>
      <c r="E5" s="138" t="s">
        <v>21</v>
      </c>
      <c r="F5" s="138" t="s">
        <v>109</v>
      </c>
      <c r="G5" s="138" t="s">
        <v>108</v>
      </c>
      <c r="H5" s="138" t="s">
        <v>8</v>
      </c>
      <c r="I5" s="150" t="s">
        <v>114</v>
      </c>
      <c r="K5" s="138" t="s">
        <v>211</v>
      </c>
      <c r="L5" s="138" t="s">
        <v>110</v>
      </c>
      <c r="M5" s="138" t="s">
        <v>21</v>
      </c>
      <c r="N5" s="138" t="s">
        <v>111</v>
      </c>
      <c r="O5" s="138" t="s">
        <v>108</v>
      </c>
      <c r="P5" s="138" t="s">
        <v>8</v>
      </c>
      <c r="Q5" s="150" t="s">
        <v>115</v>
      </c>
    </row>
    <row r="6" spans="1:17">
      <c r="A6" s="142" t="s">
        <v>212</v>
      </c>
      <c r="B6" s="142" t="s">
        <v>204</v>
      </c>
      <c r="C6" s="139">
        <f>IT_WH!D31</f>
        <v>49750619.950000003</v>
      </c>
      <c r="D6" s="139">
        <f>IT_WH!D26</f>
        <v>1312751.24</v>
      </c>
      <c r="E6" s="139"/>
      <c r="F6" s="139"/>
      <c r="G6" s="139"/>
      <c r="H6" s="139"/>
      <c r="I6" s="151">
        <f>SUM(C6:H6)</f>
        <v>51063371.190000005</v>
      </c>
      <c r="K6" s="139"/>
      <c r="L6" s="139">
        <f>+IT_WH!E27</f>
        <v>346270.91</v>
      </c>
      <c r="M6" s="139">
        <f>IT_WH!E37</f>
        <v>9967658.8599999994</v>
      </c>
      <c r="N6" s="139"/>
      <c r="O6" s="139">
        <f>IT_WH!E12</f>
        <v>896994.46</v>
      </c>
      <c r="P6" s="139">
        <f>IT_WH!E7</f>
        <v>0</v>
      </c>
      <c r="Q6" s="151">
        <f>SUM(K6:P6)</f>
        <v>11210924.23</v>
      </c>
    </row>
    <row r="7" spans="1:17">
      <c r="A7" s="142" t="str">
        <f>IT_INdesit!B2</f>
        <v>Indesit Company</v>
      </c>
      <c r="B7" s="142" t="s">
        <v>33</v>
      </c>
      <c r="C7" s="139"/>
      <c r="D7" s="139"/>
      <c r="E7" s="139"/>
      <c r="F7" s="139"/>
      <c r="G7" s="139">
        <f>+IT_INdesit!D10</f>
        <v>2000</v>
      </c>
      <c r="H7" s="139"/>
      <c r="I7" s="151">
        <f t="shared" ref="I7:I53" si="0">SUM(C7:H7)</f>
        <v>2000</v>
      </c>
      <c r="K7" s="139"/>
      <c r="L7" s="139">
        <f>IT_INdesit!E26</f>
        <v>0</v>
      </c>
      <c r="M7" s="139"/>
      <c r="N7" s="139">
        <f>IT_INdesit!E46</f>
        <v>2095771.63</v>
      </c>
      <c r="O7" s="139">
        <f>IT_INdesit!E11</f>
        <v>0</v>
      </c>
      <c r="P7" s="139"/>
      <c r="Q7" s="151">
        <f t="shared" ref="Q7:Q53" si="1">SUM(K7:P7)</f>
        <v>2095771.63</v>
      </c>
    </row>
    <row r="8" spans="1:17">
      <c r="A8" s="142" t="str">
        <f>US!B2</f>
        <v>Whirlpool Corporation</v>
      </c>
      <c r="B8" s="142" t="s">
        <v>35</v>
      </c>
      <c r="C8" s="139">
        <f>US!D30</f>
        <v>563482.51</v>
      </c>
      <c r="D8" s="142">
        <f>+US!D25</f>
        <v>384.44</v>
      </c>
      <c r="E8" s="139"/>
      <c r="F8" s="139">
        <f>US!D45</f>
        <v>3727374</v>
      </c>
      <c r="G8" s="142"/>
      <c r="H8" s="142"/>
      <c r="I8" s="151">
        <f t="shared" si="0"/>
        <v>4291240.95</v>
      </c>
      <c r="K8" s="142"/>
      <c r="L8" s="142"/>
      <c r="M8" s="139">
        <f>US!E36</f>
        <v>0</v>
      </c>
      <c r="N8" s="139">
        <f>US!E46</f>
        <v>4422266.93</v>
      </c>
      <c r="O8" s="142"/>
      <c r="P8" s="142"/>
      <c r="Q8" s="151">
        <f t="shared" si="1"/>
        <v>4422266.93</v>
      </c>
    </row>
    <row r="9" spans="1:17">
      <c r="A9" s="142" t="str">
        <f>UK!B2</f>
        <v>WHIRLPOOL UK Appliances</v>
      </c>
      <c r="B9" s="142" t="s">
        <v>135</v>
      </c>
      <c r="C9" s="139">
        <f>UK!D30</f>
        <v>1711487.38</v>
      </c>
      <c r="D9" s="139">
        <f>UK!D25</f>
        <v>187.74</v>
      </c>
      <c r="E9" s="139"/>
      <c r="F9" s="139"/>
      <c r="G9" s="142"/>
      <c r="H9" s="142"/>
      <c r="I9" s="151">
        <f t="shared" si="0"/>
        <v>1711675.1199999999</v>
      </c>
      <c r="K9" s="142"/>
      <c r="L9" s="142"/>
      <c r="M9" s="139"/>
      <c r="N9" s="139"/>
      <c r="O9" s="142"/>
      <c r="P9" s="142"/>
      <c r="Q9" s="151">
        <f t="shared" si="1"/>
        <v>0</v>
      </c>
    </row>
    <row r="10" spans="1:17">
      <c r="A10" s="142" t="str">
        <f>GER_Ire!B2</f>
        <v>IRE Beteiligung GmbH</v>
      </c>
      <c r="B10" s="142" t="s">
        <v>34</v>
      </c>
      <c r="C10" s="139">
        <f>GER_Ire!D30</f>
        <v>0</v>
      </c>
      <c r="D10" s="139"/>
      <c r="E10" s="139"/>
      <c r="F10" s="139"/>
      <c r="G10" s="142"/>
      <c r="H10" s="142"/>
      <c r="I10" s="151">
        <f t="shared" si="0"/>
        <v>0</v>
      </c>
      <c r="K10" s="139"/>
      <c r="L10" s="142"/>
      <c r="M10" s="139"/>
      <c r="N10" s="139">
        <f>GER_Ire!E46</f>
        <v>641663.55999999994</v>
      </c>
      <c r="O10" s="139">
        <f>GER_Ire!E11+GER_Bauk!E11</f>
        <v>0</v>
      </c>
      <c r="P10" s="142"/>
      <c r="Q10" s="151">
        <f t="shared" si="1"/>
        <v>641663.55999999994</v>
      </c>
    </row>
    <row r="11" spans="1:17">
      <c r="A11" s="142" t="str">
        <f>GER_Bauk!B2</f>
        <v>BAUKNECHT HAUSGER GMBH</v>
      </c>
      <c r="B11" s="142" t="s">
        <v>34</v>
      </c>
      <c r="C11" s="139">
        <f>GER_Bauk!D30</f>
        <v>36725713.549999997</v>
      </c>
      <c r="D11" s="139">
        <f>GER_Bauk!D25</f>
        <v>145.5</v>
      </c>
      <c r="E11" s="139"/>
      <c r="F11" s="139"/>
      <c r="G11" s="142"/>
      <c r="H11" s="142"/>
      <c r="I11" s="151">
        <f t="shared" si="0"/>
        <v>36725859.049999997</v>
      </c>
      <c r="K11" s="139"/>
      <c r="L11" s="142"/>
      <c r="M11" s="139"/>
      <c r="N11" s="139"/>
      <c r="O11" s="139"/>
      <c r="P11" s="142"/>
      <c r="Q11" s="151">
        <f t="shared" si="1"/>
        <v>0</v>
      </c>
    </row>
    <row r="12" spans="1:17">
      <c r="A12" s="142" t="str">
        <f>HU_WH!B2</f>
        <v>WHIRLPOOL MAGYARORSZAG KFT</v>
      </c>
      <c r="B12" s="142" t="s">
        <v>52</v>
      </c>
      <c r="C12" s="139">
        <f>HU_WH!D30</f>
        <v>6624374.6399999997</v>
      </c>
      <c r="D12" s="139">
        <f>+HU_WH!D25</f>
        <v>182.64</v>
      </c>
      <c r="E12" s="173"/>
      <c r="F12" s="173"/>
      <c r="G12" s="142"/>
      <c r="H12" s="142"/>
      <c r="I12" s="151">
        <f t="shared" si="0"/>
        <v>6624557.2799999993</v>
      </c>
      <c r="K12" s="139"/>
      <c r="L12" s="142"/>
      <c r="M12" s="142"/>
      <c r="N12" s="142"/>
      <c r="O12" s="142"/>
      <c r="P12" s="142"/>
      <c r="Q12" s="151">
        <f t="shared" si="1"/>
        <v>0</v>
      </c>
    </row>
    <row r="13" spans="1:17">
      <c r="A13" s="142" t="str">
        <f>HU_Indesit!B2</f>
        <v xml:space="preserve">Indesit Company </v>
      </c>
      <c r="B13" s="142" t="s">
        <v>52</v>
      </c>
      <c r="C13" s="139">
        <f>HU_Indesit!D30</f>
        <v>1538700</v>
      </c>
      <c r="D13" s="142"/>
      <c r="E13" s="139">
        <f>+HU_Indesit!D35</f>
        <v>0</v>
      </c>
      <c r="F13" s="173"/>
      <c r="G13" s="142"/>
      <c r="H13" s="142"/>
      <c r="I13" s="151">
        <f t="shared" si="0"/>
        <v>1538700</v>
      </c>
      <c r="K13" s="139"/>
      <c r="L13" s="142"/>
      <c r="M13" s="142"/>
      <c r="N13" s="142"/>
      <c r="O13" s="142"/>
      <c r="P13" s="142"/>
      <c r="Q13" s="151">
        <f t="shared" si="1"/>
        <v>0</v>
      </c>
    </row>
    <row r="14" spans="1:17">
      <c r="A14" s="142" t="str">
        <f>PL_WH!B2</f>
        <v>WHIRLPOOL POLSKA SP. Z.O.O.</v>
      </c>
      <c r="B14" s="142" t="s">
        <v>53</v>
      </c>
      <c r="C14" s="139">
        <f>PL_WH!D30</f>
        <v>26144752.640000001</v>
      </c>
      <c r="D14" s="139">
        <f>PL_WH!D25</f>
        <v>348969.38</v>
      </c>
      <c r="E14" s="142"/>
      <c r="F14" s="142"/>
      <c r="G14" s="142"/>
      <c r="H14" s="142"/>
      <c r="I14" s="151">
        <f t="shared" si="0"/>
        <v>26493722.02</v>
      </c>
      <c r="K14" s="139"/>
      <c r="L14" s="139">
        <f>PL_WH!E26</f>
        <v>16866.73</v>
      </c>
      <c r="M14" s="139">
        <f>PL_WH!E36</f>
        <v>8794.93</v>
      </c>
      <c r="N14" s="142"/>
      <c r="O14" s="139">
        <f>+PL_WH!E11</f>
        <v>407000</v>
      </c>
      <c r="P14" s="142"/>
      <c r="Q14" s="151">
        <f t="shared" si="1"/>
        <v>432661.66</v>
      </c>
    </row>
    <row r="15" spans="1:17">
      <c r="A15" s="142" t="str">
        <f>PL_Indesit!B2</f>
        <v>Indesit company Polska</v>
      </c>
      <c r="B15" s="142" t="s">
        <v>53</v>
      </c>
      <c r="C15" s="139">
        <f>PL_Indesit!D30</f>
        <v>4447129.1499999994</v>
      </c>
      <c r="D15" s="139">
        <f>PL_Indesit!D25</f>
        <v>4576.74</v>
      </c>
      <c r="E15" s="142"/>
      <c r="F15" s="142"/>
      <c r="G15" s="142"/>
      <c r="H15" s="142"/>
      <c r="I15" s="151">
        <f t="shared" si="0"/>
        <v>4451705.8899999997</v>
      </c>
      <c r="K15" s="142"/>
      <c r="L15" s="139">
        <f>PL_Indesit!E26</f>
        <v>70.02</v>
      </c>
      <c r="M15" s="142"/>
      <c r="N15" s="142"/>
      <c r="O15" s="142"/>
      <c r="P15" s="142"/>
      <c r="Q15" s="151">
        <f t="shared" si="1"/>
        <v>70.02</v>
      </c>
    </row>
    <row r="16" spans="1:17">
      <c r="A16" s="142" t="str">
        <f>ESP!B2</f>
        <v>WHIRLPOOL DOMESTICOS S.PA</v>
      </c>
      <c r="B16" s="142" t="s">
        <v>55</v>
      </c>
      <c r="C16" s="139">
        <f>ESP!D30</f>
        <v>9850253.2100000009</v>
      </c>
      <c r="D16" s="139">
        <f>ESP!D25</f>
        <v>935.26</v>
      </c>
      <c r="E16" s="142"/>
      <c r="F16" s="142"/>
      <c r="G16" s="142"/>
      <c r="H16" s="142"/>
      <c r="I16" s="151">
        <f t="shared" si="0"/>
        <v>9851188.4700000007</v>
      </c>
      <c r="K16" s="142"/>
      <c r="L16" s="142"/>
      <c r="M16" s="142"/>
      <c r="N16" s="142"/>
      <c r="O16" s="142"/>
      <c r="P16" s="142"/>
      <c r="Q16" s="151">
        <f t="shared" si="1"/>
        <v>0</v>
      </c>
    </row>
    <row r="17" spans="1:17">
      <c r="A17" s="142" t="str">
        <f>CR!B2</f>
        <v>WHIRLPOOL CR, spol. s.r.o.</v>
      </c>
      <c r="B17" s="142" t="s">
        <v>54</v>
      </c>
      <c r="C17" s="139">
        <f>CR!D30</f>
        <v>4338879.59</v>
      </c>
      <c r="D17" s="139">
        <f>CR!D25</f>
        <v>182.64</v>
      </c>
      <c r="E17" s="142"/>
      <c r="F17" s="142"/>
      <c r="G17" s="142"/>
      <c r="H17" s="142"/>
      <c r="I17" s="151">
        <f t="shared" si="0"/>
        <v>4339062.2299999995</v>
      </c>
      <c r="K17" s="139"/>
      <c r="L17" s="142"/>
      <c r="M17" s="139"/>
      <c r="N17" s="142"/>
      <c r="O17" s="142"/>
      <c r="P17" s="142"/>
      <c r="Q17" s="151">
        <f t="shared" si="1"/>
        <v>0</v>
      </c>
    </row>
    <row r="18" spans="1:17">
      <c r="A18" s="142" t="s">
        <v>203</v>
      </c>
      <c r="B18" s="142" t="s">
        <v>54</v>
      </c>
      <c r="C18" s="139">
        <f>'tab.DP_WH ost_nak_predaj'!D212</f>
        <v>339639.6</v>
      </c>
      <c r="D18" s="139"/>
      <c r="E18" s="142"/>
      <c r="F18" s="142"/>
      <c r="G18" s="142"/>
      <c r="H18" s="142"/>
      <c r="I18" s="151">
        <f t="shared" si="0"/>
        <v>339639.6</v>
      </c>
      <c r="K18" s="139"/>
      <c r="L18" s="142"/>
      <c r="M18" s="139"/>
      <c r="N18" s="142"/>
      <c r="O18" s="142"/>
      <c r="P18" s="142"/>
      <c r="Q18" s="151">
        <f t="shared" si="1"/>
        <v>0</v>
      </c>
    </row>
    <row r="19" spans="1:17">
      <c r="A19" s="142" t="str">
        <f>FR!B2</f>
        <v>WHIRLPOOL FRANCE SA</v>
      </c>
      <c r="B19" s="142" t="s">
        <v>51</v>
      </c>
      <c r="C19" s="139">
        <f>FR!D30</f>
        <v>38912749.060000002</v>
      </c>
      <c r="D19" s="139">
        <f>FR!D25</f>
        <v>13132.8</v>
      </c>
      <c r="E19" s="139"/>
      <c r="F19" s="139"/>
      <c r="G19" s="142"/>
      <c r="H19" s="142"/>
      <c r="I19" s="151">
        <f t="shared" si="0"/>
        <v>38925881.859999999</v>
      </c>
      <c r="K19" s="139"/>
      <c r="L19" s="139">
        <f>FR!E26</f>
        <v>10336.049999999999</v>
      </c>
      <c r="M19" s="139"/>
      <c r="N19" s="142"/>
      <c r="O19" s="142"/>
      <c r="P19" s="142"/>
      <c r="Q19" s="151">
        <f t="shared" si="1"/>
        <v>10336.049999999999</v>
      </c>
    </row>
    <row r="20" spans="1:17">
      <c r="A20" s="142" t="str">
        <f>RO!B2</f>
        <v>WHIRLPOOL ROMANIA  SRL</v>
      </c>
      <c r="B20" s="142" t="s">
        <v>56</v>
      </c>
      <c r="C20" s="139">
        <f>RO!D30</f>
        <v>11690635.970000001</v>
      </c>
      <c r="D20" s="139">
        <f>RO!D25</f>
        <v>401.17</v>
      </c>
      <c r="E20" s="139"/>
      <c r="F20" s="139"/>
      <c r="G20" s="142"/>
      <c r="H20" s="142"/>
      <c r="I20" s="151">
        <f t="shared" si="0"/>
        <v>11691037.140000001</v>
      </c>
      <c r="K20" s="139"/>
      <c r="L20" s="142"/>
      <c r="M20" s="142"/>
      <c r="N20" s="142"/>
      <c r="O20" s="142"/>
      <c r="P20" s="142"/>
      <c r="Q20" s="151">
        <f t="shared" si="1"/>
        <v>0</v>
      </c>
    </row>
    <row r="21" spans="1:17">
      <c r="A21" s="142" t="str">
        <f>'tab.DP_WH ost_nak_predaj'!B2</f>
        <v>Whirlpool Slovakia Home Appliances</v>
      </c>
      <c r="B21" s="139" t="str">
        <f>'tab.DP_WH ost_nak_predaj'!D2</f>
        <v>Slovensko</v>
      </c>
      <c r="C21" s="139">
        <f>'tab.DP_WH ost_nak_predaj'!D7</f>
        <v>12329379.039999999</v>
      </c>
      <c r="D21" s="139">
        <f>'tab.DP_WH ost_nak_predaj'!D5</f>
        <v>796.9</v>
      </c>
      <c r="E21" s="142"/>
      <c r="F21" s="142"/>
      <c r="G21" s="142"/>
      <c r="H21" s="142"/>
      <c r="I21" s="151">
        <f t="shared" si="0"/>
        <v>12330175.939999999</v>
      </c>
      <c r="K21" s="139"/>
      <c r="L21" s="139">
        <f>'tab.DP_WH ost_nak_predaj'!E6</f>
        <v>2780.17</v>
      </c>
      <c r="M21" s="142"/>
      <c r="N21" s="142"/>
      <c r="O21" s="142"/>
      <c r="P21" s="142"/>
      <c r="Q21" s="151">
        <f t="shared" si="1"/>
        <v>2780.17</v>
      </c>
    </row>
    <row r="22" spans="1:17">
      <c r="A22" s="142" t="str">
        <f>'tab.DP_WH ost_nak_predaj'!B14</f>
        <v>Whirlpool Morocco</v>
      </c>
      <c r="B22" s="142" t="s">
        <v>65</v>
      </c>
      <c r="C22" s="139">
        <f>+'tab.DP_WH ost_nak_predaj'!D19</f>
        <v>3830211.39</v>
      </c>
      <c r="D22" s="142">
        <f>+'tab.DP_WH ost_nak_predaj'!D17</f>
        <v>37314.519999999997</v>
      </c>
      <c r="E22" s="142"/>
      <c r="F22" s="142"/>
      <c r="G22" s="142"/>
      <c r="H22" s="142"/>
      <c r="I22" s="151">
        <f t="shared" si="0"/>
        <v>3867525.91</v>
      </c>
      <c r="K22" s="142"/>
      <c r="L22" s="142"/>
      <c r="M22" s="142"/>
      <c r="N22" s="142"/>
      <c r="O22" s="142"/>
      <c r="P22" s="142"/>
      <c r="Q22" s="151">
        <f t="shared" si="1"/>
        <v>0</v>
      </c>
    </row>
    <row r="23" spans="1:17">
      <c r="A23" s="142" t="str">
        <f>'tab.DP_WH ost_nak_predaj'!B23</f>
        <v>WHIRLPOOL GREECE BTO - DD</v>
      </c>
      <c r="B23" s="142" t="s">
        <v>66</v>
      </c>
      <c r="C23" s="139">
        <f>'tab.DP_WH ost_nak_predaj'!D26</f>
        <v>1024178.48</v>
      </c>
      <c r="D23" s="142"/>
      <c r="E23" s="139"/>
      <c r="F23" s="139"/>
      <c r="G23" s="142"/>
      <c r="H23" s="142"/>
      <c r="I23" s="151">
        <f t="shared" si="0"/>
        <v>1024178.48</v>
      </c>
      <c r="K23" s="142"/>
      <c r="L23" s="142"/>
      <c r="M23" s="142"/>
      <c r="N23" s="142"/>
      <c r="O23" s="142"/>
      <c r="P23" s="142"/>
      <c r="Q23" s="151">
        <f t="shared" si="1"/>
        <v>0</v>
      </c>
    </row>
    <row r="24" spans="1:17">
      <c r="A24" s="142" t="s">
        <v>226</v>
      </c>
      <c r="B24" s="142" t="s">
        <v>66</v>
      </c>
      <c r="C24" s="139">
        <f>+'tab.DP_WH ost_nak_predaj'!D34</f>
        <v>1137669.29</v>
      </c>
      <c r="D24" s="142"/>
      <c r="E24" s="139"/>
      <c r="F24" s="139"/>
      <c r="G24" s="142"/>
      <c r="H24" s="142"/>
      <c r="I24" s="151">
        <f t="shared" si="0"/>
        <v>1137669.29</v>
      </c>
      <c r="K24" s="142"/>
      <c r="L24" s="142"/>
      <c r="M24" s="142"/>
      <c r="N24" s="142"/>
      <c r="O24" s="142"/>
      <c r="P24" s="142"/>
      <c r="Q24" s="151">
        <f t="shared" si="1"/>
        <v>0</v>
      </c>
    </row>
    <row r="25" spans="1:17">
      <c r="A25" s="142" t="str">
        <f>'tab.DP_WH ost_nak_predaj'!B39</f>
        <v>Whirlpool Ósterreich GMBH</v>
      </c>
      <c r="B25" s="142" t="s">
        <v>67</v>
      </c>
      <c r="C25" s="139">
        <f>'tab.DP_WH ost_nak_predaj'!D42</f>
        <v>3508144.63</v>
      </c>
      <c r="D25" s="142"/>
      <c r="E25" s="139"/>
      <c r="F25" s="142"/>
      <c r="G25" s="142"/>
      <c r="H25" s="142"/>
      <c r="I25" s="151">
        <f t="shared" si="0"/>
        <v>3508144.63</v>
      </c>
      <c r="K25" s="139"/>
      <c r="L25" s="142"/>
      <c r="M25" s="142"/>
      <c r="N25" s="142"/>
      <c r="O25" s="142"/>
      <c r="P25" s="142"/>
      <c r="Q25" s="151">
        <f t="shared" si="1"/>
        <v>0</v>
      </c>
    </row>
    <row r="26" spans="1:17">
      <c r="A26" s="142" t="str">
        <f>'tab.DP_WH ost_nak_predaj'!B47</f>
        <v>WHIRLPOOL CROATIA D.O.O.</v>
      </c>
      <c r="B26" s="142" t="s">
        <v>68</v>
      </c>
      <c r="C26" s="139">
        <f>'tab.DP_WH ost_nak_predaj'!D50</f>
        <v>1242359.45</v>
      </c>
      <c r="D26" s="142"/>
      <c r="E26" s="139"/>
      <c r="F26" s="142"/>
      <c r="G26" s="142"/>
      <c r="H26" s="142"/>
      <c r="I26" s="151">
        <f t="shared" si="0"/>
        <v>1242359.45</v>
      </c>
      <c r="K26" s="142"/>
      <c r="L26" s="142"/>
      <c r="M26" s="139"/>
      <c r="N26" s="142"/>
      <c r="O26" s="142"/>
      <c r="P26" s="142"/>
      <c r="Q26" s="151">
        <f t="shared" si="1"/>
        <v>0</v>
      </c>
    </row>
    <row r="27" spans="1:17">
      <c r="A27" s="142" t="str">
        <f>'tab.DP_WH ost_nak_predaj'!B56</f>
        <v>WHIRLPOOL DOO BEOGRAD</v>
      </c>
      <c r="B27" s="142" t="s">
        <v>75</v>
      </c>
      <c r="C27" s="139">
        <f>'tab.DP_WH ost_nak_predaj'!D59</f>
        <v>1139982.01</v>
      </c>
      <c r="D27" s="142"/>
      <c r="E27" s="142"/>
      <c r="F27" s="142"/>
      <c r="G27" s="142"/>
      <c r="H27" s="142"/>
      <c r="I27" s="151">
        <f t="shared" si="0"/>
        <v>1139982.01</v>
      </c>
      <c r="K27" s="142"/>
      <c r="L27" s="142"/>
      <c r="M27" s="142"/>
      <c r="N27" s="142"/>
      <c r="O27" s="142"/>
      <c r="P27" s="142"/>
      <c r="Q27" s="151">
        <f t="shared" si="1"/>
        <v>0</v>
      </c>
    </row>
    <row r="28" spans="1:17">
      <c r="A28" s="142" t="str">
        <f>'tab.DP_WH ost_nak_predaj'!B63</f>
        <v>WHIRLPOOL IRELAND LTD</v>
      </c>
      <c r="B28" s="142" t="s">
        <v>78</v>
      </c>
      <c r="C28" s="139">
        <f>'tab.DP_WH ost_nak_predaj'!D66</f>
        <v>2266267.9300000002</v>
      </c>
      <c r="D28" s="142"/>
      <c r="E28" s="139"/>
      <c r="F28" s="142"/>
      <c r="G28" s="142"/>
      <c r="H28" s="142"/>
      <c r="I28" s="151">
        <f t="shared" si="0"/>
        <v>2266267.9300000002</v>
      </c>
      <c r="K28" s="139"/>
      <c r="L28" s="142"/>
      <c r="M28" s="142"/>
      <c r="N28" s="142"/>
      <c r="O28" s="142"/>
      <c r="P28" s="142"/>
      <c r="Q28" s="151">
        <f t="shared" si="1"/>
        <v>0</v>
      </c>
    </row>
    <row r="29" spans="1:17">
      <c r="A29" s="142" t="str">
        <f>'tab.DP_WH ost_nak_predaj'!B72</f>
        <v>Indesit Co. Port. Electr.</v>
      </c>
      <c r="B29" s="142" t="s">
        <v>80</v>
      </c>
      <c r="C29" s="139">
        <f>'tab.DP_WH ost_nak_predaj'!D77</f>
        <v>3393907.14</v>
      </c>
      <c r="D29" s="139">
        <f>'tab.DP_WH ost_nak_predaj'!D75</f>
        <v>553.79999999999995</v>
      </c>
      <c r="E29" s="142"/>
      <c r="F29" s="142"/>
      <c r="G29" s="142"/>
      <c r="H29" s="142"/>
      <c r="I29" s="151">
        <f t="shared" si="0"/>
        <v>3394460.94</v>
      </c>
      <c r="K29" s="142"/>
      <c r="L29" s="142"/>
      <c r="M29" s="139">
        <f>'tab.DP_WH ost_nak_predaj'!E79</f>
        <v>6540</v>
      </c>
      <c r="N29" s="142"/>
      <c r="O29" s="142"/>
      <c r="P29" s="142"/>
      <c r="Q29" s="151">
        <f t="shared" si="1"/>
        <v>6540</v>
      </c>
    </row>
    <row r="30" spans="1:17">
      <c r="A30" s="142" t="str">
        <f>'tab.DP_WH ost_nak_predaj'!B83</f>
        <v>WHIRLPOOL SOUTHEAST ASIA PTE</v>
      </c>
      <c r="B30" s="142" t="s">
        <v>84</v>
      </c>
      <c r="C30" s="139">
        <f>'tab.DP_WH ost_nak_predaj'!D88</f>
        <v>158665.39000000001</v>
      </c>
      <c r="D30" s="139">
        <f>'tab.DP_WH ost_nak_predaj'!D86</f>
        <v>855.56</v>
      </c>
      <c r="E30" s="139">
        <f>'tab.DP_WH ost_nak_predaj'!D90</f>
        <v>2151.2600000000002</v>
      </c>
      <c r="F30" s="142"/>
      <c r="G30" s="142"/>
      <c r="H30" s="142"/>
      <c r="I30" s="151">
        <f t="shared" si="0"/>
        <v>161672.21000000002</v>
      </c>
      <c r="K30" s="142"/>
      <c r="L30" s="142"/>
      <c r="M30" s="142"/>
      <c r="N30" s="142"/>
      <c r="O30" s="142"/>
      <c r="P30" s="142"/>
      <c r="Q30" s="151">
        <f t="shared" si="1"/>
        <v>0</v>
      </c>
    </row>
    <row r="31" spans="1:17">
      <c r="A31" s="142" t="str">
        <f>'tab.DP_WH ost_nak_predaj'!B93</f>
        <v>WHIRLPOOL BELUX N.V. / S.A.</v>
      </c>
      <c r="B31" s="142" t="s">
        <v>86</v>
      </c>
      <c r="C31" s="139">
        <f>'tab.DP_WH ost_nak_predaj'!D96</f>
        <v>1037456.02</v>
      </c>
      <c r="D31" s="142"/>
      <c r="E31" s="139"/>
      <c r="F31" s="142"/>
      <c r="G31" s="142"/>
      <c r="H31" s="142"/>
      <c r="I31" s="151">
        <f t="shared" si="0"/>
        <v>1037456.02</v>
      </c>
      <c r="K31" s="142"/>
      <c r="L31" s="142"/>
      <c r="M31" s="142"/>
      <c r="N31" s="142"/>
      <c r="O31" s="142"/>
      <c r="P31" s="142"/>
      <c r="Q31" s="151">
        <f t="shared" si="1"/>
        <v>0</v>
      </c>
    </row>
    <row r="32" spans="1:17">
      <c r="A32" s="142" t="str">
        <f>'tab.DP_WH ost_nak_predaj'!B102</f>
        <v>WHIRLPOOL(HONG KONG) LTD.</v>
      </c>
      <c r="B32" s="142" t="s">
        <v>88</v>
      </c>
      <c r="C32" s="139">
        <f>'tab.DP_WH ost_nak_predaj'!D107</f>
        <v>9128844.6799999997</v>
      </c>
      <c r="D32" s="139"/>
      <c r="E32" s="139"/>
      <c r="F32" s="142"/>
      <c r="G32" s="142"/>
      <c r="H32" s="142"/>
      <c r="I32" s="151">
        <f t="shared" si="0"/>
        <v>9128844.6799999997</v>
      </c>
      <c r="K32" s="139"/>
      <c r="L32" s="142"/>
      <c r="M32" s="142"/>
      <c r="N32" s="142"/>
      <c r="O32" s="142"/>
      <c r="P32" s="142"/>
      <c r="Q32" s="151">
        <f t="shared" si="1"/>
        <v>0</v>
      </c>
    </row>
    <row r="33" spans="1:17">
      <c r="A33" s="142" t="str">
        <f>'tab.DP_WH ost_nak_predaj'!B112</f>
        <v>WHIRLPOOL CHINA Co. Ltd</v>
      </c>
      <c r="B33" s="142" t="s">
        <v>106</v>
      </c>
      <c r="C33" s="139">
        <f>'tab.DP_WH ost_nak_predaj'!D114</f>
        <v>176</v>
      </c>
      <c r="D33" s="139"/>
      <c r="E33" s="139"/>
      <c r="F33" s="142"/>
      <c r="G33" s="142"/>
      <c r="H33" s="142"/>
      <c r="I33" s="151">
        <f t="shared" si="0"/>
        <v>176</v>
      </c>
      <c r="K33" s="139"/>
      <c r="L33" s="142"/>
      <c r="M33" s="142"/>
      <c r="N33" s="142"/>
      <c r="O33" s="142"/>
      <c r="P33" s="142"/>
      <c r="Q33" s="151">
        <f t="shared" si="1"/>
        <v>0</v>
      </c>
    </row>
    <row r="34" spans="1:17">
      <c r="A34" s="142" t="str">
        <f>'tab.DP_WH ost_nak_predaj'!B120</f>
        <v>LLC Whirlpool RUS</v>
      </c>
      <c r="B34" s="142" t="s">
        <v>99</v>
      </c>
      <c r="C34" s="139">
        <f>'tab.DP_WH ost_nak_predaj'!D125</f>
        <v>11656476.489999998</v>
      </c>
      <c r="D34" s="139">
        <f>+'tab.DP_WH ost_nak_predaj'!D123</f>
        <v>13323.8</v>
      </c>
      <c r="E34" s="142"/>
      <c r="F34" s="142"/>
      <c r="G34" s="142"/>
      <c r="H34" s="142"/>
      <c r="I34" s="151">
        <f t="shared" si="0"/>
        <v>11669800.289999999</v>
      </c>
      <c r="K34" s="142"/>
      <c r="L34" s="139"/>
      <c r="M34" s="142"/>
      <c r="N34" s="142"/>
      <c r="O34" s="142"/>
      <c r="P34" s="142"/>
      <c r="Q34" s="151">
        <f t="shared" si="1"/>
        <v>0</v>
      </c>
    </row>
    <row r="35" spans="1:17">
      <c r="A35" s="142" t="str">
        <f>+'tab.DP_WH ost_nak_predaj'!B129</f>
        <v>JSC Indesit International</v>
      </c>
      <c r="B35" s="142" t="s">
        <v>99</v>
      </c>
      <c r="C35" s="139"/>
      <c r="D35" s="139">
        <f>+'tab.DP_WH ost_nak_predaj'!D134</f>
        <v>142802</v>
      </c>
      <c r="E35" s="142"/>
      <c r="F35" s="142"/>
      <c r="G35" s="139">
        <f>+'tab.DP_WH ost_nak_predaj'!D132</f>
        <v>508850.89</v>
      </c>
      <c r="H35" s="142"/>
      <c r="I35" s="151">
        <f t="shared" si="0"/>
        <v>651652.89</v>
      </c>
      <c r="K35" s="142"/>
      <c r="L35" s="139"/>
      <c r="M35" s="142"/>
      <c r="N35" s="142"/>
      <c r="O35" s="139"/>
      <c r="P35" s="142"/>
      <c r="Q35" s="151">
        <f t="shared" si="1"/>
        <v>0</v>
      </c>
    </row>
    <row r="36" spans="1:17">
      <c r="A36" s="142" t="s">
        <v>107</v>
      </c>
      <c r="B36" s="142" t="s">
        <v>101</v>
      </c>
      <c r="C36" s="139">
        <f>'tab.DP_WH ost_nak_predaj'!D145</f>
        <v>1304645.9800000002</v>
      </c>
      <c r="D36" s="139">
        <f>'tab.DP_WH ost_nak_predaj'!D143</f>
        <v>8910.3799999999992</v>
      </c>
      <c r="E36" s="139"/>
      <c r="F36" s="142"/>
      <c r="G36" s="142"/>
      <c r="H36" s="142"/>
      <c r="I36" s="151">
        <f t="shared" si="0"/>
        <v>1313556.3600000001</v>
      </c>
      <c r="K36" s="142"/>
      <c r="L36" s="142"/>
      <c r="M36" s="142"/>
      <c r="N36" s="142"/>
      <c r="O36" s="142"/>
      <c r="P36" s="142"/>
      <c r="Q36" s="151">
        <f t="shared" si="1"/>
        <v>0</v>
      </c>
    </row>
    <row r="37" spans="1:17">
      <c r="A37" s="142" t="str">
        <f>'tab.DP_WH ost_nak_predaj'!B151</f>
        <v>Indesit Co INT Business</v>
      </c>
      <c r="B37" s="142" t="s">
        <v>101</v>
      </c>
      <c r="C37" s="139">
        <f>'tab.DP_WH ost_nak_predaj'!D156</f>
        <v>0</v>
      </c>
      <c r="D37" s="142"/>
      <c r="E37" s="139"/>
      <c r="F37" s="142"/>
      <c r="G37" s="142"/>
      <c r="H37" s="139"/>
      <c r="I37" s="151">
        <f t="shared" si="0"/>
        <v>0</v>
      </c>
      <c r="K37" s="142"/>
      <c r="L37" s="142"/>
      <c r="M37" s="142"/>
      <c r="N37" s="142"/>
      <c r="O37" s="142"/>
      <c r="P37" s="139">
        <f>'tab.DP_WH ost_nak_predaj'!E155</f>
        <v>31827.97</v>
      </c>
      <c r="Q37" s="151">
        <f t="shared" si="1"/>
        <v>31827.97</v>
      </c>
    </row>
    <row r="38" spans="1:17">
      <c r="A38" s="142" t="str">
        <f>'tab.DP_WH ost_nak_predaj'!B162</f>
        <v>Whirlpool SOUTH AFRICA</v>
      </c>
      <c r="B38" s="142" t="s">
        <v>102</v>
      </c>
      <c r="C38" s="139">
        <f>'tab.DP_WH ost_nak_predaj'!D167</f>
        <v>1887605.4400000002</v>
      </c>
      <c r="D38" s="139">
        <f>+'tab.DP_WH ost_nak_predaj'!D165</f>
        <v>416.18</v>
      </c>
      <c r="E38" s="139"/>
      <c r="F38" s="142"/>
      <c r="G38" s="142"/>
      <c r="H38" s="142"/>
      <c r="I38" s="151">
        <f t="shared" si="0"/>
        <v>1888021.62</v>
      </c>
      <c r="K38" s="142"/>
      <c r="L38" s="142"/>
      <c r="M38" s="142"/>
      <c r="N38" s="142"/>
      <c r="O38" s="142"/>
      <c r="P38" s="142"/>
      <c r="Q38" s="151">
        <f t="shared" si="1"/>
        <v>0</v>
      </c>
    </row>
    <row r="39" spans="1:17">
      <c r="A39" s="142" t="str">
        <f>'tab.DP_WH ost_nak_predaj'!B173</f>
        <v>WHIRLPOOL OF INDIA LIMITED</v>
      </c>
      <c r="B39" s="142" t="s">
        <v>104</v>
      </c>
      <c r="C39" s="139">
        <f>'tab.DP_WH ost_nak_predaj'!D176</f>
        <v>1051047.7</v>
      </c>
      <c r="D39" s="142"/>
      <c r="E39" s="139"/>
      <c r="F39" s="139"/>
      <c r="G39" s="142"/>
      <c r="H39" s="142"/>
      <c r="I39" s="151">
        <f t="shared" si="0"/>
        <v>1051047.7</v>
      </c>
      <c r="K39" s="142"/>
      <c r="L39" s="142"/>
      <c r="M39" s="139"/>
      <c r="N39" s="142"/>
      <c r="O39" s="142"/>
      <c r="P39" s="142"/>
      <c r="Q39" s="151">
        <f t="shared" si="1"/>
        <v>0</v>
      </c>
    </row>
    <row r="40" spans="1:17">
      <c r="A40" s="142" t="str">
        <f>'tab.DP_WH ost_nak_predaj'!B182</f>
        <v>WHIRLPOOL UKRAINE LLC</v>
      </c>
      <c r="B40" s="142" t="s">
        <v>126</v>
      </c>
      <c r="C40" s="139">
        <f>'tab.DP_WH ost_nak_predaj'!D185</f>
        <v>6310093.6799999997</v>
      </c>
      <c r="D40" s="142"/>
      <c r="E40" s="139"/>
      <c r="F40" s="139"/>
      <c r="G40" s="142"/>
      <c r="H40" s="142"/>
      <c r="I40" s="151">
        <f t="shared" si="0"/>
        <v>6310093.6799999997</v>
      </c>
      <c r="K40" s="142"/>
      <c r="L40" s="142"/>
      <c r="M40" s="142"/>
      <c r="N40" s="142"/>
      <c r="O40" s="142"/>
      <c r="P40" s="142"/>
      <c r="Q40" s="151">
        <f t="shared" si="1"/>
        <v>0</v>
      </c>
    </row>
    <row r="41" spans="1:17">
      <c r="A41" s="142" t="str">
        <f>'tab.DP_WH ost_nak_predaj'!B191</f>
        <v>WHIRLPOOL CHILE LTDA</v>
      </c>
      <c r="B41" s="142" t="s">
        <v>131</v>
      </c>
      <c r="C41" s="139">
        <f>'tab.DP_WH ost_nak_predaj'!D194</f>
        <v>1554807.55</v>
      </c>
      <c r="D41" s="142"/>
      <c r="E41" s="139"/>
      <c r="F41" s="139"/>
      <c r="G41" s="142"/>
      <c r="H41" s="142"/>
      <c r="I41" s="151">
        <f t="shared" si="0"/>
        <v>1554807.55</v>
      </c>
      <c r="K41" s="142"/>
      <c r="L41" s="142"/>
      <c r="M41" s="142"/>
      <c r="N41" s="142"/>
      <c r="O41" s="142"/>
      <c r="P41" s="142"/>
      <c r="Q41" s="151">
        <f t="shared" si="1"/>
        <v>0</v>
      </c>
    </row>
    <row r="42" spans="1:17">
      <c r="A42" s="142" t="str">
        <f>'tab.DP_WH ost_nak_predaj'!B200</f>
        <v>Whirlpool International Manufacturing</v>
      </c>
      <c r="B42" s="142" t="s">
        <v>142</v>
      </c>
      <c r="C42" s="139">
        <f>'tab.DP_WH ost_nak_predaj'!D203</f>
        <v>0</v>
      </c>
      <c r="D42" s="142"/>
      <c r="E42" s="139"/>
      <c r="F42" s="139"/>
      <c r="G42" s="142"/>
      <c r="H42" s="142"/>
      <c r="I42" s="151">
        <f t="shared" si="0"/>
        <v>0</v>
      </c>
      <c r="K42" s="142"/>
      <c r="L42" s="142"/>
      <c r="M42" s="142"/>
      <c r="N42" s="142"/>
      <c r="O42" s="142"/>
      <c r="P42" s="142"/>
      <c r="Q42" s="151">
        <f t="shared" si="1"/>
        <v>0</v>
      </c>
    </row>
    <row r="43" spans="1:17">
      <c r="A43" s="142" t="s">
        <v>213</v>
      </c>
      <c r="B43" s="142" t="s">
        <v>216</v>
      </c>
      <c r="C43" s="139">
        <f>'tab.DP_WH ost_nak_predaj'!D221</f>
        <v>23813.73</v>
      </c>
      <c r="D43" s="142"/>
      <c r="E43" s="139"/>
      <c r="F43" s="139"/>
      <c r="G43" s="142"/>
      <c r="H43" s="142"/>
      <c r="I43" s="151">
        <f t="shared" si="0"/>
        <v>23813.73</v>
      </c>
      <c r="K43" s="142"/>
      <c r="L43" s="142"/>
      <c r="M43" s="142"/>
      <c r="N43" s="142"/>
      <c r="O43" s="142"/>
      <c r="P43" s="142"/>
      <c r="Q43" s="151">
        <f t="shared" si="1"/>
        <v>0</v>
      </c>
    </row>
    <row r="44" spans="1:17">
      <c r="A44" s="142" t="s">
        <v>217</v>
      </c>
      <c r="B44" s="142" t="s">
        <v>220</v>
      </c>
      <c r="C44" s="139">
        <f>+'tab.DP_WH ost_nak_predaj'!D230</f>
        <v>206939.07</v>
      </c>
      <c r="D44" s="142"/>
      <c r="E44" s="139"/>
      <c r="F44" s="139"/>
      <c r="G44" s="142"/>
      <c r="H44" s="142"/>
      <c r="I44" s="151">
        <f t="shared" si="0"/>
        <v>206939.07</v>
      </c>
      <c r="K44" s="142"/>
      <c r="L44" s="142"/>
      <c r="M44" s="142"/>
      <c r="N44" s="142"/>
      <c r="O44" s="142"/>
      <c r="P44" s="142"/>
      <c r="Q44" s="151">
        <f t="shared" si="1"/>
        <v>0</v>
      </c>
    </row>
    <row r="45" spans="1:17">
      <c r="A45" s="142" t="s">
        <v>231</v>
      </c>
      <c r="B45" s="142" t="s">
        <v>251</v>
      </c>
      <c r="C45" s="139">
        <f>'tab.DP_WH ost_nak_predaj'!D239</f>
        <v>180924.79</v>
      </c>
      <c r="D45" s="142"/>
      <c r="E45" s="139"/>
      <c r="F45" s="139"/>
      <c r="G45" s="142"/>
      <c r="H45" s="142"/>
      <c r="I45" s="151">
        <f t="shared" si="0"/>
        <v>180924.79</v>
      </c>
      <c r="K45" s="142"/>
      <c r="L45" s="142"/>
      <c r="M45" s="142"/>
      <c r="N45" s="142"/>
      <c r="O45" s="142"/>
      <c r="P45" s="142"/>
      <c r="Q45" s="151">
        <f t="shared" si="1"/>
        <v>0</v>
      </c>
    </row>
    <row r="46" spans="1:17">
      <c r="A46" s="142" t="s">
        <v>234</v>
      </c>
      <c r="B46" s="142" t="s">
        <v>252</v>
      </c>
      <c r="C46" s="139">
        <f>'tab.DP_WH ost_nak_predaj'!D248</f>
        <v>23252.31</v>
      </c>
      <c r="D46" s="142"/>
      <c r="E46" s="139"/>
      <c r="F46" s="139"/>
      <c r="G46" s="142"/>
      <c r="H46" s="142"/>
      <c r="I46" s="151">
        <f t="shared" si="0"/>
        <v>23252.31</v>
      </c>
      <c r="K46" s="142"/>
      <c r="L46" s="142"/>
      <c r="M46" s="142"/>
      <c r="N46" s="142"/>
      <c r="O46" s="142"/>
      <c r="P46" s="142"/>
      <c r="Q46" s="151">
        <f t="shared" ref="Q46:Q47" si="2">SUM(K46:P46)</f>
        <v>0</v>
      </c>
    </row>
    <row r="47" spans="1:17">
      <c r="A47" s="142" t="s">
        <v>245</v>
      </c>
      <c r="B47" s="142" t="s">
        <v>248</v>
      </c>
      <c r="C47" s="139">
        <f>'tab.DP_WH ost_nak_predaj'!D257</f>
        <v>83747.44</v>
      </c>
      <c r="D47" s="139">
        <f>'tab.DP_WH ost_nak_predaj'!D255</f>
        <v>1394.44</v>
      </c>
      <c r="E47" s="139"/>
      <c r="F47" s="139"/>
      <c r="G47" s="142"/>
      <c r="H47" s="142"/>
      <c r="I47" s="151">
        <f t="shared" si="0"/>
        <v>85141.88</v>
      </c>
      <c r="K47" s="142"/>
      <c r="L47" s="142"/>
      <c r="M47" s="139">
        <f>'tab.DP_WH ost_nak_predaj'!E260</f>
        <v>21160.74</v>
      </c>
      <c r="N47" s="142"/>
      <c r="O47" s="142"/>
      <c r="P47" s="142"/>
      <c r="Q47" s="151">
        <f t="shared" si="2"/>
        <v>21160.74</v>
      </c>
    </row>
    <row r="48" spans="1:17">
      <c r="A48" s="142" t="str">
        <f>NOR!B2</f>
        <v>WHIRLPOOL NORDIC OY</v>
      </c>
      <c r="B48" s="142" t="s">
        <v>64</v>
      </c>
      <c r="C48" s="139">
        <f>NOR!D30</f>
        <v>29688.25</v>
      </c>
      <c r="D48" s="139"/>
      <c r="E48" s="139"/>
      <c r="F48" s="139"/>
      <c r="G48" s="142"/>
      <c r="H48" s="142"/>
      <c r="I48" s="151">
        <f t="shared" si="0"/>
        <v>29688.25</v>
      </c>
      <c r="K48" s="139"/>
      <c r="L48" s="142"/>
      <c r="M48" s="142"/>
      <c r="N48" s="142"/>
      <c r="O48" s="142"/>
      <c r="P48" s="142"/>
      <c r="Q48" s="151">
        <f t="shared" si="1"/>
        <v>0</v>
      </c>
    </row>
    <row r="49" spans="1:18">
      <c r="A49" s="142" t="str">
        <f>DK!B2</f>
        <v>WHIRLPOOL NORDIC OY</v>
      </c>
      <c r="B49" s="142" t="s">
        <v>63</v>
      </c>
      <c r="C49" s="139">
        <f>DK!D30</f>
        <v>1096041.57</v>
      </c>
      <c r="D49" s="139"/>
      <c r="E49" s="142"/>
      <c r="F49" s="142"/>
      <c r="G49" s="142"/>
      <c r="H49" s="142"/>
      <c r="I49" s="151">
        <f t="shared" si="0"/>
        <v>1096041.57</v>
      </c>
      <c r="K49" s="142"/>
      <c r="L49" s="142"/>
      <c r="M49" s="142"/>
      <c r="N49" s="142"/>
      <c r="O49" s="142"/>
      <c r="P49" s="142"/>
      <c r="Q49" s="151">
        <f t="shared" si="1"/>
        <v>0</v>
      </c>
    </row>
    <row r="50" spans="1:18">
      <c r="A50" s="142" t="str">
        <f>FIN!B2</f>
        <v>WHIRLPOOL NORDIC OY</v>
      </c>
      <c r="B50" s="142" t="s">
        <v>62</v>
      </c>
      <c r="C50" s="139">
        <f>FIN!D30</f>
        <v>1922877.9700000002</v>
      </c>
      <c r="D50" s="139">
        <f>+FIN!D25</f>
        <v>85711.13</v>
      </c>
      <c r="E50" s="142"/>
      <c r="F50" s="142"/>
      <c r="G50" s="142"/>
      <c r="H50" s="142"/>
      <c r="I50" s="151">
        <f t="shared" si="0"/>
        <v>2008589.1</v>
      </c>
      <c r="K50" s="142"/>
      <c r="L50" s="142"/>
      <c r="M50" s="142"/>
      <c r="N50" s="142"/>
      <c r="O50" s="142"/>
      <c r="P50" s="142"/>
      <c r="Q50" s="151">
        <f t="shared" si="1"/>
        <v>0</v>
      </c>
    </row>
    <row r="51" spans="1:18">
      <c r="A51" s="142" t="str">
        <f>SWE_WH!B2</f>
        <v>WHIRLPOOL NORDIC OY</v>
      </c>
      <c r="B51" s="142" t="s">
        <v>57</v>
      </c>
      <c r="C51" s="139">
        <f>SWE_WH!D30</f>
        <v>6759844.8499999996</v>
      </c>
      <c r="D51" s="139">
        <f>+SWE_WH!D25</f>
        <v>163.02000000000001</v>
      </c>
      <c r="E51" s="139"/>
      <c r="F51" s="139"/>
      <c r="G51" s="142"/>
      <c r="H51" s="142"/>
      <c r="I51" s="151">
        <f t="shared" si="0"/>
        <v>6760007.8699999992</v>
      </c>
      <c r="K51" s="139"/>
      <c r="L51" s="142"/>
      <c r="M51" s="142"/>
      <c r="N51" s="142"/>
      <c r="O51" s="142"/>
      <c r="P51" s="142"/>
      <c r="Q51" s="151">
        <f t="shared" si="1"/>
        <v>0</v>
      </c>
    </row>
    <row r="52" spans="1:18">
      <c r="A52" s="142" t="s">
        <v>209</v>
      </c>
      <c r="B52" s="142" t="s">
        <v>57</v>
      </c>
      <c r="C52" s="139">
        <f>SWE_Ind!D30</f>
        <v>1760552.49</v>
      </c>
      <c r="D52" s="139"/>
      <c r="E52" s="139"/>
      <c r="F52" s="139"/>
      <c r="G52" s="142"/>
      <c r="H52" s="142"/>
      <c r="I52" s="151">
        <f t="shared" si="0"/>
        <v>1760552.49</v>
      </c>
      <c r="K52" s="139"/>
      <c r="L52" s="142"/>
      <c r="M52" s="142"/>
      <c r="N52" s="142"/>
      <c r="O52" s="142"/>
      <c r="P52" s="142"/>
      <c r="Q52" s="151">
        <f t="shared" si="1"/>
        <v>0</v>
      </c>
    </row>
    <row r="53" spans="1:18">
      <c r="A53" s="142" t="str">
        <f>'tabuľka k DP_Finance_NL '!B2</f>
        <v>WHIRLPOOL Nederland B.V.</v>
      </c>
      <c r="B53" s="142" t="s">
        <v>58</v>
      </c>
      <c r="C53" s="139">
        <f>'tabuľka k DP_Finance_NL '!D30</f>
        <v>6102161.3399999999</v>
      </c>
      <c r="D53" s="139">
        <f>'tabuľka k DP_Finance_NL '!D25</f>
        <v>22.36</v>
      </c>
      <c r="E53" s="142"/>
      <c r="F53" s="142"/>
      <c r="G53" s="142"/>
      <c r="H53" s="139"/>
      <c r="I53" s="151">
        <f t="shared" si="0"/>
        <v>6102183.7000000002</v>
      </c>
      <c r="K53" s="139"/>
      <c r="L53" s="142"/>
      <c r="M53" s="139"/>
      <c r="N53" s="139"/>
      <c r="O53" s="142"/>
      <c r="P53" s="139"/>
      <c r="Q53" s="151">
        <f t="shared" si="1"/>
        <v>0</v>
      </c>
    </row>
    <row r="54" spans="1:18">
      <c r="A54" s="208" t="s">
        <v>92</v>
      </c>
      <c r="B54" s="208"/>
      <c r="C54" s="141">
        <f t="shared" ref="C54:H54" si="3">SUM(C6:C53)</f>
        <v>274790179.34999985</v>
      </c>
      <c r="D54" s="141">
        <f t="shared" si="3"/>
        <v>1974113.64</v>
      </c>
      <c r="E54" s="141">
        <f t="shared" si="3"/>
        <v>2151.2600000000002</v>
      </c>
      <c r="F54" s="141">
        <f t="shared" si="3"/>
        <v>3727374</v>
      </c>
      <c r="G54" s="141">
        <f t="shared" si="3"/>
        <v>510850.89</v>
      </c>
      <c r="H54" s="141">
        <f t="shared" si="3"/>
        <v>0</v>
      </c>
      <c r="I54" s="152">
        <f t="shared" ref="I54" si="4">SUM(C54:G54)</f>
        <v>281004669.13999981</v>
      </c>
      <c r="K54" s="141">
        <f t="shared" ref="K54:Q54" si="5">SUM(K6:K53)</f>
        <v>0</v>
      </c>
      <c r="L54" s="141">
        <f t="shared" si="5"/>
        <v>376323.87999999995</v>
      </c>
      <c r="M54" s="141">
        <f t="shared" si="5"/>
        <v>10004154.529999999</v>
      </c>
      <c r="N54" s="141">
        <f t="shared" si="5"/>
        <v>7159702.1199999992</v>
      </c>
      <c r="O54" s="141">
        <f t="shared" si="5"/>
        <v>1303994.46</v>
      </c>
      <c r="P54" s="141">
        <f t="shared" si="5"/>
        <v>31827.97</v>
      </c>
      <c r="Q54" s="152">
        <f t="shared" si="5"/>
        <v>18876002.959999997</v>
      </c>
    </row>
    <row r="56" spans="1:18" hidden="1">
      <c r="I56" s="143" t="e">
        <f>IT_WH!D55+IT_INdesit!D54+#REF!+#REF!+US!D54+GER_Ire!D54+GER_Bauk!D54+HU_WH!D54+PL_WH!D54+#REF!+CR!D54+FR!D54+RO!D54+PL_Indesit!D54+'tab.DP_WH ost_nak_predaj'!D199+NOR!D54+DK!D54+FIN!D54+SWE_WH!D54+#REF!+'tabuľka k DP_Finance_NL '!D54</f>
        <v>#REF!</v>
      </c>
      <c r="J56" s="144"/>
      <c r="Q56" s="143" t="e">
        <f>IT_WH!E55+IT_INdesit!E54+#REF!+#REF!+US!E54+GER_Ire!E54+GER_Bauk!E54+HU_WH!E54+PL_WH!E54+#REF!+CR!E54+FR!E54+RO!E54+PL_Indesit!E54+'tab.DP_WH ost_nak_predaj'!E199+NOR!E54+DK!E54+FIN!E54+SWE_WH!E54+#REF!+'tab.DP_WH ost_nak_predaj'!E53</f>
        <v>#REF!</v>
      </c>
    </row>
    <row r="57" spans="1:18" hidden="1">
      <c r="C57" s="140"/>
      <c r="I57" s="143"/>
      <c r="J57" s="144"/>
      <c r="Q57" s="143">
        <f>DK!E54+FIN!E54+SWE_WH!E54+'tabuľka k DP_Finance_NL '!E54</f>
        <v>0</v>
      </c>
    </row>
    <row r="58" spans="1:18" hidden="1">
      <c r="C58" s="139"/>
      <c r="D58" s="142"/>
      <c r="E58" s="139"/>
      <c r="I58" s="143"/>
      <c r="J58" s="144" t="s">
        <v>97</v>
      </c>
      <c r="Q58" s="143" t="e">
        <f>SUM(Q56:Q57)</f>
        <v>#REF!</v>
      </c>
    </row>
    <row r="59" spans="1:18" hidden="1">
      <c r="C59" s="139"/>
      <c r="D59" s="142"/>
      <c r="E59" s="142"/>
      <c r="I59" s="143" t="e">
        <f>I56+I57-I58</f>
        <v>#REF!</v>
      </c>
      <c r="J59" s="144"/>
      <c r="Q59" s="144">
        <f>'tabuľka k DP_Finance_NL '!E21</f>
        <v>0</v>
      </c>
      <c r="R59" s="136" t="s">
        <v>97</v>
      </c>
    </row>
    <row r="60" spans="1:18" hidden="1">
      <c r="C60" s="139"/>
      <c r="D60" s="142"/>
      <c r="E60" s="139"/>
      <c r="I60" s="143" t="e">
        <f>I54-I59</f>
        <v>#REF!</v>
      </c>
      <c r="J60" s="144"/>
      <c r="Q60" s="143" t="e">
        <f>Q58-Q59</f>
        <v>#REF!</v>
      </c>
    </row>
    <row r="61" spans="1:18" hidden="1">
      <c r="C61" s="142"/>
      <c r="D61" s="142"/>
      <c r="E61" s="139"/>
      <c r="Q61" s="143" t="e">
        <f>Q54-Q60</f>
        <v>#REF!</v>
      </c>
    </row>
    <row r="62" spans="1:18" hidden="1">
      <c r="A62" s="136" t="s">
        <v>94</v>
      </c>
      <c r="C62" s="142"/>
      <c r="D62" s="142"/>
      <c r="E62" s="142"/>
    </row>
    <row r="64" spans="1:18">
      <c r="C64" s="140">
        <f>H54</f>
        <v>0</v>
      </c>
      <c r="D64" s="136" t="s">
        <v>156</v>
      </c>
      <c r="K64" s="140">
        <f>P54</f>
        <v>31827.97</v>
      </c>
      <c r="L64" s="136" t="s">
        <v>161</v>
      </c>
    </row>
    <row r="65" spans="3:12">
      <c r="C65" s="140">
        <f>E54</f>
        <v>2151.2600000000002</v>
      </c>
      <c r="D65" s="136" t="s">
        <v>155</v>
      </c>
      <c r="K65" s="140">
        <f>N54</f>
        <v>7159702.1199999992</v>
      </c>
      <c r="L65" s="136" t="s">
        <v>158</v>
      </c>
    </row>
    <row r="66" spans="3:12">
      <c r="C66" s="140">
        <f>F54</f>
        <v>3727374</v>
      </c>
      <c r="D66" s="136" t="s">
        <v>154</v>
      </c>
      <c r="K66" s="140">
        <f>M54</f>
        <v>10004154.529999999</v>
      </c>
      <c r="L66" s="136" t="s">
        <v>157</v>
      </c>
    </row>
    <row r="67" spans="3:12">
      <c r="C67" s="140">
        <f>G54</f>
        <v>510850.89</v>
      </c>
      <c r="D67" s="136" t="s">
        <v>160</v>
      </c>
      <c r="K67" s="140">
        <f>O54</f>
        <v>1303994.46</v>
      </c>
      <c r="L67" s="136" t="s">
        <v>159</v>
      </c>
    </row>
    <row r="68" spans="3:12">
      <c r="C68" s="140">
        <f>C54+D54</f>
        <v>276764292.98999983</v>
      </c>
      <c r="D68" s="136" t="s">
        <v>153</v>
      </c>
      <c r="F68" s="140"/>
      <c r="K68" s="140">
        <f>K54+L54</f>
        <v>376323.87999999995</v>
      </c>
      <c r="L68" s="140" t="s">
        <v>152</v>
      </c>
    </row>
  </sheetData>
  <autoFilter ref="A5:R54">
    <filterColumn colId="7"/>
  </autoFilter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59" orientation="landscape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>
    <tabColor rgb="FF9966FF"/>
    <pageSetUpPr fitToPage="1"/>
  </sheetPr>
  <dimension ref="A1:H54"/>
  <sheetViews>
    <sheetView showGridLines="0" workbookViewId="0">
      <pane xSplit="2" ySplit="4" topLeftCell="C8" activePane="bottomRight" state="frozen"/>
      <selection pane="topRight" activeCell="C1" sqref="C1"/>
      <selection pane="bottomLeft" activeCell="A5" sqref="A5"/>
      <selection pane="bottomRight" activeCell="D26" sqref="D26"/>
    </sheetView>
  </sheetViews>
  <sheetFormatPr defaultColWidth="8.85546875" defaultRowHeight="12.75"/>
  <cols>
    <col min="1" max="1" width="3.7109375" style="3" bestFit="1" customWidth="1"/>
    <col min="2" max="2" width="28" style="3" bestFit="1" customWidth="1"/>
    <col min="3" max="3" width="29" style="3" bestFit="1" customWidth="1"/>
    <col min="4" max="4" width="12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54" t="s">
        <v>2</v>
      </c>
      <c r="E1" s="254"/>
      <c r="F1" s="2" t="s">
        <v>29</v>
      </c>
    </row>
    <row r="2" spans="1:6" ht="29.25" customHeight="1">
      <c r="A2" s="4"/>
      <c r="B2" s="55" t="s">
        <v>40</v>
      </c>
      <c r="C2" s="39" t="s">
        <v>175</v>
      </c>
      <c r="D2" s="255" t="s">
        <v>62</v>
      </c>
      <c r="E2" s="255"/>
      <c r="F2" s="42">
        <v>2017</v>
      </c>
    </row>
    <row r="3" spans="1:6">
      <c r="A3" s="4"/>
      <c r="B3" s="56"/>
      <c r="C3" s="39" t="s">
        <v>173</v>
      </c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95</v>
      </c>
      <c r="E4" s="54" t="s">
        <v>96</v>
      </c>
      <c r="F4" s="6" t="s">
        <v>46</v>
      </c>
    </row>
    <row r="5" spans="1:6">
      <c r="A5" s="254" t="s">
        <v>3</v>
      </c>
      <c r="B5" s="256" t="s">
        <v>16</v>
      </c>
      <c r="C5" s="23" t="s">
        <v>23</v>
      </c>
      <c r="D5" s="5"/>
      <c r="E5" s="33"/>
      <c r="F5" s="5"/>
    </row>
    <row r="6" spans="1:6">
      <c r="A6" s="254"/>
      <c r="B6" s="256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54" t="s">
        <v>4</v>
      </c>
      <c r="B10" s="256" t="s">
        <v>17</v>
      </c>
      <c r="C10" s="23" t="s">
        <v>23</v>
      </c>
      <c r="D10" s="5"/>
      <c r="E10" s="33"/>
      <c r="F10" s="5"/>
    </row>
    <row r="11" spans="1:6">
      <c r="A11" s="254"/>
      <c r="B11" s="256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9" t="s">
        <v>5</v>
      </c>
      <c r="B15" s="261" t="s">
        <v>18</v>
      </c>
      <c r="C15" s="23" t="s">
        <v>23</v>
      </c>
      <c r="D15" s="26"/>
      <c r="E15" s="30"/>
      <c r="F15" s="26"/>
    </row>
    <row r="16" spans="1:6">
      <c r="A16" s="260"/>
      <c r="B16" s="262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9" t="s">
        <v>6</v>
      </c>
      <c r="B20" s="257" t="s">
        <v>8</v>
      </c>
      <c r="C20" s="11" t="s">
        <v>25</v>
      </c>
      <c r="D20" s="26"/>
      <c r="E20" s="30"/>
      <c r="F20" s="26"/>
    </row>
    <row r="21" spans="1:8">
      <c r="A21" s="260"/>
      <c r="B21" s="258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30">
        <v>85711.13</v>
      </c>
      <c r="E25" s="30"/>
      <c r="F25" s="26"/>
      <c r="H25" s="37"/>
    </row>
    <row r="26" spans="1:8">
      <c r="A26" s="1"/>
      <c r="B26" s="7"/>
      <c r="C26" s="23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59" t="s">
        <v>9</v>
      </c>
      <c r="B30" s="261" t="s">
        <v>20</v>
      </c>
      <c r="C30" s="23" t="s">
        <v>23</v>
      </c>
      <c r="D30" s="229">
        <f>2008589.1-85711.13</f>
        <v>1922877.9700000002</v>
      </c>
      <c r="E30" s="33"/>
      <c r="F30" s="5"/>
    </row>
    <row r="31" spans="1:8">
      <c r="A31" s="260"/>
      <c r="B31" s="262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54" t="s">
        <v>10</v>
      </c>
      <c r="B35" s="256" t="s">
        <v>21</v>
      </c>
      <c r="C35" s="23" t="s">
        <v>23</v>
      </c>
      <c r="D35" s="33"/>
      <c r="E35" s="33"/>
      <c r="F35" s="5"/>
    </row>
    <row r="36" spans="1:6">
      <c r="A36" s="254"/>
      <c r="B36" s="256"/>
      <c r="C36" s="23" t="s">
        <v>24</v>
      </c>
      <c r="D36" s="16"/>
      <c r="E36" s="2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54" t="s">
        <v>11</v>
      </c>
      <c r="B40" s="263" t="s">
        <v>12</v>
      </c>
      <c r="C40" s="11" t="s">
        <v>26</v>
      </c>
      <c r="D40" s="5"/>
      <c r="E40" s="33"/>
      <c r="F40" s="5"/>
    </row>
    <row r="41" spans="1:6">
      <c r="A41" s="254"/>
      <c r="B41" s="263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54" t="s">
        <v>13</v>
      </c>
      <c r="B45" s="256" t="s">
        <v>22</v>
      </c>
      <c r="C45" s="23" t="s">
        <v>26</v>
      </c>
      <c r="D45" s="29"/>
      <c r="E45" s="33"/>
      <c r="F45" s="5"/>
    </row>
    <row r="46" spans="1:6">
      <c r="A46" s="254"/>
      <c r="B46" s="256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54" t="s">
        <v>14</v>
      </c>
      <c r="B50" s="256" t="s">
        <v>15</v>
      </c>
      <c r="C50" s="23" t="s">
        <v>23</v>
      </c>
      <c r="D50" s="5"/>
      <c r="E50" s="33"/>
      <c r="F50" s="5"/>
    </row>
    <row r="51" spans="1:6">
      <c r="A51" s="254"/>
      <c r="B51" s="256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2008589.1</v>
      </c>
      <c r="E54" s="32">
        <f>E6+E11+E16+E21+E26+E31+E36+E41+E46+E51</f>
        <v>0</v>
      </c>
      <c r="F54" s="6"/>
    </row>
  </sheetData>
  <mergeCells count="20">
    <mergeCell ref="D1:E1"/>
    <mergeCell ref="D2:E2"/>
    <mergeCell ref="A5:A6"/>
    <mergeCell ref="B5:B6"/>
    <mergeCell ref="A10:A11"/>
    <mergeCell ref="B10:B11"/>
    <mergeCell ref="A15:A16"/>
    <mergeCell ref="B15:B16"/>
    <mergeCell ref="A20:A21"/>
    <mergeCell ref="B20:B21"/>
    <mergeCell ref="A30:A31"/>
    <mergeCell ref="B30:B31"/>
    <mergeCell ref="A50:A51"/>
    <mergeCell ref="B50:B51"/>
    <mergeCell ref="A35:A36"/>
    <mergeCell ref="B35:B36"/>
    <mergeCell ref="A40:A41"/>
    <mergeCell ref="B40:B41"/>
    <mergeCell ref="A45:A46"/>
    <mergeCell ref="B45:B46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18">
    <tabColor rgb="FF00FF99"/>
    <pageSetUpPr fitToPage="1"/>
  </sheetPr>
  <dimension ref="A1:H5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34" sqref="F34"/>
    </sheetView>
  </sheetViews>
  <sheetFormatPr defaultColWidth="8.85546875" defaultRowHeight="12.75"/>
  <cols>
    <col min="1" max="1" width="3.7109375" style="3" bestFit="1" customWidth="1"/>
    <col min="2" max="2" width="28" style="3" bestFit="1" customWidth="1"/>
    <col min="3" max="3" width="29" style="3" bestFit="1" customWidth="1"/>
    <col min="4" max="4" width="13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54" t="s">
        <v>2</v>
      </c>
      <c r="E1" s="254"/>
      <c r="F1" s="2" t="s">
        <v>29</v>
      </c>
    </row>
    <row r="2" spans="1:6" ht="29.25" customHeight="1">
      <c r="A2" s="4"/>
      <c r="B2" s="124" t="s">
        <v>40</v>
      </c>
      <c r="C2" s="125" t="s">
        <v>197</v>
      </c>
      <c r="D2" s="255" t="s">
        <v>57</v>
      </c>
      <c r="E2" s="255"/>
      <c r="F2" s="42">
        <v>2017</v>
      </c>
    </row>
    <row r="3" spans="1:6">
      <c r="A3" s="4"/>
      <c r="B3" s="66"/>
      <c r="C3" s="125"/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95</v>
      </c>
      <c r="E4" s="54" t="s">
        <v>96</v>
      </c>
      <c r="F4" s="6" t="s">
        <v>46</v>
      </c>
    </row>
    <row r="5" spans="1:6">
      <c r="A5" s="254" t="s">
        <v>3</v>
      </c>
      <c r="B5" s="256" t="s">
        <v>16</v>
      </c>
      <c r="C5" s="23" t="s">
        <v>23</v>
      </c>
      <c r="D5" s="5"/>
      <c r="E5" s="33"/>
      <c r="F5" s="5"/>
    </row>
    <row r="6" spans="1:6">
      <c r="A6" s="254"/>
      <c r="B6" s="256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54" t="s">
        <v>4</v>
      </c>
      <c r="B10" s="256" t="s">
        <v>17</v>
      </c>
      <c r="C10" s="23" t="s">
        <v>23</v>
      </c>
      <c r="D10" s="5"/>
      <c r="E10" s="33"/>
      <c r="F10" s="5"/>
    </row>
    <row r="11" spans="1:6">
      <c r="A11" s="254"/>
      <c r="B11" s="256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9" t="s">
        <v>5</v>
      </c>
      <c r="B15" s="261" t="s">
        <v>18</v>
      </c>
      <c r="C15" s="23" t="s">
        <v>23</v>
      </c>
      <c r="D15" s="26"/>
      <c r="E15" s="30"/>
      <c r="F15" s="26"/>
    </row>
    <row r="16" spans="1:6">
      <c r="A16" s="260"/>
      <c r="B16" s="262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9" t="s">
        <v>6</v>
      </c>
      <c r="B20" s="257" t="s">
        <v>8</v>
      </c>
      <c r="C20" s="11" t="s">
        <v>25</v>
      </c>
      <c r="D20" s="26"/>
      <c r="E20" s="30"/>
      <c r="F20" s="26"/>
    </row>
    <row r="21" spans="1:8">
      <c r="A21" s="260"/>
      <c r="B21" s="258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30">
        <v>163.02000000000001</v>
      </c>
      <c r="E25" s="30"/>
      <c r="F25" s="26"/>
      <c r="H25" s="37"/>
    </row>
    <row r="26" spans="1:8">
      <c r="A26" s="1"/>
      <c r="B26" s="7"/>
      <c r="C26" s="23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59" t="s">
        <v>9</v>
      </c>
      <c r="B30" s="261" t="s">
        <v>20</v>
      </c>
      <c r="C30" s="23" t="s">
        <v>23</v>
      </c>
      <c r="D30" s="229">
        <v>6759844.8499999996</v>
      </c>
      <c r="E30" s="33"/>
      <c r="F30" s="5"/>
    </row>
    <row r="31" spans="1:8">
      <c r="A31" s="260"/>
      <c r="B31" s="262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54" t="s">
        <v>10</v>
      </c>
      <c r="B35" s="256" t="s">
        <v>21</v>
      </c>
      <c r="C35" s="23" t="s">
        <v>23</v>
      </c>
      <c r="D35" s="33"/>
      <c r="E35" s="33"/>
      <c r="F35" s="5"/>
    </row>
    <row r="36" spans="1:6">
      <c r="A36" s="254"/>
      <c r="B36" s="256"/>
      <c r="C36" s="23" t="s">
        <v>24</v>
      </c>
      <c r="D36" s="16"/>
      <c r="E36" s="2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54" t="s">
        <v>11</v>
      </c>
      <c r="B40" s="263" t="s">
        <v>12</v>
      </c>
      <c r="C40" s="11" t="s">
        <v>26</v>
      </c>
      <c r="D40" s="5"/>
      <c r="E40" s="33"/>
      <c r="F40" s="5"/>
    </row>
    <row r="41" spans="1:6">
      <c r="A41" s="254"/>
      <c r="B41" s="263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54" t="s">
        <v>13</v>
      </c>
      <c r="B45" s="256" t="s">
        <v>22</v>
      </c>
      <c r="C45" s="23" t="s">
        <v>26</v>
      </c>
      <c r="D45" s="29"/>
      <c r="E45" s="33"/>
      <c r="F45" s="5"/>
    </row>
    <row r="46" spans="1:6">
      <c r="A46" s="254"/>
      <c r="B46" s="256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54" t="s">
        <v>14</v>
      </c>
      <c r="B50" s="256" t="s">
        <v>15</v>
      </c>
      <c r="C50" s="23" t="s">
        <v>23</v>
      </c>
      <c r="D50" s="5"/>
      <c r="E50" s="33"/>
      <c r="F50" s="5"/>
    </row>
    <row r="51" spans="1:6">
      <c r="A51" s="254"/>
      <c r="B51" s="256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6760007.8699999992</v>
      </c>
      <c r="E54" s="32">
        <f>E6+E11+E16+E21+E26+E31+E36+E41+E46+E51</f>
        <v>0</v>
      </c>
      <c r="F54" s="6"/>
    </row>
  </sheetData>
  <mergeCells count="20">
    <mergeCell ref="B35:B36"/>
    <mergeCell ref="A35:A36"/>
    <mergeCell ref="B50:B51"/>
    <mergeCell ref="A50:A51"/>
    <mergeCell ref="B45:B46"/>
    <mergeCell ref="A45:A46"/>
    <mergeCell ref="B40:B41"/>
    <mergeCell ref="A40:A41"/>
    <mergeCell ref="B30:B31"/>
    <mergeCell ref="A30:A31"/>
    <mergeCell ref="A10:A11"/>
    <mergeCell ref="B10:B11"/>
    <mergeCell ref="B15:B16"/>
    <mergeCell ref="A15:A16"/>
    <mergeCell ref="D1:E1"/>
    <mergeCell ref="D2:E2"/>
    <mergeCell ref="A5:A6"/>
    <mergeCell ref="B5:B6"/>
    <mergeCell ref="B20:B21"/>
    <mergeCell ref="A20:A2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>
    <oddHeader>&amp;LWHILRPOOL SLOVAKIA spol. s r.o.&amp;RDzP 2009</oddHeader>
    <oddFooter>&amp;L&amp;F&amp;R&amp;A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13">
    <tabColor rgb="FF00FF99"/>
    <pageSetUpPr fitToPage="1"/>
  </sheetPr>
  <dimension ref="A1:H5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53" sqref="E53"/>
    </sheetView>
  </sheetViews>
  <sheetFormatPr defaultColWidth="8.85546875" defaultRowHeight="12.75"/>
  <cols>
    <col min="1" max="1" width="3.7109375" style="3" bestFit="1" customWidth="1"/>
    <col min="2" max="2" width="28" style="3" bestFit="1" customWidth="1"/>
    <col min="3" max="3" width="29" style="3" bestFit="1" customWidth="1"/>
    <col min="4" max="4" width="13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95" t="s">
        <v>0</v>
      </c>
      <c r="B1" s="2" t="s">
        <v>1</v>
      </c>
      <c r="C1" s="2" t="s">
        <v>28</v>
      </c>
      <c r="D1" s="254" t="s">
        <v>2</v>
      </c>
      <c r="E1" s="254"/>
      <c r="F1" s="2" t="s">
        <v>29</v>
      </c>
    </row>
    <row r="2" spans="1:6" ht="29.25" customHeight="1">
      <c r="A2" s="4"/>
      <c r="B2" s="124" t="s">
        <v>207</v>
      </c>
      <c r="C2" s="125" t="s">
        <v>208</v>
      </c>
      <c r="D2" s="255" t="s">
        <v>57</v>
      </c>
      <c r="E2" s="255"/>
      <c r="F2" s="196">
        <v>2017</v>
      </c>
    </row>
    <row r="3" spans="1:6">
      <c r="A3" s="4"/>
      <c r="B3" s="66"/>
      <c r="C3" s="125"/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95</v>
      </c>
      <c r="E4" s="54" t="s">
        <v>96</v>
      </c>
      <c r="F4" s="6" t="s">
        <v>46</v>
      </c>
    </row>
    <row r="5" spans="1:6">
      <c r="A5" s="254" t="s">
        <v>3</v>
      </c>
      <c r="B5" s="256" t="s">
        <v>16</v>
      </c>
      <c r="C5" s="197" t="s">
        <v>23</v>
      </c>
      <c r="D5" s="5"/>
      <c r="E5" s="33"/>
      <c r="F5" s="5"/>
    </row>
    <row r="6" spans="1:6">
      <c r="A6" s="254"/>
      <c r="B6" s="256"/>
      <c r="C6" s="197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54" t="s">
        <v>4</v>
      </c>
      <c r="B10" s="256" t="s">
        <v>17</v>
      </c>
      <c r="C10" s="197" t="s">
        <v>23</v>
      </c>
      <c r="D10" s="5"/>
      <c r="E10" s="33"/>
      <c r="F10" s="5"/>
    </row>
    <row r="11" spans="1:6">
      <c r="A11" s="254"/>
      <c r="B11" s="256"/>
      <c r="C11" s="197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9" t="s">
        <v>5</v>
      </c>
      <c r="B15" s="261" t="s">
        <v>18</v>
      </c>
      <c r="C15" s="197" t="s">
        <v>23</v>
      </c>
      <c r="D15" s="26"/>
      <c r="E15" s="30"/>
      <c r="F15" s="26"/>
    </row>
    <row r="16" spans="1:6">
      <c r="A16" s="260"/>
      <c r="B16" s="262"/>
      <c r="C16" s="197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9" t="s">
        <v>6</v>
      </c>
      <c r="B20" s="257" t="s">
        <v>8</v>
      </c>
      <c r="C20" s="199" t="s">
        <v>25</v>
      </c>
      <c r="D20" s="26"/>
      <c r="E20" s="30"/>
      <c r="F20" s="26"/>
    </row>
    <row r="21" spans="1:8">
      <c r="A21" s="260"/>
      <c r="B21" s="258"/>
      <c r="C21" s="199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95"/>
      <c r="B24" s="199"/>
      <c r="C24" s="199"/>
      <c r="D24" s="6"/>
      <c r="E24" s="32"/>
      <c r="F24" s="6"/>
      <c r="H24" s="37"/>
    </row>
    <row r="25" spans="1:8">
      <c r="A25" s="195" t="s">
        <v>7</v>
      </c>
      <c r="B25" s="198" t="s">
        <v>19</v>
      </c>
      <c r="C25" s="197" t="s">
        <v>23</v>
      </c>
      <c r="D25" s="30"/>
      <c r="E25" s="30"/>
      <c r="F25" s="26"/>
      <c r="H25" s="37"/>
    </row>
    <row r="26" spans="1:8">
      <c r="A26" s="195"/>
      <c r="B26" s="198"/>
      <c r="C26" s="197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95"/>
      <c r="B29" s="199"/>
      <c r="C29" s="199"/>
      <c r="D29" s="6"/>
      <c r="E29" s="32"/>
      <c r="F29" s="6"/>
    </row>
    <row r="30" spans="1:8">
      <c r="A30" s="259" t="s">
        <v>9</v>
      </c>
      <c r="B30" s="261" t="s">
        <v>20</v>
      </c>
      <c r="C30" s="197" t="s">
        <v>23</v>
      </c>
      <c r="D30" s="229">
        <v>1760552.49</v>
      </c>
      <c r="E30" s="33"/>
      <c r="F30" s="5"/>
    </row>
    <row r="31" spans="1:8">
      <c r="A31" s="260"/>
      <c r="B31" s="262"/>
      <c r="C31" s="197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95"/>
      <c r="B34" s="199"/>
      <c r="C34" s="199"/>
      <c r="D34" s="6"/>
      <c r="E34" s="32"/>
      <c r="F34" s="6"/>
    </row>
    <row r="35" spans="1:6">
      <c r="A35" s="254" t="s">
        <v>10</v>
      </c>
      <c r="B35" s="256" t="s">
        <v>21</v>
      </c>
      <c r="C35" s="197" t="s">
        <v>23</v>
      </c>
      <c r="D35" s="33"/>
      <c r="E35" s="33"/>
      <c r="F35" s="5"/>
    </row>
    <row r="36" spans="1:6">
      <c r="A36" s="254"/>
      <c r="B36" s="256"/>
      <c r="C36" s="197" t="s">
        <v>24</v>
      </c>
      <c r="D36" s="16"/>
      <c r="E36" s="2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95"/>
      <c r="B39" s="199"/>
      <c r="C39" s="199"/>
      <c r="D39" s="6"/>
      <c r="E39" s="32"/>
      <c r="F39" s="6"/>
    </row>
    <row r="40" spans="1:6">
      <c r="A40" s="254" t="s">
        <v>11</v>
      </c>
      <c r="B40" s="263" t="s">
        <v>12</v>
      </c>
      <c r="C40" s="199" t="s">
        <v>26</v>
      </c>
      <c r="D40" s="5"/>
      <c r="E40" s="33"/>
      <c r="F40" s="5"/>
    </row>
    <row r="41" spans="1:6">
      <c r="A41" s="254"/>
      <c r="B41" s="263"/>
      <c r="C41" s="199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95"/>
      <c r="B44" s="199"/>
      <c r="C44" s="199"/>
      <c r="D44" s="6"/>
      <c r="E44" s="32"/>
      <c r="F44" s="6"/>
    </row>
    <row r="45" spans="1:6">
      <c r="A45" s="254" t="s">
        <v>13</v>
      </c>
      <c r="B45" s="256" t="s">
        <v>22</v>
      </c>
      <c r="C45" s="197" t="s">
        <v>26</v>
      </c>
      <c r="D45" s="29"/>
      <c r="E45" s="33"/>
      <c r="F45" s="5"/>
    </row>
    <row r="46" spans="1:6">
      <c r="A46" s="254"/>
      <c r="B46" s="256"/>
      <c r="C46" s="197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95"/>
      <c r="B49" s="199"/>
      <c r="C49" s="199"/>
      <c r="D49" s="6"/>
      <c r="E49" s="32"/>
      <c r="F49" s="6"/>
    </row>
    <row r="50" spans="1:6">
      <c r="A50" s="254" t="s">
        <v>14</v>
      </c>
      <c r="B50" s="256" t="s">
        <v>15</v>
      </c>
      <c r="C50" s="197" t="s">
        <v>23</v>
      </c>
      <c r="D50" s="5"/>
      <c r="E50" s="33"/>
      <c r="F50" s="5"/>
    </row>
    <row r="51" spans="1:6">
      <c r="A51" s="254"/>
      <c r="B51" s="256"/>
      <c r="C51" s="197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1760552.49</v>
      </c>
      <c r="E54" s="32">
        <f>E6+E11+E16+E21+E26+E31+E36+E41+E46+E51</f>
        <v>0</v>
      </c>
      <c r="F54" s="6"/>
    </row>
  </sheetData>
  <mergeCells count="20">
    <mergeCell ref="D1:E1"/>
    <mergeCell ref="D2:E2"/>
    <mergeCell ref="A5:A6"/>
    <mergeCell ref="B5:B6"/>
    <mergeCell ref="A10:A11"/>
    <mergeCell ref="B10:B11"/>
    <mergeCell ref="A15:A16"/>
    <mergeCell ref="B15:B16"/>
    <mergeCell ref="A20:A21"/>
    <mergeCell ref="B20:B21"/>
    <mergeCell ref="A30:A31"/>
    <mergeCell ref="B30:B31"/>
    <mergeCell ref="A50:A51"/>
    <mergeCell ref="B50:B51"/>
    <mergeCell ref="A35:A36"/>
    <mergeCell ref="B35:B36"/>
    <mergeCell ref="A40:A41"/>
    <mergeCell ref="B40:B41"/>
    <mergeCell ref="A45:A46"/>
    <mergeCell ref="B45:B4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>
    <oddHeader>&amp;LWHILRPOOL SLOVAKIA spol. s r.o.&amp;RDzP 2009</oddHeader>
    <oddFooter>&amp;L&amp;F&amp;R&amp;A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1">
    <tabColor rgb="FF00FF99"/>
    <pageSetUpPr fitToPage="1"/>
  </sheetPr>
  <dimension ref="A1:H54"/>
  <sheetViews>
    <sheetView showGridLines="0" workbookViewId="0">
      <pane xSplit="2" ySplit="4" topLeftCell="C13" activePane="bottomRight" state="frozen"/>
      <selection pane="topRight" activeCell="C1" sqref="C1"/>
      <selection pane="bottomLeft" activeCell="A5" sqref="A5"/>
      <selection pane="bottomRight" activeCell="E46" sqref="E46"/>
    </sheetView>
  </sheetViews>
  <sheetFormatPr defaultColWidth="8.85546875" defaultRowHeight="12.75"/>
  <cols>
    <col min="1" max="1" width="3.7109375" style="3" bestFit="1" customWidth="1"/>
    <col min="2" max="2" width="26" style="3" customWidth="1"/>
    <col min="3" max="3" width="39.140625" style="3" customWidth="1"/>
    <col min="4" max="4" width="13.42578125" style="3" bestFit="1" customWidth="1"/>
    <col min="5" max="5" width="14.42578125" style="31" bestFit="1" customWidth="1"/>
    <col min="6" max="6" width="15.1406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54" t="s">
        <v>2</v>
      </c>
      <c r="E1" s="254"/>
      <c r="F1" s="2" t="s">
        <v>29</v>
      </c>
    </row>
    <row r="2" spans="1:6">
      <c r="A2" s="4"/>
      <c r="B2" s="56" t="s">
        <v>118</v>
      </c>
      <c r="C2" s="39" t="s">
        <v>60</v>
      </c>
      <c r="D2" s="255" t="s">
        <v>58</v>
      </c>
      <c r="E2" s="255"/>
      <c r="F2" s="42">
        <v>2017</v>
      </c>
    </row>
    <row r="3" spans="1:6">
      <c r="A3" s="4"/>
      <c r="B3" s="56"/>
      <c r="C3" s="39"/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95</v>
      </c>
      <c r="E4" s="54" t="s">
        <v>96</v>
      </c>
      <c r="F4" s="6" t="s">
        <v>46</v>
      </c>
    </row>
    <row r="5" spans="1:6">
      <c r="A5" s="254" t="s">
        <v>3</v>
      </c>
      <c r="B5" s="256" t="s">
        <v>16</v>
      </c>
      <c r="C5" s="23" t="s">
        <v>23</v>
      </c>
      <c r="D5" s="5"/>
      <c r="E5" s="33"/>
      <c r="F5" s="5"/>
    </row>
    <row r="6" spans="1:6">
      <c r="A6" s="254"/>
      <c r="B6" s="256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54" t="s">
        <v>4</v>
      </c>
      <c r="B10" s="256" t="s">
        <v>17</v>
      </c>
      <c r="C10" s="23" t="s">
        <v>23</v>
      </c>
      <c r="D10" s="5"/>
      <c r="E10" s="33"/>
      <c r="F10" s="5"/>
    </row>
    <row r="11" spans="1:6">
      <c r="A11" s="254"/>
      <c r="B11" s="256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9" t="s">
        <v>5</v>
      </c>
      <c r="B15" s="261" t="s">
        <v>18</v>
      </c>
      <c r="C15" s="23" t="s">
        <v>23</v>
      </c>
      <c r="D15" s="26"/>
      <c r="E15" s="30"/>
      <c r="F15" s="26"/>
    </row>
    <row r="16" spans="1:6">
      <c r="A16" s="260"/>
      <c r="B16" s="262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9" t="s">
        <v>6</v>
      </c>
      <c r="B20" s="257" t="s">
        <v>8</v>
      </c>
      <c r="C20" s="11" t="s">
        <v>25</v>
      </c>
      <c r="D20" s="26"/>
      <c r="E20" s="30"/>
      <c r="F20" s="105"/>
    </row>
    <row r="21" spans="1:8">
      <c r="A21" s="260"/>
      <c r="B21" s="258"/>
      <c r="C21" s="11" t="s">
        <v>59</v>
      </c>
      <c r="D21" s="16"/>
      <c r="E21" s="61"/>
      <c r="F21" s="106"/>
    </row>
    <row r="22" spans="1:8">
      <c r="A22" s="14"/>
      <c r="B22" s="15"/>
      <c r="C22" s="15"/>
      <c r="D22" s="16"/>
      <c r="E22" s="60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229">
        <v>22.36</v>
      </c>
      <c r="E25" s="30"/>
      <c r="F25" s="26"/>
      <c r="H25" s="37"/>
    </row>
    <row r="26" spans="1:8">
      <c r="A26" s="1"/>
      <c r="B26" s="7"/>
      <c r="C26" s="23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59" t="s">
        <v>9</v>
      </c>
      <c r="B30" s="261" t="s">
        <v>20</v>
      </c>
      <c r="C30" s="23" t="s">
        <v>23</v>
      </c>
      <c r="D30" s="229">
        <f>6102183.7-22.36</f>
        <v>6102161.3399999999</v>
      </c>
      <c r="F30" s="5"/>
    </row>
    <row r="31" spans="1:8">
      <c r="A31" s="260"/>
      <c r="B31" s="262"/>
      <c r="C31" s="23" t="s">
        <v>24</v>
      </c>
      <c r="D31" s="16"/>
      <c r="E31" s="33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54" t="s">
        <v>10</v>
      </c>
      <c r="B35" s="256" t="s">
        <v>21</v>
      </c>
      <c r="C35" s="23" t="s">
        <v>23</v>
      </c>
      <c r="D35" s="28"/>
      <c r="E35" s="33"/>
      <c r="F35" s="5"/>
    </row>
    <row r="36" spans="1:6">
      <c r="A36" s="254"/>
      <c r="B36" s="256"/>
      <c r="C36" s="23" t="s">
        <v>24</v>
      </c>
      <c r="D36" s="16"/>
      <c r="E36" s="89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54" t="s">
        <v>11</v>
      </c>
      <c r="B40" s="263" t="s">
        <v>12</v>
      </c>
      <c r="C40" s="11" t="s">
        <v>26</v>
      </c>
      <c r="D40" s="5"/>
      <c r="E40" s="33"/>
      <c r="F40" s="5"/>
    </row>
    <row r="41" spans="1:6">
      <c r="A41" s="254"/>
      <c r="B41" s="263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54" t="s">
        <v>13</v>
      </c>
      <c r="B45" s="256" t="s">
        <v>22</v>
      </c>
      <c r="C45" s="23" t="s">
        <v>26</v>
      </c>
      <c r="D45" s="29"/>
      <c r="E45" s="33"/>
      <c r="F45" s="5"/>
    </row>
    <row r="46" spans="1:6">
      <c r="A46" s="254"/>
      <c r="B46" s="256"/>
      <c r="C46" s="23" t="s">
        <v>27</v>
      </c>
      <c r="D46" s="16"/>
      <c r="E46" s="89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54" t="s">
        <v>14</v>
      </c>
      <c r="B50" s="256" t="s">
        <v>15</v>
      </c>
      <c r="C50" s="23" t="s">
        <v>23</v>
      </c>
      <c r="D50" s="5"/>
      <c r="E50" s="33"/>
      <c r="F50" s="5"/>
    </row>
    <row r="51" spans="1:6">
      <c r="A51" s="254"/>
      <c r="B51" s="256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6102183.7000000002</v>
      </c>
      <c r="E54" s="32">
        <f>SUM(E5:E53)</f>
        <v>0</v>
      </c>
      <c r="F54" s="6"/>
    </row>
  </sheetData>
  <mergeCells count="20">
    <mergeCell ref="D1:E1"/>
    <mergeCell ref="D2:E2"/>
    <mergeCell ref="A5:A6"/>
    <mergeCell ref="B5:B6"/>
    <mergeCell ref="A10:A11"/>
    <mergeCell ref="B10:B11"/>
    <mergeCell ref="B15:B16"/>
    <mergeCell ref="A15:A16"/>
    <mergeCell ref="B20:B21"/>
    <mergeCell ref="A20:A21"/>
    <mergeCell ref="B30:B31"/>
    <mergeCell ref="A30:A31"/>
    <mergeCell ref="B35:B36"/>
    <mergeCell ref="A35:A36"/>
    <mergeCell ref="B50:B51"/>
    <mergeCell ref="A50:A51"/>
    <mergeCell ref="B45:B46"/>
    <mergeCell ref="A45:A46"/>
    <mergeCell ref="B40:B41"/>
    <mergeCell ref="A40:A4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8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>
    <tabColor rgb="FF9966FF"/>
    <pageSetUpPr fitToPage="1"/>
  </sheetPr>
  <dimension ref="A1:H58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26" sqref="D26"/>
    </sheetView>
  </sheetViews>
  <sheetFormatPr defaultColWidth="8.85546875" defaultRowHeight="12.75"/>
  <cols>
    <col min="1" max="1" width="3.7109375" style="3" bestFit="1" customWidth="1"/>
    <col min="2" max="2" width="27.7109375" style="3" customWidth="1"/>
    <col min="3" max="3" width="36.5703125" style="3" bestFit="1" customWidth="1"/>
    <col min="4" max="4" width="14.85546875" style="3" bestFit="1" customWidth="1"/>
    <col min="5" max="5" width="14.7109375" style="3" customWidth="1"/>
    <col min="6" max="6" width="16.140625" style="3" customWidth="1"/>
    <col min="7" max="7" width="14" style="3" customWidth="1"/>
    <col min="8" max="8" width="17.28515625" style="31" customWidth="1"/>
    <col min="9" max="16384" width="8.85546875" style="3"/>
  </cols>
  <sheetData>
    <row r="1" spans="1:6" ht="25.5">
      <c r="A1" s="130" t="s">
        <v>0</v>
      </c>
      <c r="B1" s="2" t="s">
        <v>1</v>
      </c>
      <c r="C1" s="2" t="s">
        <v>28</v>
      </c>
      <c r="D1" s="254" t="s">
        <v>2</v>
      </c>
      <c r="E1" s="254"/>
      <c r="F1" s="2" t="s">
        <v>29</v>
      </c>
    </row>
    <row r="2" spans="1:6">
      <c r="A2" s="4"/>
      <c r="B2" s="5" t="s">
        <v>136</v>
      </c>
      <c r="C2" s="5" t="s">
        <v>42</v>
      </c>
      <c r="D2" s="255" t="s">
        <v>33</v>
      </c>
      <c r="E2" s="255"/>
      <c r="F2" s="133">
        <v>2017</v>
      </c>
    </row>
    <row r="3" spans="1:6">
      <c r="A3" s="4"/>
      <c r="B3" s="26" t="s">
        <v>183</v>
      </c>
      <c r="C3" s="26" t="s">
        <v>184</v>
      </c>
      <c r="D3" s="6" t="s">
        <v>30</v>
      </c>
      <c r="E3" s="6" t="s">
        <v>31</v>
      </c>
      <c r="F3" s="6" t="s">
        <v>32</v>
      </c>
    </row>
    <row r="4" spans="1:6">
      <c r="A4" s="4"/>
      <c r="B4" s="26" t="s">
        <v>230</v>
      </c>
      <c r="C4" s="26" t="s">
        <v>184</v>
      </c>
      <c r="D4" s="6"/>
      <c r="E4" s="6"/>
      <c r="F4" s="6"/>
    </row>
    <row r="5" spans="1:6" ht="25.5">
      <c r="A5" s="4"/>
      <c r="B5" s="4"/>
      <c r="C5" s="4"/>
      <c r="D5" s="51" t="s">
        <v>95</v>
      </c>
      <c r="E5" s="51" t="s">
        <v>96</v>
      </c>
      <c r="F5" s="6" t="s">
        <v>46</v>
      </c>
    </row>
    <row r="6" spans="1:6">
      <c r="A6" s="254" t="s">
        <v>3</v>
      </c>
      <c r="B6" s="256" t="s">
        <v>16</v>
      </c>
      <c r="C6" s="129" t="s">
        <v>23</v>
      </c>
      <c r="D6" s="5"/>
      <c r="E6" s="5"/>
      <c r="F6" s="5"/>
    </row>
    <row r="7" spans="1:6">
      <c r="A7" s="254"/>
      <c r="B7" s="256"/>
      <c r="C7" s="129" t="s">
        <v>24</v>
      </c>
      <c r="D7" s="8"/>
      <c r="E7" s="46"/>
      <c r="F7" s="8"/>
    </row>
    <row r="8" spans="1:6">
      <c r="A8" s="14"/>
      <c r="B8" s="24"/>
      <c r="C8" s="25"/>
      <c r="D8" s="8"/>
      <c r="E8" s="8"/>
      <c r="F8" s="8"/>
    </row>
    <row r="9" spans="1:6">
      <c r="A9" s="9"/>
      <c r="B9" s="10"/>
      <c r="C9" s="25"/>
      <c r="D9" s="8"/>
      <c r="E9" s="8"/>
      <c r="F9" s="8"/>
    </row>
    <row r="10" spans="1:6">
      <c r="A10" s="18"/>
      <c r="B10" s="19"/>
      <c r="C10" s="19"/>
      <c r="D10" s="6"/>
      <c r="E10" s="6"/>
      <c r="F10" s="6"/>
    </row>
    <row r="11" spans="1:6">
      <c r="A11" s="254" t="s">
        <v>4</v>
      </c>
      <c r="B11" s="256" t="s">
        <v>17</v>
      </c>
      <c r="C11" s="129" t="s">
        <v>23</v>
      </c>
      <c r="D11" s="33"/>
      <c r="E11" s="5"/>
      <c r="F11" s="5"/>
    </row>
    <row r="12" spans="1:6">
      <c r="A12" s="254"/>
      <c r="B12" s="256"/>
      <c r="C12" s="129" t="s">
        <v>24</v>
      </c>
      <c r="D12" s="16"/>
      <c r="E12" s="246">
        <v>896994.46</v>
      </c>
      <c r="F12" s="16"/>
    </row>
    <row r="13" spans="1:6">
      <c r="A13" s="14"/>
      <c r="B13" s="25"/>
      <c r="C13" s="25"/>
      <c r="D13" s="16"/>
      <c r="E13" s="16"/>
      <c r="F13" s="16"/>
    </row>
    <row r="14" spans="1:6">
      <c r="A14" s="20"/>
      <c r="B14" s="21"/>
      <c r="C14" s="21"/>
      <c r="D14" s="22"/>
      <c r="E14" s="22"/>
      <c r="F14" s="22"/>
    </row>
    <row r="15" spans="1:6">
      <c r="A15" s="18"/>
      <c r="B15" s="19"/>
      <c r="C15" s="19"/>
      <c r="D15" s="6"/>
      <c r="E15" s="6"/>
      <c r="F15" s="6"/>
    </row>
    <row r="16" spans="1:6">
      <c r="A16" s="259" t="s">
        <v>5</v>
      </c>
      <c r="B16" s="261" t="s">
        <v>18</v>
      </c>
      <c r="C16" s="129" t="s">
        <v>23</v>
      </c>
      <c r="D16" s="26"/>
      <c r="E16" s="26"/>
      <c r="F16" s="26"/>
    </row>
    <row r="17" spans="1:6">
      <c r="A17" s="260"/>
      <c r="B17" s="262"/>
      <c r="C17" s="129" t="s">
        <v>24</v>
      </c>
      <c r="D17" s="16"/>
      <c r="E17" s="16"/>
      <c r="F17" s="16"/>
    </row>
    <row r="18" spans="1:6">
      <c r="A18" s="14"/>
      <c r="B18" s="17"/>
      <c r="C18" s="17"/>
      <c r="D18" s="16"/>
      <c r="E18" s="16"/>
      <c r="F18" s="16"/>
    </row>
    <row r="19" spans="1:6">
      <c r="A19" s="9"/>
      <c r="B19" s="10"/>
      <c r="C19" s="10"/>
      <c r="D19" s="8"/>
      <c r="E19" s="8"/>
      <c r="F19" s="8"/>
    </row>
    <row r="20" spans="1:6">
      <c r="A20" s="18"/>
      <c r="B20" s="19"/>
      <c r="C20" s="19"/>
      <c r="D20" s="6"/>
      <c r="E20" s="6"/>
      <c r="F20" s="6" t="s">
        <v>43</v>
      </c>
    </row>
    <row r="21" spans="1:6">
      <c r="A21" s="259" t="s">
        <v>6</v>
      </c>
      <c r="B21" s="257" t="s">
        <v>8</v>
      </c>
      <c r="C21" s="131" t="s">
        <v>44</v>
      </c>
      <c r="D21" s="58"/>
      <c r="E21" s="43"/>
      <c r="F21" s="134"/>
    </row>
    <row r="22" spans="1:6">
      <c r="A22" s="260"/>
      <c r="B22" s="258"/>
      <c r="C22" s="131" t="s">
        <v>26</v>
      </c>
      <c r="D22" s="16"/>
      <c r="E22" s="16"/>
      <c r="F22" s="45"/>
    </row>
    <row r="23" spans="1:6">
      <c r="A23" s="14"/>
      <c r="B23" s="15"/>
      <c r="C23" s="15"/>
      <c r="D23" s="16"/>
      <c r="E23" s="16"/>
      <c r="F23" s="16"/>
    </row>
    <row r="24" spans="1:6">
      <c r="A24" s="12"/>
      <c r="B24" s="13"/>
      <c r="C24" s="13"/>
      <c r="D24" s="8"/>
      <c r="E24" s="8"/>
      <c r="F24" s="8"/>
    </row>
    <row r="25" spans="1:6">
      <c r="A25" s="130"/>
      <c r="B25" s="131"/>
      <c r="C25" s="131"/>
      <c r="D25" s="6"/>
      <c r="E25" s="6"/>
      <c r="F25" s="6"/>
    </row>
    <row r="26" spans="1:6">
      <c r="A26" s="130" t="s">
        <v>7</v>
      </c>
      <c r="B26" s="132" t="s">
        <v>19</v>
      </c>
      <c r="C26" s="129" t="s">
        <v>23</v>
      </c>
      <c r="D26" s="229">
        <f>1308927.93+3823.31</f>
        <v>1312751.24</v>
      </c>
      <c r="E26" s="26"/>
      <c r="F26" s="26"/>
    </row>
    <row r="27" spans="1:6">
      <c r="A27" s="130"/>
      <c r="B27" s="132"/>
      <c r="C27" s="129" t="s">
        <v>24</v>
      </c>
      <c r="D27" s="52"/>
      <c r="E27" s="245">
        <v>346270.91</v>
      </c>
      <c r="F27" s="16"/>
    </row>
    <row r="28" spans="1:6">
      <c r="A28" s="14"/>
      <c r="B28" s="17"/>
      <c r="C28" s="17"/>
      <c r="D28" s="16"/>
      <c r="E28" s="16"/>
      <c r="F28" s="16"/>
    </row>
    <row r="29" spans="1:6">
      <c r="A29" s="12"/>
      <c r="B29" s="10"/>
      <c r="C29" s="10"/>
      <c r="D29" s="8"/>
      <c r="E29" s="8"/>
      <c r="F29" s="8"/>
    </row>
    <row r="30" spans="1:6">
      <c r="A30" s="130"/>
      <c r="B30" s="131"/>
      <c r="C30" s="131"/>
      <c r="D30" s="6"/>
      <c r="E30" s="6"/>
      <c r="F30" s="6"/>
    </row>
    <row r="31" spans="1:6">
      <c r="A31" s="259" t="s">
        <v>9</v>
      </c>
      <c r="B31" s="261" t="s">
        <v>20</v>
      </c>
      <c r="C31" s="129" t="s">
        <v>23</v>
      </c>
      <c r="D31" s="229">
        <f>51059547.88-1308927.93</f>
        <v>49750619.950000003</v>
      </c>
      <c r="E31" s="33"/>
      <c r="F31" s="5"/>
    </row>
    <row r="32" spans="1:6">
      <c r="A32" s="260"/>
      <c r="B32" s="262"/>
      <c r="C32" s="129" t="s">
        <v>24</v>
      </c>
      <c r="D32" s="47"/>
      <c r="E32" s="47"/>
      <c r="F32" s="16"/>
    </row>
    <row r="33" spans="1:8">
      <c r="A33" s="14"/>
      <c r="B33" s="17"/>
      <c r="C33" s="17"/>
      <c r="D33" s="16"/>
      <c r="E33" s="16"/>
      <c r="F33" s="16"/>
    </row>
    <row r="34" spans="1:8">
      <c r="A34" s="12"/>
      <c r="B34" s="10"/>
      <c r="C34" s="10"/>
      <c r="D34" s="8"/>
      <c r="E34" s="8"/>
      <c r="F34" s="8"/>
    </row>
    <row r="35" spans="1:8">
      <c r="A35" s="130"/>
      <c r="B35" s="131"/>
      <c r="C35" s="131"/>
      <c r="D35" s="6"/>
      <c r="E35" s="6"/>
      <c r="F35" s="6"/>
    </row>
    <row r="36" spans="1:8">
      <c r="A36" s="254" t="s">
        <v>10</v>
      </c>
      <c r="B36" s="256" t="s">
        <v>21</v>
      </c>
      <c r="C36" s="129" t="s">
        <v>23</v>
      </c>
      <c r="D36" s="33"/>
      <c r="E36" s="5"/>
      <c r="F36" s="5"/>
    </row>
    <row r="37" spans="1:8">
      <c r="A37" s="254"/>
      <c r="B37" s="256"/>
      <c r="C37" s="129" t="s">
        <v>24</v>
      </c>
      <c r="D37" s="16"/>
      <c r="E37" s="246">
        <f>9893751.1+73907.76</f>
        <v>9967658.8599999994</v>
      </c>
      <c r="F37" s="16"/>
      <c r="H37" s="135"/>
    </row>
    <row r="38" spans="1:8">
      <c r="A38" s="14"/>
      <c r="B38" s="25"/>
      <c r="C38" s="25"/>
      <c r="D38" s="16"/>
      <c r="E38" s="52"/>
      <c r="F38" s="16"/>
    </row>
    <row r="39" spans="1:8" ht="13.15" customHeight="1">
      <c r="A39" s="12"/>
      <c r="B39" s="10"/>
      <c r="C39" s="10"/>
      <c r="D39" s="8"/>
      <c r="E39" s="8"/>
      <c r="F39" s="8"/>
    </row>
    <row r="40" spans="1:8">
      <c r="A40" s="130"/>
      <c r="B40" s="131"/>
      <c r="C40" s="131"/>
      <c r="D40" s="6"/>
      <c r="E40" s="6"/>
      <c r="F40" s="6"/>
    </row>
    <row r="41" spans="1:8">
      <c r="A41" s="254" t="s">
        <v>11</v>
      </c>
      <c r="B41" s="263" t="s">
        <v>12</v>
      </c>
      <c r="C41" s="131" t="s">
        <v>26</v>
      </c>
      <c r="D41" s="5"/>
      <c r="E41" s="5"/>
      <c r="F41" s="5"/>
    </row>
    <row r="42" spans="1:8">
      <c r="A42" s="254"/>
      <c r="B42" s="263"/>
      <c r="C42" s="131" t="s">
        <v>27</v>
      </c>
      <c r="D42" s="16"/>
      <c r="E42" s="16"/>
      <c r="F42" s="16"/>
    </row>
    <row r="43" spans="1:8">
      <c r="A43" s="14"/>
      <c r="B43" s="15"/>
      <c r="C43" s="15"/>
      <c r="D43" s="16"/>
      <c r="E43" s="16"/>
      <c r="F43" s="16"/>
    </row>
    <row r="44" spans="1:8">
      <c r="A44" s="12"/>
      <c r="B44" s="13"/>
      <c r="C44" s="13"/>
      <c r="D44" s="8"/>
      <c r="E44" s="8"/>
      <c r="F44" s="8"/>
    </row>
    <row r="45" spans="1:8">
      <c r="A45" s="130"/>
      <c r="B45" s="131"/>
      <c r="C45" s="131"/>
      <c r="D45" s="6"/>
      <c r="E45" s="6"/>
      <c r="F45" s="6" t="s">
        <v>48</v>
      </c>
    </row>
    <row r="46" spans="1:8">
      <c r="A46" s="254" t="s">
        <v>13</v>
      </c>
      <c r="B46" s="256" t="s">
        <v>22</v>
      </c>
      <c r="C46" s="129" t="s">
        <v>26</v>
      </c>
      <c r="D46" s="5"/>
      <c r="E46" s="5"/>
      <c r="F46" s="5"/>
    </row>
    <row r="47" spans="1:8">
      <c r="A47" s="254"/>
      <c r="B47" s="256"/>
      <c r="C47" s="129" t="s">
        <v>27</v>
      </c>
      <c r="D47" s="16"/>
      <c r="E47" s="47"/>
      <c r="F47" s="52"/>
    </row>
    <row r="48" spans="1:8">
      <c r="A48" s="14"/>
      <c r="B48" s="25"/>
      <c r="C48" s="25"/>
      <c r="D48" s="16"/>
      <c r="E48" s="16"/>
      <c r="F48" s="16"/>
    </row>
    <row r="49" spans="1:6">
      <c r="A49" s="14"/>
      <c r="B49" s="15"/>
      <c r="C49" s="15"/>
      <c r="D49" s="8"/>
      <c r="E49" s="8"/>
      <c r="F49" s="8"/>
    </row>
    <row r="50" spans="1:6">
      <c r="A50" s="130"/>
      <c r="B50" s="131"/>
      <c r="C50" s="131"/>
      <c r="D50" s="6"/>
      <c r="E50" s="6"/>
      <c r="F50" s="6"/>
    </row>
    <row r="51" spans="1:6">
      <c r="A51" s="254" t="s">
        <v>14</v>
      </c>
      <c r="B51" s="256" t="s">
        <v>15</v>
      </c>
      <c r="C51" s="129" t="s">
        <v>23</v>
      </c>
      <c r="D51" s="5"/>
      <c r="E51" s="5"/>
      <c r="F51" s="5"/>
    </row>
    <row r="52" spans="1:6">
      <c r="A52" s="254"/>
      <c r="B52" s="256"/>
      <c r="C52" s="129" t="s">
        <v>24</v>
      </c>
      <c r="D52" s="8"/>
      <c r="E52" s="8"/>
      <c r="F52" s="8"/>
    </row>
    <row r="53" spans="1:6">
      <c r="A53" s="14"/>
      <c r="B53" s="25"/>
      <c r="C53" s="21"/>
      <c r="D53" s="8"/>
      <c r="E53" s="8"/>
      <c r="F53" s="8"/>
    </row>
    <row r="54" spans="1:6">
      <c r="A54" s="9"/>
      <c r="B54" s="10"/>
      <c r="C54" s="10"/>
      <c r="D54" s="8"/>
      <c r="E54" s="8"/>
      <c r="F54" s="8"/>
    </row>
    <row r="55" spans="1:6">
      <c r="A55" s="4"/>
      <c r="B55" s="4"/>
      <c r="C55" s="4"/>
      <c r="D55" s="32">
        <f>SUM(D6:D54)</f>
        <v>51063371.190000005</v>
      </c>
      <c r="E55" s="32">
        <f>SUM(E6:E54)</f>
        <v>11210924.229999999</v>
      </c>
      <c r="F55" s="6"/>
    </row>
    <row r="57" spans="1:6">
      <c r="D57" s="31">
        <f>D21</f>
        <v>0</v>
      </c>
    </row>
    <row r="58" spans="1:6">
      <c r="D58" s="31">
        <f>D55-D57</f>
        <v>51063371.190000005</v>
      </c>
    </row>
  </sheetData>
  <mergeCells count="20">
    <mergeCell ref="B36:B37"/>
    <mergeCell ref="A36:A37"/>
    <mergeCell ref="B51:B52"/>
    <mergeCell ref="A51:A52"/>
    <mergeCell ref="B46:B47"/>
    <mergeCell ref="A46:A47"/>
    <mergeCell ref="B41:B42"/>
    <mergeCell ref="A41:A42"/>
    <mergeCell ref="B31:B32"/>
    <mergeCell ref="A31:A32"/>
    <mergeCell ref="A11:A12"/>
    <mergeCell ref="B11:B12"/>
    <mergeCell ref="B16:B17"/>
    <mergeCell ref="A16:A17"/>
    <mergeCell ref="D1:E1"/>
    <mergeCell ref="D2:E2"/>
    <mergeCell ref="A6:A7"/>
    <mergeCell ref="B6:B7"/>
    <mergeCell ref="B21:B22"/>
    <mergeCell ref="A21:A22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7" orientation="portrait" r:id="rId1"/>
  <headerFooter alignWithMargins="0">
    <oddHeader xml:space="preserve">&amp;LWHIRLPOOL SLOVAKIA spol. s r.o.&amp;RDzP 2009
</oddHeader>
    <oddFooter>&amp;L&amp;F&amp;R&amp;A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>
    <tabColor rgb="FF9966FF"/>
    <pageSetUpPr fitToPage="1"/>
  </sheetPr>
  <dimension ref="A1:H57"/>
  <sheetViews>
    <sheetView showGridLines="0" workbookViewId="0">
      <pane xSplit="2" ySplit="3" topLeftCell="C22" activePane="bottomRight" state="frozen"/>
      <selection pane="topRight" activeCell="C1" sqref="C1"/>
      <selection pane="bottomLeft" activeCell="A4" sqref="A4"/>
      <selection pane="bottomRight" activeCell="E55" sqref="E55"/>
    </sheetView>
  </sheetViews>
  <sheetFormatPr defaultColWidth="8.85546875" defaultRowHeight="12.75"/>
  <cols>
    <col min="1" max="1" width="3.7109375" style="3" bestFit="1" customWidth="1"/>
    <col min="2" max="2" width="27.7109375" style="3" customWidth="1"/>
    <col min="3" max="3" width="36.5703125" style="3" bestFit="1" customWidth="1"/>
    <col min="4" max="4" width="14.85546875" style="3" bestFit="1" customWidth="1"/>
    <col min="5" max="5" width="14.7109375" style="3" customWidth="1"/>
    <col min="6" max="6" width="16.140625" style="3" customWidth="1"/>
    <col min="7" max="7" width="14" style="3" customWidth="1"/>
    <col min="8" max="8" width="17.28515625" style="31" customWidth="1"/>
    <col min="9" max="16384" width="8.85546875" style="3"/>
  </cols>
  <sheetData>
    <row r="1" spans="1:6" ht="25.5">
      <c r="A1" s="108" t="s">
        <v>0</v>
      </c>
      <c r="B1" s="2" t="s">
        <v>1</v>
      </c>
      <c r="C1" s="2" t="s">
        <v>28</v>
      </c>
      <c r="D1" s="254" t="s">
        <v>2</v>
      </c>
      <c r="E1" s="254"/>
      <c r="F1" s="2" t="s">
        <v>29</v>
      </c>
    </row>
    <row r="2" spans="1:6">
      <c r="A2" s="4"/>
      <c r="B2" s="5" t="s">
        <v>179</v>
      </c>
      <c r="C2" s="119" t="s">
        <v>185</v>
      </c>
      <c r="D2" s="255" t="s">
        <v>33</v>
      </c>
      <c r="E2" s="255"/>
      <c r="F2" s="111">
        <v>2017</v>
      </c>
    </row>
    <row r="3" spans="1:6">
      <c r="A3" s="4"/>
      <c r="B3" s="26" t="s">
        <v>186</v>
      </c>
      <c r="C3" s="119" t="s">
        <v>187</v>
      </c>
      <c r="D3" s="6" t="s">
        <v>30</v>
      </c>
      <c r="E3" s="6" t="s">
        <v>31</v>
      </c>
      <c r="F3" s="6" t="s">
        <v>32</v>
      </c>
    </row>
    <row r="4" spans="1:6" ht="25.5">
      <c r="A4" s="4"/>
      <c r="B4" s="4"/>
      <c r="C4" s="4"/>
      <c r="D4" s="51" t="s">
        <v>95</v>
      </c>
      <c r="E4" s="51" t="s">
        <v>96</v>
      </c>
      <c r="F4" s="6" t="s">
        <v>46</v>
      </c>
    </row>
    <row r="5" spans="1:6">
      <c r="A5" s="254" t="s">
        <v>3</v>
      </c>
      <c r="B5" s="256" t="s">
        <v>16</v>
      </c>
      <c r="C5" s="107" t="s">
        <v>23</v>
      </c>
      <c r="D5" s="5"/>
      <c r="E5" s="5"/>
      <c r="F5" s="5"/>
    </row>
    <row r="6" spans="1:6">
      <c r="A6" s="254"/>
      <c r="B6" s="256"/>
      <c r="C6" s="107" t="s">
        <v>24</v>
      </c>
      <c r="D6" s="8"/>
      <c r="E6" s="46"/>
      <c r="F6" s="8"/>
    </row>
    <row r="7" spans="1:6">
      <c r="A7" s="14"/>
      <c r="B7" s="24"/>
      <c r="C7" s="25"/>
      <c r="D7" s="8"/>
      <c r="E7" s="8"/>
      <c r="F7" s="8"/>
    </row>
    <row r="8" spans="1:6">
      <c r="A8" s="9"/>
      <c r="B8" s="10"/>
      <c r="C8" s="25"/>
      <c r="D8" s="8"/>
      <c r="E8" s="8"/>
      <c r="F8" s="8"/>
    </row>
    <row r="9" spans="1:6">
      <c r="A9" s="18"/>
      <c r="B9" s="19"/>
      <c r="C9" s="19"/>
      <c r="D9" s="6"/>
      <c r="E9" s="6"/>
      <c r="F9" s="6"/>
    </row>
    <row r="10" spans="1:6">
      <c r="A10" s="254" t="s">
        <v>4</v>
      </c>
      <c r="B10" s="256" t="s">
        <v>17</v>
      </c>
      <c r="C10" s="107" t="s">
        <v>23</v>
      </c>
      <c r="D10" s="229">
        <v>2000</v>
      </c>
      <c r="E10" s="5"/>
      <c r="F10" s="5"/>
    </row>
    <row r="11" spans="1:6">
      <c r="A11" s="254"/>
      <c r="B11" s="256"/>
      <c r="C11" s="107" t="s">
        <v>24</v>
      </c>
      <c r="D11" s="16"/>
      <c r="E11" s="47"/>
      <c r="F11" s="16"/>
    </row>
    <row r="12" spans="1:6">
      <c r="A12" s="14"/>
      <c r="B12" s="25"/>
      <c r="C12" s="25"/>
      <c r="D12" s="16"/>
      <c r="E12" s="16"/>
      <c r="F12" s="16"/>
    </row>
    <row r="13" spans="1:6">
      <c r="A13" s="20"/>
      <c r="B13" s="21"/>
      <c r="C13" s="21"/>
      <c r="D13" s="22"/>
      <c r="E13" s="22"/>
      <c r="F13" s="22"/>
    </row>
    <row r="14" spans="1:6">
      <c r="A14" s="18"/>
      <c r="B14" s="19"/>
      <c r="C14" s="19"/>
      <c r="D14" s="6"/>
      <c r="E14" s="6"/>
      <c r="F14" s="6"/>
    </row>
    <row r="15" spans="1:6">
      <c r="A15" s="259" t="s">
        <v>5</v>
      </c>
      <c r="B15" s="261" t="s">
        <v>18</v>
      </c>
      <c r="C15" s="107" t="s">
        <v>23</v>
      </c>
      <c r="D15" s="26"/>
      <c r="E15" s="26"/>
      <c r="F15" s="26"/>
    </row>
    <row r="16" spans="1:6">
      <c r="A16" s="260"/>
      <c r="B16" s="262"/>
      <c r="C16" s="107" t="s">
        <v>24</v>
      </c>
      <c r="D16" s="16"/>
      <c r="E16" s="16"/>
      <c r="F16" s="16"/>
    </row>
    <row r="17" spans="1:6">
      <c r="A17" s="14"/>
      <c r="B17" s="17"/>
      <c r="C17" s="17"/>
      <c r="D17" s="16"/>
      <c r="E17" s="16"/>
      <c r="F17" s="16"/>
    </row>
    <row r="18" spans="1:6">
      <c r="A18" s="9"/>
      <c r="B18" s="10"/>
      <c r="C18" s="10"/>
      <c r="D18" s="8"/>
      <c r="E18" s="8"/>
      <c r="F18" s="8"/>
    </row>
    <row r="19" spans="1:6">
      <c r="A19" s="18"/>
      <c r="B19" s="19"/>
      <c r="C19" s="19"/>
      <c r="D19" s="6"/>
      <c r="E19" s="6"/>
      <c r="F19" s="6" t="s">
        <v>43</v>
      </c>
    </row>
    <row r="20" spans="1:6">
      <c r="A20" s="259" t="s">
        <v>6</v>
      </c>
      <c r="B20" s="257" t="s">
        <v>8</v>
      </c>
      <c r="C20" s="109" t="s">
        <v>44</v>
      </c>
      <c r="D20" s="49"/>
      <c r="E20" s="43"/>
      <c r="F20" s="48"/>
    </row>
    <row r="21" spans="1:6">
      <c r="A21" s="260"/>
      <c r="B21" s="258"/>
      <c r="C21" s="109" t="s">
        <v>26</v>
      </c>
      <c r="D21" s="16"/>
      <c r="E21" s="16"/>
      <c r="F21" s="45"/>
    </row>
    <row r="22" spans="1:6">
      <c r="A22" s="14"/>
      <c r="B22" s="15"/>
      <c r="C22" s="15"/>
      <c r="D22" s="16"/>
      <c r="E22" s="16"/>
      <c r="F22" s="16"/>
    </row>
    <row r="23" spans="1:6">
      <c r="A23" s="12"/>
      <c r="B23" s="13"/>
      <c r="C23" s="13"/>
      <c r="D23" s="8"/>
      <c r="E23" s="8"/>
      <c r="F23" s="8"/>
    </row>
    <row r="24" spans="1:6">
      <c r="A24" s="108"/>
      <c r="B24" s="109"/>
      <c r="C24" s="109"/>
      <c r="D24" s="6"/>
      <c r="E24" s="6"/>
      <c r="F24" s="6"/>
    </row>
    <row r="25" spans="1:6">
      <c r="A25" s="108" t="s">
        <v>7</v>
      </c>
      <c r="B25" s="110" t="s">
        <v>19</v>
      </c>
      <c r="C25" s="107" t="s">
        <v>23</v>
      </c>
      <c r="D25" s="30"/>
      <c r="E25" s="26"/>
      <c r="F25" s="26"/>
    </row>
    <row r="26" spans="1:6">
      <c r="A26" s="108"/>
      <c r="B26" s="110"/>
      <c r="C26" s="107" t="s">
        <v>24</v>
      </c>
      <c r="D26" s="16"/>
      <c r="E26" s="33"/>
      <c r="F26" s="16"/>
    </row>
    <row r="27" spans="1:6">
      <c r="A27" s="14"/>
      <c r="B27" s="17"/>
      <c r="C27" s="17"/>
      <c r="D27" s="16"/>
      <c r="E27" s="16"/>
      <c r="F27" s="16"/>
    </row>
    <row r="28" spans="1:6">
      <c r="A28" s="12"/>
      <c r="B28" s="10"/>
      <c r="C28" s="10"/>
      <c r="D28" s="8"/>
      <c r="E28" s="8"/>
      <c r="F28" s="8"/>
    </row>
    <row r="29" spans="1:6">
      <c r="A29" s="108"/>
      <c r="B29" s="109"/>
      <c r="C29" s="109"/>
      <c r="D29" s="6"/>
      <c r="E29" s="6"/>
      <c r="F29" s="6"/>
    </row>
    <row r="30" spans="1:6">
      <c r="A30" s="259" t="s">
        <v>9</v>
      </c>
      <c r="B30" s="261" t="s">
        <v>20</v>
      </c>
      <c r="C30" s="107" t="s">
        <v>23</v>
      </c>
      <c r="D30" s="33"/>
      <c r="E30" s="33"/>
      <c r="F30" s="5"/>
    </row>
    <row r="31" spans="1:6">
      <c r="A31" s="260"/>
      <c r="B31" s="262"/>
      <c r="C31" s="107" t="s">
        <v>24</v>
      </c>
      <c r="D31" s="47"/>
      <c r="E31" s="47"/>
      <c r="F31" s="16"/>
    </row>
    <row r="32" spans="1:6">
      <c r="A32" s="14"/>
      <c r="B32" s="17"/>
      <c r="C32" s="17"/>
      <c r="D32" s="16"/>
      <c r="E32" s="16"/>
      <c r="F32" s="16"/>
    </row>
    <row r="33" spans="1:6">
      <c r="A33" s="12"/>
      <c r="B33" s="10"/>
      <c r="C33" s="10"/>
      <c r="D33" s="8"/>
      <c r="E33" s="8"/>
      <c r="F33" s="8"/>
    </row>
    <row r="34" spans="1:6">
      <c r="A34" s="108"/>
      <c r="B34" s="109"/>
      <c r="C34" s="109"/>
      <c r="D34" s="6"/>
      <c r="E34" s="6"/>
      <c r="F34" s="6"/>
    </row>
    <row r="35" spans="1:6">
      <c r="A35" s="254" t="s">
        <v>10</v>
      </c>
      <c r="B35" s="256" t="s">
        <v>21</v>
      </c>
      <c r="C35" s="107" t="s">
        <v>23</v>
      </c>
      <c r="D35" s="33"/>
      <c r="E35" s="5"/>
      <c r="F35" s="5"/>
    </row>
    <row r="36" spans="1:6">
      <c r="A36" s="254"/>
      <c r="B36" s="256"/>
      <c r="C36" s="107" t="s">
        <v>24</v>
      </c>
      <c r="D36" s="16"/>
      <c r="E36" s="47"/>
      <c r="F36" s="16"/>
    </row>
    <row r="37" spans="1:6">
      <c r="A37" s="14"/>
      <c r="B37" s="25"/>
      <c r="C37" s="25"/>
      <c r="D37" s="16"/>
      <c r="E37" s="16"/>
      <c r="F37" s="16"/>
    </row>
    <row r="38" spans="1:6" ht="13.15" customHeight="1">
      <c r="A38" s="12"/>
      <c r="B38" s="10"/>
      <c r="C38" s="10"/>
      <c r="D38" s="8"/>
      <c r="E38" s="8"/>
      <c r="F38" s="8"/>
    </row>
    <row r="39" spans="1:6">
      <c r="A39" s="108"/>
      <c r="B39" s="109"/>
      <c r="C39" s="109"/>
      <c r="D39" s="6"/>
      <c r="E39" s="6"/>
      <c r="F39" s="6"/>
    </row>
    <row r="40" spans="1:6">
      <c r="A40" s="254" t="s">
        <v>11</v>
      </c>
      <c r="B40" s="263" t="s">
        <v>12</v>
      </c>
      <c r="C40" s="109" t="s">
        <v>26</v>
      </c>
      <c r="D40" s="5"/>
      <c r="E40" s="5"/>
      <c r="F40" s="5"/>
    </row>
    <row r="41" spans="1:6">
      <c r="A41" s="254"/>
      <c r="B41" s="263"/>
      <c r="C41" s="109" t="s">
        <v>27</v>
      </c>
      <c r="D41" s="16"/>
      <c r="E41" s="16"/>
      <c r="F41" s="16"/>
    </row>
    <row r="42" spans="1:6">
      <c r="A42" s="14"/>
      <c r="B42" s="15"/>
      <c r="C42" s="15"/>
      <c r="D42" s="16"/>
      <c r="E42" s="16"/>
      <c r="F42" s="16"/>
    </row>
    <row r="43" spans="1:6">
      <c r="A43" s="12"/>
      <c r="B43" s="13"/>
      <c r="C43" s="13"/>
      <c r="D43" s="8"/>
      <c r="E43" s="8"/>
      <c r="F43" s="8"/>
    </row>
    <row r="44" spans="1:6">
      <c r="A44" s="108"/>
      <c r="B44" s="109"/>
      <c r="C44" s="109"/>
      <c r="D44" s="6"/>
      <c r="E44" s="6"/>
      <c r="F44" s="6" t="s">
        <v>48</v>
      </c>
    </row>
    <row r="45" spans="1:6">
      <c r="A45" s="254" t="s">
        <v>13</v>
      </c>
      <c r="B45" s="256" t="s">
        <v>22</v>
      </c>
      <c r="C45" s="107" t="s">
        <v>26</v>
      </c>
      <c r="D45" s="5"/>
      <c r="E45" s="5"/>
      <c r="F45" s="5"/>
    </row>
    <row r="46" spans="1:6">
      <c r="A46" s="254"/>
      <c r="B46" s="256"/>
      <c r="C46" s="107" t="s">
        <v>27</v>
      </c>
      <c r="D46" s="16"/>
      <c r="E46" s="246">
        <f>1555651.27+540120.36</f>
        <v>2095771.63</v>
      </c>
      <c r="F46" s="52"/>
    </row>
    <row r="47" spans="1:6">
      <c r="A47" s="14"/>
      <c r="B47" s="25"/>
      <c r="C47" s="25"/>
      <c r="D47" s="16"/>
      <c r="E47" s="16"/>
      <c r="F47" s="16"/>
    </row>
    <row r="48" spans="1:6">
      <c r="A48" s="14"/>
      <c r="B48" s="15"/>
      <c r="C48" s="15"/>
      <c r="D48" s="8"/>
      <c r="E48" s="8"/>
      <c r="F48" s="8"/>
    </row>
    <row r="49" spans="1:6">
      <c r="A49" s="108"/>
      <c r="B49" s="109"/>
      <c r="C49" s="109"/>
      <c r="D49" s="6"/>
      <c r="E49" s="6"/>
      <c r="F49" s="6"/>
    </row>
    <row r="50" spans="1:6">
      <c r="A50" s="254" t="s">
        <v>14</v>
      </c>
      <c r="B50" s="256" t="s">
        <v>15</v>
      </c>
      <c r="C50" s="107" t="s">
        <v>23</v>
      </c>
      <c r="D50" s="5"/>
      <c r="E50" s="5"/>
      <c r="F50" s="5"/>
    </row>
    <row r="51" spans="1:6">
      <c r="A51" s="254"/>
      <c r="B51" s="256"/>
      <c r="C51" s="107" t="s">
        <v>24</v>
      </c>
      <c r="D51" s="8"/>
      <c r="E51" s="8"/>
      <c r="F51" s="8"/>
    </row>
    <row r="52" spans="1:6">
      <c r="A52" s="14"/>
      <c r="B52" s="25"/>
      <c r="C52" s="21"/>
      <c r="D52" s="8"/>
      <c r="E52" s="8"/>
      <c r="F52" s="8"/>
    </row>
    <row r="53" spans="1:6">
      <c r="A53" s="9"/>
      <c r="B53" s="10"/>
      <c r="C53" s="10"/>
      <c r="D53" s="8"/>
      <c r="E53" s="8"/>
      <c r="F53" s="8"/>
    </row>
    <row r="54" spans="1:6">
      <c r="A54" s="4"/>
      <c r="B54" s="4"/>
      <c r="C54" s="4"/>
      <c r="D54" s="32">
        <f>D50+D45+D40+D35+D30+D25+D15+D20+D10+D5</f>
        <v>2000</v>
      </c>
      <c r="E54" s="32">
        <f>E6+E11+E16+E21+E26+E31+E36+E41+E46+E51</f>
        <v>2095771.63</v>
      </c>
      <c r="F54" s="6"/>
    </row>
    <row r="56" spans="1:6">
      <c r="D56" s="31"/>
    </row>
    <row r="57" spans="1:6">
      <c r="D57" s="31"/>
    </row>
  </sheetData>
  <mergeCells count="20">
    <mergeCell ref="A50:A51"/>
    <mergeCell ref="B50:B51"/>
    <mergeCell ref="A35:A36"/>
    <mergeCell ref="B35:B36"/>
    <mergeCell ref="A40:A41"/>
    <mergeCell ref="B40:B41"/>
    <mergeCell ref="A45:A46"/>
    <mergeCell ref="B45:B46"/>
    <mergeCell ref="A15:A16"/>
    <mergeCell ref="B15:B16"/>
    <mergeCell ref="A20:A21"/>
    <mergeCell ref="B20:B21"/>
    <mergeCell ref="A30:A31"/>
    <mergeCell ref="B30:B31"/>
    <mergeCell ref="D1:E1"/>
    <mergeCell ref="D2:E2"/>
    <mergeCell ref="A5:A6"/>
    <mergeCell ref="B5:B6"/>
    <mergeCell ref="A10:A11"/>
    <mergeCell ref="B10:B11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7" orientation="portrait" r:id="rId1"/>
  <headerFooter alignWithMargins="0">
    <oddHeader xml:space="preserve">&amp;LWHIRLPOOL SLOVAKIA spol. s r.o.&amp;RDzP 2009
</oddHeader>
    <oddFooter>&amp;L&amp;F&amp;R&amp;A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rgb="FF9966FF"/>
    <pageSetUpPr fitToPage="1"/>
  </sheetPr>
  <dimension ref="A1:F54"/>
  <sheetViews>
    <sheetView showGridLines="0" topLeftCell="A22" workbookViewId="0">
      <selection activeCell="D66" sqref="D66"/>
    </sheetView>
  </sheetViews>
  <sheetFormatPr defaultColWidth="8.85546875" defaultRowHeight="12.75"/>
  <cols>
    <col min="1" max="1" width="3.7109375" style="3" bestFit="1" customWidth="1"/>
    <col min="2" max="2" width="26" style="3" customWidth="1"/>
    <col min="3" max="3" width="30.7109375" style="3" bestFit="1" customWidth="1"/>
    <col min="4" max="4" width="12.28515625" style="3" bestFit="1" customWidth="1"/>
    <col min="5" max="5" width="13.28515625" style="3" customWidth="1"/>
    <col min="6" max="6" width="16.28515625" style="3" customWidth="1"/>
    <col min="7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54" t="s">
        <v>2</v>
      </c>
      <c r="E1" s="254"/>
      <c r="F1" s="2" t="s">
        <v>29</v>
      </c>
    </row>
    <row r="2" spans="1:6" ht="25.5">
      <c r="A2" s="4"/>
      <c r="B2" s="5" t="s">
        <v>49</v>
      </c>
      <c r="C2" s="50" t="s">
        <v>200</v>
      </c>
      <c r="D2" s="255" t="s">
        <v>35</v>
      </c>
      <c r="E2" s="255"/>
      <c r="F2" s="42">
        <v>2017</v>
      </c>
    </row>
    <row r="3" spans="1:6">
      <c r="A3" s="4"/>
      <c r="B3" s="5"/>
      <c r="C3" s="50"/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116</v>
      </c>
      <c r="E4" s="51" t="s">
        <v>96</v>
      </c>
      <c r="F4" s="6" t="s">
        <v>46</v>
      </c>
    </row>
    <row r="5" spans="1:6">
      <c r="A5" s="254" t="s">
        <v>3</v>
      </c>
      <c r="B5" s="256" t="s">
        <v>16</v>
      </c>
      <c r="C5" s="23" t="s">
        <v>23</v>
      </c>
      <c r="D5" s="5"/>
      <c r="E5" s="5"/>
      <c r="F5" s="5"/>
    </row>
    <row r="6" spans="1:6">
      <c r="A6" s="254"/>
      <c r="B6" s="256"/>
      <c r="C6" s="23" t="s">
        <v>24</v>
      </c>
      <c r="D6" s="8"/>
      <c r="E6" s="8"/>
      <c r="F6" s="8"/>
    </row>
    <row r="7" spans="1:6">
      <c r="A7" s="14"/>
      <c r="B7" s="24"/>
      <c r="C7" s="25"/>
      <c r="D7" s="8"/>
      <c r="E7" s="8"/>
      <c r="F7" s="8"/>
    </row>
    <row r="8" spans="1:6">
      <c r="A8" s="9"/>
      <c r="B8" s="10"/>
      <c r="C8" s="25"/>
      <c r="D8" s="8"/>
      <c r="E8" s="8"/>
      <c r="F8" s="8"/>
    </row>
    <row r="9" spans="1:6">
      <c r="A9" s="18"/>
      <c r="B9" s="19"/>
      <c r="C9" s="19"/>
      <c r="D9" s="6"/>
      <c r="E9" s="6"/>
      <c r="F9" s="6"/>
    </row>
    <row r="10" spans="1:6">
      <c r="A10" s="254" t="s">
        <v>4</v>
      </c>
      <c r="B10" s="256" t="s">
        <v>17</v>
      </c>
      <c r="C10" s="23" t="s">
        <v>23</v>
      </c>
      <c r="D10" s="5"/>
      <c r="E10" s="5"/>
      <c r="F10" s="5"/>
    </row>
    <row r="11" spans="1:6">
      <c r="A11" s="254"/>
      <c r="B11" s="256"/>
      <c r="C11" s="23" t="s">
        <v>24</v>
      </c>
      <c r="D11" s="16"/>
      <c r="E11" s="16"/>
      <c r="F11" s="16"/>
    </row>
    <row r="12" spans="1:6">
      <c r="A12" s="14"/>
      <c r="B12" s="25"/>
      <c r="C12" s="25"/>
      <c r="D12" s="16"/>
      <c r="E12" s="16"/>
      <c r="F12" s="16"/>
    </row>
    <row r="13" spans="1:6">
      <c r="A13" s="20"/>
      <c r="B13" s="21"/>
      <c r="C13" s="21"/>
      <c r="D13" s="22"/>
      <c r="E13" s="22"/>
      <c r="F13" s="22"/>
    </row>
    <row r="14" spans="1:6">
      <c r="A14" s="18"/>
      <c r="B14" s="19"/>
      <c r="C14" s="19"/>
      <c r="D14" s="6"/>
      <c r="E14" s="6"/>
      <c r="F14" s="6"/>
    </row>
    <row r="15" spans="1:6">
      <c r="A15" s="259" t="s">
        <v>5</v>
      </c>
      <c r="B15" s="261" t="s">
        <v>18</v>
      </c>
      <c r="C15" s="23" t="s">
        <v>23</v>
      </c>
      <c r="D15" s="26"/>
      <c r="E15" s="26"/>
      <c r="F15" s="26"/>
    </row>
    <row r="16" spans="1:6">
      <c r="A16" s="260"/>
      <c r="B16" s="262"/>
      <c r="C16" s="23" t="s">
        <v>24</v>
      </c>
      <c r="D16" s="16"/>
      <c r="E16" s="16"/>
      <c r="F16" s="16"/>
    </row>
    <row r="17" spans="1:6">
      <c r="A17" s="14"/>
      <c r="B17" s="17"/>
      <c r="C17" s="17"/>
      <c r="D17" s="16"/>
      <c r="E17" s="16"/>
      <c r="F17" s="16"/>
    </row>
    <row r="18" spans="1:6">
      <c r="A18" s="9"/>
      <c r="B18" s="10"/>
      <c r="C18" s="10"/>
      <c r="D18" s="8"/>
      <c r="E18" s="8"/>
      <c r="F18" s="8"/>
    </row>
    <row r="19" spans="1:6">
      <c r="A19" s="18"/>
      <c r="B19" s="19"/>
      <c r="C19" s="19"/>
      <c r="D19" s="6"/>
      <c r="E19" s="6"/>
      <c r="F19" s="6"/>
    </row>
    <row r="20" spans="1:6">
      <c r="A20" s="259" t="s">
        <v>6</v>
      </c>
      <c r="B20" s="257" t="s">
        <v>8</v>
      </c>
      <c r="C20" s="11" t="s">
        <v>25</v>
      </c>
      <c r="D20" s="26"/>
      <c r="E20" s="26"/>
      <c r="F20" s="26"/>
    </row>
    <row r="21" spans="1:6">
      <c r="A21" s="260"/>
      <c r="B21" s="258"/>
      <c r="C21" s="11" t="s">
        <v>26</v>
      </c>
      <c r="D21" s="16"/>
      <c r="E21" s="16"/>
      <c r="F21" s="16"/>
    </row>
    <row r="22" spans="1:6">
      <c r="A22" s="14"/>
      <c r="B22" s="15"/>
      <c r="C22" s="15"/>
      <c r="D22" s="16"/>
      <c r="E22" s="16"/>
      <c r="F22" s="16"/>
    </row>
    <row r="23" spans="1:6">
      <c r="A23" s="12"/>
      <c r="B23" s="13"/>
      <c r="C23" s="13"/>
      <c r="D23" s="8"/>
      <c r="E23" s="8"/>
      <c r="F23" s="8"/>
    </row>
    <row r="24" spans="1:6">
      <c r="A24" s="1"/>
      <c r="B24" s="11"/>
      <c r="C24" s="11"/>
      <c r="D24" s="6"/>
      <c r="E24" s="6"/>
      <c r="F24" s="6"/>
    </row>
    <row r="25" spans="1:6">
      <c r="A25" s="1" t="s">
        <v>7</v>
      </c>
      <c r="B25" s="7" t="s">
        <v>19</v>
      </c>
      <c r="C25" s="23" t="s">
        <v>23</v>
      </c>
      <c r="D25" s="26">
        <v>384.44</v>
      </c>
      <c r="E25" s="26"/>
      <c r="F25" s="26"/>
    </row>
    <row r="26" spans="1:6">
      <c r="A26" s="1"/>
      <c r="B26" s="7"/>
      <c r="C26" s="23" t="s">
        <v>24</v>
      </c>
      <c r="D26" s="16"/>
      <c r="E26" s="16"/>
      <c r="F26" s="16"/>
    </row>
    <row r="27" spans="1:6">
      <c r="A27" s="14"/>
      <c r="B27" s="17"/>
      <c r="C27" s="17"/>
      <c r="D27" s="16"/>
      <c r="E27" s="16"/>
      <c r="F27" s="16"/>
    </row>
    <row r="28" spans="1:6">
      <c r="A28" s="12"/>
      <c r="B28" s="10"/>
      <c r="C28" s="10"/>
      <c r="D28" s="8"/>
      <c r="E28" s="8"/>
      <c r="F28" s="8"/>
    </row>
    <row r="29" spans="1:6">
      <c r="A29" s="1"/>
      <c r="B29" s="11"/>
      <c r="C29" s="11"/>
      <c r="D29" s="6"/>
      <c r="E29" s="6"/>
      <c r="F29" s="6"/>
    </row>
    <row r="30" spans="1:6">
      <c r="A30" s="259" t="s">
        <v>9</v>
      </c>
      <c r="B30" s="261" t="s">
        <v>20</v>
      </c>
      <c r="C30" s="23" t="s">
        <v>23</v>
      </c>
      <c r="D30" s="229">
        <v>563482.51</v>
      </c>
      <c r="E30" s="5"/>
      <c r="F30" s="5"/>
    </row>
    <row r="31" spans="1:6">
      <c r="A31" s="260"/>
      <c r="B31" s="262"/>
      <c r="C31" s="23" t="s">
        <v>24</v>
      </c>
      <c r="D31" s="16"/>
      <c r="E31" s="16"/>
      <c r="F31" s="16"/>
    </row>
    <row r="32" spans="1:6">
      <c r="A32" s="14"/>
      <c r="B32" s="17"/>
      <c r="C32" s="17"/>
      <c r="D32" s="16"/>
      <c r="E32" s="16"/>
      <c r="F32" s="16"/>
    </row>
    <row r="33" spans="1:6">
      <c r="A33" s="12"/>
      <c r="B33" s="10"/>
      <c r="C33" s="10"/>
      <c r="D33" s="8"/>
      <c r="E33" s="8"/>
      <c r="F33" s="8"/>
    </row>
    <row r="34" spans="1:6">
      <c r="A34" s="1"/>
      <c r="B34" s="11"/>
      <c r="C34" s="11"/>
      <c r="D34" s="6"/>
      <c r="E34" s="6"/>
      <c r="F34" s="6"/>
    </row>
    <row r="35" spans="1:6">
      <c r="A35" s="254" t="s">
        <v>10</v>
      </c>
      <c r="B35" s="256" t="s">
        <v>21</v>
      </c>
      <c r="C35" s="23" t="s">
        <v>23</v>
      </c>
      <c r="D35" s="46"/>
      <c r="E35" s="5"/>
      <c r="F35" s="5"/>
    </row>
    <row r="36" spans="1:6">
      <c r="A36" s="254"/>
      <c r="B36" s="256"/>
      <c r="C36" s="23" t="s">
        <v>24</v>
      </c>
      <c r="D36" s="16"/>
      <c r="E36" s="47"/>
      <c r="F36" s="16"/>
    </row>
    <row r="37" spans="1:6">
      <c r="A37" s="14"/>
      <c r="B37" s="25"/>
      <c r="C37" s="25"/>
      <c r="D37" s="16"/>
      <c r="E37" s="16"/>
      <c r="F37" s="16"/>
    </row>
    <row r="38" spans="1:6" ht="13.15" customHeight="1">
      <c r="A38" s="12"/>
      <c r="B38" s="10"/>
      <c r="C38" s="10"/>
      <c r="D38" s="8"/>
      <c r="E38" s="8"/>
      <c r="F38" s="8"/>
    </row>
    <row r="39" spans="1:6">
      <c r="A39" s="1"/>
      <c r="B39" s="11"/>
      <c r="C39" s="11"/>
      <c r="D39" s="6"/>
      <c r="E39" s="6"/>
      <c r="F39" s="6"/>
    </row>
    <row r="40" spans="1:6">
      <c r="A40" s="254" t="s">
        <v>11</v>
      </c>
      <c r="B40" s="263" t="s">
        <v>12</v>
      </c>
      <c r="C40" s="11" t="s">
        <v>26</v>
      </c>
      <c r="D40" s="5"/>
      <c r="E40" s="5"/>
      <c r="F40" s="5"/>
    </row>
    <row r="41" spans="1:6">
      <c r="A41" s="254"/>
      <c r="B41" s="263"/>
      <c r="C41" s="11" t="s">
        <v>27</v>
      </c>
      <c r="D41" s="16"/>
      <c r="E41" s="16"/>
      <c r="F41" s="16"/>
    </row>
    <row r="42" spans="1:6">
      <c r="A42" s="14"/>
      <c r="B42" s="15"/>
      <c r="C42" s="15"/>
      <c r="D42" s="16"/>
      <c r="E42" s="16"/>
      <c r="F42" s="16"/>
    </row>
    <row r="43" spans="1:6">
      <c r="A43" s="12"/>
      <c r="B43" s="13"/>
      <c r="C43" s="13"/>
      <c r="D43" s="8"/>
      <c r="E43" s="8"/>
      <c r="F43" s="8"/>
    </row>
    <row r="44" spans="1:6">
      <c r="A44" s="1"/>
      <c r="B44" s="11"/>
      <c r="C44" s="11"/>
      <c r="D44" s="6"/>
      <c r="E44" s="6"/>
      <c r="F44" s="6" t="s">
        <v>48</v>
      </c>
    </row>
    <row r="45" spans="1:6" ht="41.25" customHeight="1">
      <c r="A45" s="254" t="s">
        <v>13</v>
      </c>
      <c r="B45" s="256" t="s">
        <v>22</v>
      </c>
      <c r="C45" s="23" t="s">
        <v>26</v>
      </c>
      <c r="D45" s="229">
        <v>3727374</v>
      </c>
      <c r="E45" s="5"/>
      <c r="F45" s="101" t="s">
        <v>249</v>
      </c>
    </row>
    <row r="46" spans="1:6" ht="25.5">
      <c r="A46" s="254"/>
      <c r="B46" s="256"/>
      <c r="C46" s="23" t="s">
        <v>27</v>
      </c>
      <c r="D46" s="16"/>
      <c r="E46" s="246">
        <f>2163415.03+2258851.9</f>
        <v>4422266.93</v>
      </c>
      <c r="F46" s="101" t="s">
        <v>250</v>
      </c>
    </row>
    <row r="47" spans="1:6">
      <c r="A47" s="14"/>
      <c r="B47" s="25"/>
      <c r="C47" s="25"/>
      <c r="D47" s="16"/>
      <c r="E47" s="16"/>
      <c r="F47" s="16"/>
    </row>
    <row r="48" spans="1:6">
      <c r="A48" s="14"/>
      <c r="B48" s="15"/>
      <c r="C48" s="15"/>
      <c r="D48" s="8"/>
      <c r="E48" s="8"/>
      <c r="F48" s="8"/>
    </row>
    <row r="49" spans="1:6">
      <c r="A49" s="1"/>
      <c r="B49" s="11"/>
      <c r="C49" s="11"/>
      <c r="D49" s="6"/>
      <c r="E49" s="6"/>
      <c r="F49" s="6"/>
    </row>
    <row r="50" spans="1:6">
      <c r="A50" s="254" t="s">
        <v>14</v>
      </c>
      <c r="B50" s="256" t="s">
        <v>15</v>
      </c>
      <c r="C50" s="23" t="s">
        <v>23</v>
      </c>
      <c r="D50" s="5"/>
      <c r="E50" s="5"/>
      <c r="F50" s="5"/>
    </row>
    <row r="51" spans="1:6">
      <c r="A51" s="254"/>
      <c r="B51" s="256"/>
      <c r="C51" s="23" t="s">
        <v>24</v>
      </c>
      <c r="D51" s="8"/>
      <c r="E51" s="8"/>
      <c r="F51" s="8"/>
    </row>
    <row r="52" spans="1:6">
      <c r="A52" s="14"/>
      <c r="B52" s="25"/>
      <c r="C52" s="21"/>
      <c r="D52" s="8"/>
      <c r="E52" s="8"/>
      <c r="F52" s="8"/>
    </row>
    <row r="53" spans="1:6">
      <c r="A53" s="9"/>
      <c r="B53" s="10"/>
      <c r="C53" s="10"/>
      <c r="D53" s="8"/>
      <c r="E53" s="8"/>
      <c r="F53" s="8"/>
    </row>
    <row r="54" spans="1:6">
      <c r="A54" s="4"/>
      <c r="B54" s="4"/>
      <c r="C54" s="4"/>
      <c r="D54" s="32">
        <f>D50+D45+D40+D35+D30+D25+D15+D20+D10+D5</f>
        <v>4291240.95</v>
      </c>
      <c r="E54" s="32">
        <f>E6+E11+E16+E21+E26+E31+E36+E41+E46+E51</f>
        <v>4422266.93</v>
      </c>
      <c r="F54" s="6"/>
    </row>
  </sheetData>
  <mergeCells count="20">
    <mergeCell ref="B35:B36"/>
    <mergeCell ref="A35:A36"/>
    <mergeCell ref="B50:B51"/>
    <mergeCell ref="A50:A51"/>
    <mergeCell ref="B45:B46"/>
    <mergeCell ref="A45:A46"/>
    <mergeCell ref="B40:B41"/>
    <mergeCell ref="A40:A41"/>
    <mergeCell ref="B30:B31"/>
    <mergeCell ref="A30:A31"/>
    <mergeCell ref="A10:A11"/>
    <mergeCell ref="B10:B11"/>
    <mergeCell ref="B15:B16"/>
    <mergeCell ref="A15:A16"/>
    <mergeCell ref="D1:E1"/>
    <mergeCell ref="D2:E2"/>
    <mergeCell ref="A5:A6"/>
    <mergeCell ref="B5:B6"/>
    <mergeCell ref="B20:B21"/>
    <mergeCell ref="A20:A2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23">
    <tabColor rgb="FF9966FF"/>
    <pageSetUpPr fitToPage="1"/>
  </sheetPr>
  <dimension ref="A1:H54"/>
  <sheetViews>
    <sheetView showGridLines="0" workbookViewId="0">
      <selection activeCell="D25" sqref="D25"/>
    </sheetView>
  </sheetViews>
  <sheetFormatPr defaultColWidth="8.85546875" defaultRowHeight="12.75"/>
  <cols>
    <col min="1" max="1" width="3.7109375" style="3" bestFit="1" customWidth="1"/>
    <col min="2" max="2" width="26.42578125" style="3" bestFit="1" customWidth="1"/>
    <col min="3" max="3" width="39" style="3" bestFit="1" customWidth="1"/>
    <col min="4" max="4" width="13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45" t="s">
        <v>0</v>
      </c>
      <c r="B1" s="2" t="s">
        <v>1</v>
      </c>
      <c r="C1" s="2" t="s">
        <v>28</v>
      </c>
      <c r="D1" s="254" t="s">
        <v>2</v>
      </c>
      <c r="E1" s="254"/>
      <c r="F1" s="2" t="s">
        <v>29</v>
      </c>
    </row>
    <row r="2" spans="1:6">
      <c r="A2" s="4"/>
      <c r="B2" s="156" t="s">
        <v>201</v>
      </c>
      <c r="C2" s="125" t="s">
        <v>202</v>
      </c>
      <c r="D2" s="255" t="s">
        <v>135</v>
      </c>
      <c r="E2" s="255"/>
      <c r="F2" s="146">
        <v>2017</v>
      </c>
    </row>
    <row r="3" spans="1:6">
      <c r="A3" s="4"/>
      <c r="B3" s="41"/>
      <c r="C3" s="39"/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95</v>
      </c>
      <c r="E4" s="54" t="s">
        <v>96</v>
      </c>
      <c r="F4" s="6" t="s">
        <v>46</v>
      </c>
    </row>
    <row r="5" spans="1:6">
      <c r="A5" s="254" t="s">
        <v>3</v>
      </c>
      <c r="B5" s="256" t="s">
        <v>16</v>
      </c>
      <c r="C5" s="147" t="s">
        <v>23</v>
      </c>
      <c r="D5" s="5"/>
      <c r="E5" s="33"/>
      <c r="F5" s="5"/>
    </row>
    <row r="6" spans="1:6">
      <c r="A6" s="254"/>
      <c r="B6" s="256"/>
      <c r="C6" s="147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54" t="s">
        <v>4</v>
      </c>
      <c r="B10" s="256" t="s">
        <v>17</v>
      </c>
      <c r="C10" s="147" t="s">
        <v>23</v>
      </c>
      <c r="D10" s="5"/>
      <c r="E10" s="33"/>
      <c r="F10" s="5"/>
    </row>
    <row r="11" spans="1:6">
      <c r="A11" s="254"/>
      <c r="B11" s="256"/>
      <c r="C11" s="147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9" t="s">
        <v>5</v>
      </c>
      <c r="B15" s="261" t="s">
        <v>18</v>
      </c>
      <c r="C15" s="147" t="s">
        <v>23</v>
      </c>
      <c r="D15" s="26"/>
      <c r="E15" s="30"/>
      <c r="F15" s="26"/>
    </row>
    <row r="16" spans="1:6">
      <c r="A16" s="260"/>
      <c r="B16" s="262"/>
      <c r="C16" s="147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9" t="s">
        <v>6</v>
      </c>
      <c r="B20" s="257" t="s">
        <v>8</v>
      </c>
      <c r="C20" s="149" t="s">
        <v>25</v>
      </c>
      <c r="D20" s="26"/>
      <c r="E20" s="30"/>
      <c r="F20" s="26"/>
    </row>
    <row r="21" spans="1:8">
      <c r="A21" s="260"/>
      <c r="B21" s="258"/>
      <c r="C21" s="149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45"/>
      <c r="B24" s="149"/>
      <c r="C24" s="149"/>
      <c r="D24" s="6"/>
      <c r="E24" s="32"/>
      <c r="F24" s="6"/>
      <c r="H24" s="37"/>
    </row>
    <row r="25" spans="1:8">
      <c r="A25" s="145" t="s">
        <v>7</v>
      </c>
      <c r="B25" s="148" t="s">
        <v>19</v>
      </c>
      <c r="C25" s="147" t="s">
        <v>23</v>
      </c>
      <c r="D25" s="229">
        <v>187.74</v>
      </c>
      <c r="E25" s="30"/>
      <c r="F25" s="26"/>
      <c r="H25" s="37"/>
    </row>
    <row r="26" spans="1:8">
      <c r="A26" s="145"/>
      <c r="B26" s="148"/>
      <c r="C26" s="147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45"/>
      <c r="B29" s="149"/>
      <c r="C29" s="149"/>
      <c r="D29" s="6"/>
      <c r="E29" s="32"/>
      <c r="F29" s="6"/>
    </row>
    <row r="30" spans="1:8">
      <c r="A30" s="259" t="s">
        <v>9</v>
      </c>
      <c r="B30" s="261" t="s">
        <v>20</v>
      </c>
      <c r="C30" s="147" t="s">
        <v>23</v>
      </c>
      <c r="D30" s="229">
        <v>1711487.38</v>
      </c>
      <c r="E30" s="33"/>
      <c r="F30" s="5"/>
    </row>
    <row r="31" spans="1:8">
      <c r="A31" s="260"/>
      <c r="B31" s="262"/>
      <c r="C31" s="147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45"/>
      <c r="B34" s="149"/>
      <c r="C34" s="149"/>
      <c r="D34" s="6"/>
      <c r="E34" s="32"/>
      <c r="F34" s="6"/>
    </row>
    <row r="35" spans="1:6">
      <c r="A35" s="254" t="s">
        <v>10</v>
      </c>
      <c r="B35" s="256" t="s">
        <v>21</v>
      </c>
      <c r="C35" s="147" t="s">
        <v>23</v>
      </c>
      <c r="D35" s="33"/>
      <c r="E35" s="33"/>
      <c r="F35" s="5"/>
    </row>
    <row r="36" spans="1:6">
      <c r="A36" s="254"/>
      <c r="B36" s="256"/>
      <c r="C36" s="147" t="s">
        <v>24</v>
      </c>
      <c r="D36" s="16"/>
      <c r="E36" s="4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45"/>
      <c r="B39" s="149"/>
      <c r="C39" s="149"/>
      <c r="D39" s="6"/>
      <c r="E39" s="32"/>
      <c r="F39" s="6"/>
    </row>
    <row r="40" spans="1:6">
      <c r="A40" s="254" t="s">
        <v>11</v>
      </c>
      <c r="B40" s="263" t="s">
        <v>12</v>
      </c>
      <c r="C40" s="149" t="s">
        <v>26</v>
      </c>
      <c r="D40" s="5"/>
      <c r="E40" s="33"/>
      <c r="F40" s="5"/>
    </row>
    <row r="41" spans="1:6">
      <c r="A41" s="254"/>
      <c r="B41" s="263"/>
      <c r="C41" s="149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45"/>
      <c r="B44" s="149"/>
      <c r="C44" s="149"/>
      <c r="D44" s="6"/>
      <c r="E44" s="32"/>
      <c r="F44" s="6"/>
    </row>
    <row r="45" spans="1:6">
      <c r="A45" s="254" t="s">
        <v>13</v>
      </c>
      <c r="B45" s="256" t="s">
        <v>22</v>
      </c>
      <c r="C45" s="147" t="s">
        <v>26</v>
      </c>
      <c r="D45" s="29"/>
      <c r="E45" s="33"/>
      <c r="F45" s="5"/>
    </row>
    <row r="46" spans="1:6">
      <c r="A46" s="254"/>
      <c r="B46" s="256"/>
      <c r="C46" s="147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45"/>
      <c r="B49" s="149"/>
      <c r="C49" s="149"/>
      <c r="D49" s="6"/>
      <c r="E49" s="32"/>
      <c r="F49" s="6"/>
    </row>
    <row r="50" spans="1:6">
      <c r="A50" s="254" t="s">
        <v>14</v>
      </c>
      <c r="B50" s="256" t="s">
        <v>15</v>
      </c>
      <c r="C50" s="147" t="s">
        <v>23</v>
      </c>
      <c r="D50" s="5"/>
      <c r="E50" s="33"/>
      <c r="F50" s="5"/>
    </row>
    <row r="51" spans="1:6">
      <c r="A51" s="254"/>
      <c r="B51" s="256"/>
      <c r="C51" s="147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1711675.1199999999</v>
      </c>
      <c r="E54" s="32">
        <f>E6+E11+E16+E21+E26+E31+E36+E41+E46+E51</f>
        <v>0</v>
      </c>
      <c r="F54" s="6"/>
    </row>
  </sheetData>
  <mergeCells count="20">
    <mergeCell ref="D1:E1"/>
    <mergeCell ref="D2:E2"/>
    <mergeCell ref="A5:A6"/>
    <mergeCell ref="B5:B6"/>
    <mergeCell ref="A10:A11"/>
    <mergeCell ref="B10:B11"/>
    <mergeCell ref="A15:A16"/>
    <mergeCell ref="B15:B16"/>
    <mergeCell ref="A20:A21"/>
    <mergeCell ref="B20:B21"/>
    <mergeCell ref="A30:A31"/>
    <mergeCell ref="B30:B31"/>
    <mergeCell ref="A50:A51"/>
    <mergeCell ref="B50:B51"/>
    <mergeCell ref="A35:A36"/>
    <mergeCell ref="B35:B36"/>
    <mergeCell ref="A40:A41"/>
    <mergeCell ref="B40:B41"/>
    <mergeCell ref="A45:A46"/>
    <mergeCell ref="B45:B4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9" orientation="portrait" r:id="rId1"/>
  <headerFooter alignWithMargins="0">
    <oddHeader>&amp;LWHIRLPOOL SLOVAKIA spol. s r.o.&amp;RDzP</oddHeader>
    <oddFooter>&amp;L&amp;F&amp;R&amp;A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3">
    <tabColor rgb="FF9966FF"/>
    <pageSetUpPr fitToPage="1"/>
  </sheetPr>
  <dimension ref="A1:F54"/>
  <sheetViews>
    <sheetView showGridLines="0" topLeftCell="A16" workbookViewId="0">
      <selection activeCell="F60" sqref="F60"/>
    </sheetView>
  </sheetViews>
  <sheetFormatPr defaultColWidth="8.85546875" defaultRowHeight="12.75"/>
  <cols>
    <col min="1" max="1" width="3.7109375" style="3" bestFit="1" customWidth="1"/>
    <col min="2" max="2" width="19" style="3" bestFit="1" customWidth="1"/>
    <col min="3" max="3" width="28.28515625" style="3" bestFit="1" customWidth="1"/>
    <col min="4" max="4" width="12.42578125" style="3" bestFit="1" customWidth="1"/>
    <col min="5" max="5" width="13.28515625" style="3" customWidth="1"/>
    <col min="6" max="6" width="22.5703125" style="3" customWidth="1"/>
    <col min="7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54" t="s">
        <v>2</v>
      </c>
      <c r="E1" s="254"/>
      <c r="F1" s="2" t="s">
        <v>29</v>
      </c>
    </row>
    <row r="2" spans="1:6" ht="30" customHeight="1">
      <c r="A2" s="4"/>
      <c r="B2" s="5" t="s">
        <v>45</v>
      </c>
      <c r="C2" s="50" t="s">
        <v>170</v>
      </c>
      <c r="D2" s="255" t="s">
        <v>34</v>
      </c>
      <c r="E2" s="255"/>
      <c r="F2" s="42">
        <v>2017</v>
      </c>
    </row>
    <row r="3" spans="1:6" ht="12.75" customHeight="1">
      <c r="A3" s="4"/>
      <c r="B3" s="5"/>
      <c r="C3" s="50"/>
      <c r="D3" s="42" t="s">
        <v>30</v>
      </c>
      <c r="E3" s="42" t="s">
        <v>31</v>
      </c>
      <c r="F3" s="42" t="s">
        <v>32</v>
      </c>
    </row>
    <row r="4" spans="1:6" ht="25.5">
      <c r="A4" s="4"/>
      <c r="B4" s="4"/>
      <c r="C4" s="4"/>
      <c r="D4" s="51" t="s">
        <v>95</v>
      </c>
      <c r="E4" s="51" t="s">
        <v>96</v>
      </c>
      <c r="F4" s="6" t="s">
        <v>46</v>
      </c>
    </row>
    <row r="5" spans="1:6">
      <c r="A5" s="254" t="s">
        <v>3</v>
      </c>
      <c r="B5" s="256" t="s">
        <v>16</v>
      </c>
      <c r="C5" s="23" t="s">
        <v>23</v>
      </c>
      <c r="D5" s="5"/>
      <c r="E5" s="5"/>
      <c r="F5" s="5"/>
    </row>
    <row r="6" spans="1:6">
      <c r="A6" s="254"/>
      <c r="B6" s="256"/>
      <c r="C6" s="23" t="s">
        <v>24</v>
      </c>
      <c r="D6" s="8"/>
      <c r="E6" s="8"/>
      <c r="F6" s="8"/>
    </row>
    <row r="7" spans="1:6">
      <c r="A7" s="14"/>
      <c r="B7" s="24"/>
      <c r="C7" s="25"/>
      <c r="D7" s="8"/>
      <c r="E7" s="8"/>
      <c r="F7" s="8"/>
    </row>
    <row r="8" spans="1:6">
      <c r="A8" s="9"/>
      <c r="B8" s="10"/>
      <c r="C8" s="25"/>
      <c r="D8" s="8"/>
      <c r="E8" s="8"/>
      <c r="F8" s="8"/>
    </row>
    <row r="9" spans="1:6">
      <c r="A9" s="18"/>
      <c r="B9" s="19"/>
      <c r="C9" s="19"/>
      <c r="D9" s="6"/>
      <c r="E9" s="6"/>
      <c r="F9" s="6"/>
    </row>
    <row r="10" spans="1:6">
      <c r="A10" s="254" t="s">
        <v>4</v>
      </c>
      <c r="B10" s="256" t="s">
        <v>17</v>
      </c>
      <c r="C10" s="23" t="s">
        <v>23</v>
      </c>
      <c r="D10" s="5"/>
      <c r="E10" s="5"/>
      <c r="F10" s="5"/>
    </row>
    <row r="11" spans="1:6">
      <c r="A11" s="254"/>
      <c r="B11" s="256"/>
      <c r="C11" s="23" t="s">
        <v>24</v>
      </c>
      <c r="D11" s="16"/>
      <c r="E11" s="114"/>
      <c r="F11" s="16"/>
    </row>
    <row r="12" spans="1:6">
      <c r="A12" s="14"/>
      <c r="B12" s="25"/>
      <c r="C12" s="25"/>
      <c r="D12" s="16"/>
      <c r="E12" s="16"/>
      <c r="F12" s="16"/>
    </row>
    <row r="13" spans="1:6">
      <c r="A13" s="20"/>
      <c r="B13" s="21"/>
      <c r="C13" s="21"/>
      <c r="D13" s="22"/>
      <c r="E13" s="22"/>
      <c r="F13" s="22"/>
    </row>
    <row r="14" spans="1:6">
      <c r="A14" s="18"/>
      <c r="B14" s="19"/>
      <c r="C14" s="19"/>
      <c r="D14" s="6"/>
      <c r="E14" s="6"/>
      <c r="F14" s="6"/>
    </row>
    <row r="15" spans="1:6">
      <c r="A15" s="259" t="s">
        <v>5</v>
      </c>
      <c r="B15" s="261" t="s">
        <v>18</v>
      </c>
      <c r="C15" s="23" t="s">
        <v>23</v>
      </c>
      <c r="D15" s="26"/>
      <c r="E15" s="26"/>
      <c r="F15" s="26"/>
    </row>
    <row r="16" spans="1:6">
      <c r="A16" s="260"/>
      <c r="B16" s="262"/>
      <c r="C16" s="23" t="s">
        <v>24</v>
      </c>
      <c r="D16" s="16"/>
      <c r="E16" s="16"/>
      <c r="F16" s="16"/>
    </row>
    <row r="17" spans="1:6">
      <c r="A17" s="14"/>
      <c r="B17" s="17"/>
      <c r="C17" s="17"/>
      <c r="D17" s="16"/>
      <c r="E17" s="16"/>
      <c r="F17" s="16"/>
    </row>
    <row r="18" spans="1:6">
      <c r="A18" s="9"/>
      <c r="B18" s="10"/>
      <c r="C18" s="10"/>
      <c r="D18" s="8"/>
      <c r="E18" s="8"/>
      <c r="F18" s="8"/>
    </row>
    <row r="19" spans="1:6">
      <c r="A19" s="18"/>
      <c r="B19" s="19"/>
      <c r="C19" s="19"/>
      <c r="D19" s="6"/>
      <c r="E19" s="6"/>
      <c r="F19" s="6"/>
    </row>
    <row r="20" spans="1:6">
      <c r="A20" s="259" t="s">
        <v>6</v>
      </c>
      <c r="B20" s="257" t="s">
        <v>8</v>
      </c>
      <c r="C20" s="11" t="s">
        <v>25</v>
      </c>
      <c r="D20" s="26"/>
      <c r="E20" s="26"/>
      <c r="F20" s="26"/>
    </row>
    <row r="21" spans="1:6">
      <c r="A21" s="260"/>
      <c r="B21" s="258"/>
      <c r="C21" s="11" t="s">
        <v>26</v>
      </c>
      <c r="D21" s="16"/>
      <c r="E21" s="16"/>
      <c r="F21" s="16"/>
    </row>
    <row r="22" spans="1:6">
      <c r="A22" s="14"/>
      <c r="B22" s="15"/>
      <c r="C22" s="15"/>
      <c r="D22" s="16"/>
      <c r="E22" s="16"/>
      <c r="F22" s="16"/>
    </row>
    <row r="23" spans="1:6">
      <c r="A23" s="12"/>
      <c r="B23" s="13"/>
      <c r="C23" s="13"/>
      <c r="D23" s="8"/>
      <c r="E23" s="8"/>
      <c r="F23" s="8"/>
    </row>
    <row r="24" spans="1:6">
      <c r="A24" s="1"/>
      <c r="B24" s="11"/>
      <c r="C24" s="11"/>
      <c r="D24" s="6"/>
      <c r="E24" s="6"/>
      <c r="F24" s="6"/>
    </row>
    <row r="25" spans="1:6">
      <c r="A25" s="1" t="s">
        <v>7</v>
      </c>
      <c r="B25" s="7" t="s">
        <v>19</v>
      </c>
      <c r="C25" s="23" t="s">
        <v>23</v>
      </c>
      <c r="D25" s="26"/>
      <c r="E25" s="26"/>
      <c r="F25" s="26"/>
    </row>
    <row r="26" spans="1:6">
      <c r="A26" s="1"/>
      <c r="B26" s="7"/>
      <c r="C26" s="23" t="s">
        <v>24</v>
      </c>
      <c r="D26" s="16"/>
      <c r="E26" s="16"/>
      <c r="F26" s="16"/>
    </row>
    <row r="27" spans="1:6">
      <c r="A27" s="14"/>
      <c r="B27" s="17"/>
      <c r="C27" s="17"/>
      <c r="D27" s="16"/>
      <c r="E27" s="16"/>
      <c r="F27" s="16"/>
    </row>
    <row r="28" spans="1:6">
      <c r="A28" s="12"/>
      <c r="B28" s="10"/>
      <c r="C28" s="10"/>
      <c r="D28" s="8"/>
      <c r="E28" s="8"/>
      <c r="F28" s="8"/>
    </row>
    <row r="29" spans="1:6">
      <c r="A29" s="1"/>
      <c r="B29" s="11"/>
      <c r="C29" s="11"/>
      <c r="D29" s="6"/>
      <c r="E29" s="6"/>
      <c r="F29" s="6"/>
    </row>
    <row r="30" spans="1:6">
      <c r="A30" s="259" t="s">
        <v>9</v>
      </c>
      <c r="B30" s="261" t="s">
        <v>20</v>
      </c>
      <c r="C30" s="23" t="s">
        <v>23</v>
      </c>
      <c r="D30" s="30"/>
      <c r="E30" s="5"/>
      <c r="F30" s="5"/>
    </row>
    <row r="31" spans="1:6">
      <c r="A31" s="260"/>
      <c r="B31" s="262"/>
      <c r="C31" s="23" t="s">
        <v>24</v>
      </c>
      <c r="D31" s="16"/>
      <c r="E31" s="16"/>
      <c r="F31" s="16"/>
    </row>
    <row r="32" spans="1:6">
      <c r="A32" s="14"/>
      <c r="B32" s="17"/>
      <c r="C32" s="17"/>
      <c r="D32" s="16"/>
      <c r="E32" s="16"/>
      <c r="F32" s="16"/>
    </row>
    <row r="33" spans="1:6">
      <c r="A33" s="12"/>
      <c r="B33" s="10"/>
      <c r="C33" s="10"/>
      <c r="D33" s="8"/>
      <c r="E33" s="8"/>
      <c r="F33" s="8"/>
    </row>
    <row r="34" spans="1:6">
      <c r="A34" s="1"/>
      <c r="B34" s="11"/>
      <c r="C34" s="11"/>
      <c r="D34" s="6"/>
      <c r="E34" s="6"/>
      <c r="F34" s="6"/>
    </row>
    <row r="35" spans="1:6">
      <c r="A35" s="254" t="s">
        <v>10</v>
      </c>
      <c r="B35" s="256" t="s">
        <v>21</v>
      </c>
      <c r="C35" s="23" t="s">
        <v>23</v>
      </c>
      <c r="D35" s="5"/>
      <c r="E35" s="5"/>
      <c r="F35" s="5"/>
    </row>
    <row r="36" spans="1:6">
      <c r="A36" s="254"/>
      <c r="B36" s="256"/>
      <c r="C36" s="23" t="s">
        <v>24</v>
      </c>
      <c r="D36" s="16"/>
      <c r="E36" s="47"/>
      <c r="F36" s="16"/>
    </row>
    <row r="37" spans="1:6">
      <c r="A37" s="14"/>
      <c r="B37" s="25"/>
      <c r="C37" s="25"/>
      <c r="D37" s="16"/>
      <c r="E37" s="16"/>
      <c r="F37" s="16"/>
    </row>
    <row r="38" spans="1:6" ht="13.15" customHeight="1">
      <c r="A38" s="12"/>
      <c r="B38" s="10"/>
      <c r="C38" s="10"/>
      <c r="D38" s="8"/>
      <c r="E38" s="8"/>
      <c r="F38" s="8"/>
    </row>
    <row r="39" spans="1:6">
      <c r="A39" s="1"/>
      <c r="B39" s="11"/>
      <c r="C39" s="11"/>
      <c r="D39" s="6"/>
      <c r="E39" s="6"/>
      <c r="F39" s="6"/>
    </row>
    <row r="40" spans="1:6">
      <c r="A40" s="254" t="s">
        <v>11</v>
      </c>
      <c r="B40" s="263" t="s">
        <v>12</v>
      </c>
      <c r="C40" s="11" t="s">
        <v>26</v>
      </c>
      <c r="D40" s="5"/>
      <c r="E40" s="5"/>
      <c r="F40" s="5"/>
    </row>
    <row r="41" spans="1:6">
      <c r="A41" s="254"/>
      <c r="B41" s="263"/>
      <c r="C41" s="11" t="s">
        <v>27</v>
      </c>
      <c r="D41" s="16"/>
      <c r="E41" s="16"/>
      <c r="F41" s="16"/>
    </row>
    <row r="42" spans="1:6">
      <c r="A42" s="14"/>
      <c r="B42" s="15"/>
      <c r="C42" s="15"/>
      <c r="D42" s="16"/>
      <c r="E42" s="16"/>
      <c r="F42" s="16"/>
    </row>
    <row r="43" spans="1:6">
      <c r="A43" s="12"/>
      <c r="B43" s="13"/>
      <c r="C43" s="13"/>
      <c r="D43" s="8"/>
      <c r="E43" s="8"/>
      <c r="F43" s="8"/>
    </row>
    <row r="44" spans="1:6">
      <c r="A44" s="1"/>
      <c r="B44" s="11"/>
      <c r="C44" s="11"/>
      <c r="D44" s="6"/>
      <c r="E44" s="6"/>
      <c r="F44" s="6" t="s">
        <v>48</v>
      </c>
    </row>
    <row r="45" spans="1:6">
      <c r="A45" s="254" t="s">
        <v>13</v>
      </c>
      <c r="B45" s="256" t="s">
        <v>22</v>
      </c>
      <c r="C45" s="23" t="s">
        <v>26</v>
      </c>
      <c r="D45" s="5"/>
      <c r="E45" s="5"/>
      <c r="F45" s="5"/>
    </row>
    <row r="46" spans="1:6" ht="16.5" customHeight="1">
      <c r="A46" s="254"/>
      <c r="B46" s="256"/>
      <c r="C46" s="23" t="s">
        <v>27</v>
      </c>
      <c r="D46" s="16"/>
      <c r="E46" s="246">
        <v>641663.55999999994</v>
      </c>
      <c r="F46" s="101" t="s">
        <v>47</v>
      </c>
    </row>
    <row r="47" spans="1:6">
      <c r="A47" s="14"/>
      <c r="B47" s="25"/>
      <c r="C47" s="25"/>
      <c r="D47" s="16"/>
      <c r="E47" s="16"/>
      <c r="F47" s="16"/>
    </row>
    <row r="48" spans="1:6">
      <c r="A48" s="14"/>
      <c r="B48" s="15"/>
      <c r="C48" s="15"/>
      <c r="D48" s="8"/>
      <c r="E48" s="8"/>
      <c r="F48" s="8"/>
    </row>
    <row r="49" spans="1:6">
      <c r="A49" s="1"/>
      <c r="B49" s="11"/>
      <c r="C49" s="11"/>
      <c r="D49" s="6"/>
      <c r="E49" s="6"/>
      <c r="F49" s="6"/>
    </row>
    <row r="50" spans="1:6">
      <c r="A50" s="254" t="s">
        <v>14</v>
      </c>
      <c r="B50" s="256" t="s">
        <v>15</v>
      </c>
      <c r="C50" s="23" t="s">
        <v>23</v>
      </c>
      <c r="D50" s="5"/>
      <c r="E50" s="5"/>
      <c r="F50" s="5"/>
    </row>
    <row r="51" spans="1:6">
      <c r="A51" s="254"/>
      <c r="B51" s="256"/>
      <c r="C51" s="23" t="s">
        <v>24</v>
      </c>
      <c r="D51" s="8"/>
      <c r="E51" s="8"/>
      <c r="F51" s="8"/>
    </row>
    <row r="52" spans="1:6">
      <c r="A52" s="14"/>
      <c r="B52" s="25"/>
      <c r="C52" s="21"/>
      <c r="D52" s="8"/>
      <c r="E52" s="8"/>
      <c r="F52" s="8"/>
    </row>
    <row r="53" spans="1:6">
      <c r="A53" s="9"/>
      <c r="B53" s="10"/>
      <c r="C53" s="10"/>
      <c r="D53" s="8"/>
      <c r="E53" s="8"/>
      <c r="F53" s="8"/>
    </row>
    <row r="54" spans="1:6">
      <c r="A54" s="4"/>
      <c r="B54" s="4"/>
      <c r="C54" s="4"/>
      <c r="D54" s="32">
        <f>D50+D45+D40+D35+D30+D25+D15+D20+D10+D5</f>
        <v>0</v>
      </c>
      <c r="E54" s="32">
        <f>E6+E11+E16+E21+E26+E31+E36+E41+E46+E51</f>
        <v>641663.55999999994</v>
      </c>
      <c r="F54" s="6"/>
    </row>
  </sheetData>
  <mergeCells count="20">
    <mergeCell ref="D1:E1"/>
    <mergeCell ref="D2:E2"/>
    <mergeCell ref="A5:A6"/>
    <mergeCell ref="B5:B6"/>
    <mergeCell ref="A10:A11"/>
    <mergeCell ref="B10:B11"/>
    <mergeCell ref="B15:B16"/>
    <mergeCell ref="A15:A16"/>
    <mergeCell ref="B20:B21"/>
    <mergeCell ref="A20:A21"/>
    <mergeCell ref="B30:B31"/>
    <mergeCell ref="A30:A31"/>
    <mergeCell ref="B35:B36"/>
    <mergeCell ref="A35:A36"/>
    <mergeCell ref="B50:B51"/>
    <mergeCell ref="A50:A51"/>
    <mergeCell ref="B45:B46"/>
    <mergeCell ref="A45:A46"/>
    <mergeCell ref="B40:B41"/>
    <mergeCell ref="A40:A4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8" orientation="portrait" r:id="rId1"/>
  <headerFooter alignWithMargins="0">
    <oddHeader xml:space="preserve">&amp;LWHIRLPOOL SLOVAKIA spol. s r.o.&amp;RDzP 2009
</oddHeader>
    <oddFooter>&amp;L&amp;F&amp;R&amp;A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6">
    <tabColor rgb="FF9966FF"/>
    <pageSetUpPr fitToPage="1"/>
  </sheetPr>
  <dimension ref="A1:H58"/>
  <sheetViews>
    <sheetView showGridLines="0" workbookViewId="0">
      <pane xSplit="2" ySplit="4" topLeftCell="C17" activePane="bottomRight" state="frozen"/>
      <selection pane="topRight" activeCell="C1" sqref="C1"/>
      <selection pane="bottomLeft" activeCell="A5" sqref="A5"/>
      <selection pane="bottomRight" activeCell="G2" sqref="G2"/>
    </sheetView>
  </sheetViews>
  <sheetFormatPr defaultColWidth="8.85546875" defaultRowHeight="12.75"/>
  <cols>
    <col min="1" max="1" width="3.7109375" style="3" bestFit="1" customWidth="1"/>
    <col min="2" max="2" width="22.42578125" style="3" bestFit="1" customWidth="1"/>
    <col min="3" max="3" width="32.140625" style="3" bestFit="1" customWidth="1"/>
    <col min="4" max="4" width="16.140625" style="3" customWidth="1"/>
    <col min="5" max="5" width="17" style="31" customWidth="1"/>
    <col min="6" max="6" width="16.710937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54" t="s">
        <v>2</v>
      </c>
      <c r="E1" s="254"/>
      <c r="F1" s="2" t="s">
        <v>29</v>
      </c>
    </row>
    <row r="2" spans="1:6" ht="38.25">
      <c r="A2" s="4"/>
      <c r="B2" s="55" t="s">
        <v>50</v>
      </c>
      <c r="C2" s="39" t="s">
        <v>171</v>
      </c>
      <c r="D2" s="255" t="s">
        <v>34</v>
      </c>
      <c r="E2" s="255"/>
      <c r="F2" s="42">
        <v>2017</v>
      </c>
    </row>
    <row r="3" spans="1:6">
      <c r="A3" s="4"/>
      <c r="B3" s="56"/>
      <c r="C3"/>
      <c r="D3" s="53" t="s">
        <v>30</v>
      </c>
      <c r="E3" s="53" t="s">
        <v>31</v>
      </c>
      <c r="F3" s="6" t="s">
        <v>32</v>
      </c>
    </row>
    <row r="4" spans="1:6" ht="25.5">
      <c r="A4" s="4"/>
      <c r="B4" s="4"/>
      <c r="C4" s="4"/>
      <c r="D4" s="51" t="s">
        <v>95</v>
      </c>
      <c r="E4" s="54" t="s">
        <v>96</v>
      </c>
      <c r="F4" s="6" t="s">
        <v>46</v>
      </c>
    </row>
    <row r="5" spans="1:6">
      <c r="A5" s="254" t="s">
        <v>3</v>
      </c>
      <c r="B5" s="256" t="s">
        <v>16</v>
      </c>
      <c r="C5" s="23" t="s">
        <v>23</v>
      </c>
      <c r="D5" s="5"/>
      <c r="E5" s="33"/>
      <c r="F5" s="5"/>
    </row>
    <row r="6" spans="1:6">
      <c r="A6" s="254"/>
      <c r="B6" s="256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54" t="s">
        <v>4</v>
      </c>
      <c r="B10" s="256" t="s">
        <v>17</v>
      </c>
      <c r="C10" s="23" t="s">
        <v>23</v>
      </c>
      <c r="D10" s="5"/>
      <c r="E10" s="33"/>
      <c r="F10" s="5"/>
    </row>
    <row r="11" spans="1:6">
      <c r="A11" s="254"/>
      <c r="B11" s="256"/>
      <c r="C11" s="23" t="s">
        <v>24</v>
      </c>
      <c r="D11" s="16"/>
      <c r="E11" s="89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9" t="s">
        <v>5</v>
      </c>
      <c r="B15" s="261" t="s">
        <v>18</v>
      </c>
      <c r="C15" s="23" t="s">
        <v>23</v>
      </c>
      <c r="D15" s="26"/>
      <c r="E15" s="30"/>
      <c r="F15" s="26"/>
    </row>
    <row r="16" spans="1:6">
      <c r="A16" s="260"/>
      <c r="B16" s="262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9" t="s">
        <v>6</v>
      </c>
      <c r="B20" s="257" t="s">
        <v>8</v>
      </c>
      <c r="C20" s="11" t="s">
        <v>25</v>
      </c>
      <c r="D20" s="26"/>
      <c r="E20" s="30"/>
      <c r="F20" s="26"/>
    </row>
    <row r="21" spans="1:8">
      <c r="A21" s="260"/>
      <c r="B21" s="258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</row>
    <row r="25" spans="1:8">
      <c r="A25" s="1" t="s">
        <v>7</v>
      </c>
      <c r="B25" s="7" t="s">
        <v>19</v>
      </c>
      <c r="C25" s="23" t="s">
        <v>23</v>
      </c>
      <c r="D25" s="229">
        <v>145.5</v>
      </c>
      <c r="E25" s="30"/>
      <c r="F25" s="26"/>
    </row>
    <row r="26" spans="1:8">
      <c r="A26" s="1"/>
      <c r="B26" s="7"/>
      <c r="C26" s="23" t="s">
        <v>24</v>
      </c>
      <c r="D26" s="16"/>
      <c r="E26" s="47"/>
      <c r="F26" s="16"/>
      <c r="H26" s="38"/>
    </row>
    <row r="27" spans="1:8">
      <c r="A27" s="14"/>
      <c r="B27" s="17"/>
      <c r="C27" s="17"/>
      <c r="D27" s="16"/>
      <c r="E27" s="27"/>
      <c r="F27" s="16"/>
    </row>
    <row r="28" spans="1:8">
      <c r="A28" s="12"/>
      <c r="B28" s="10"/>
      <c r="C28" s="10"/>
      <c r="D28" s="8"/>
      <c r="E28" s="34"/>
      <c r="F28" s="8"/>
    </row>
    <row r="29" spans="1:8">
      <c r="A29" s="1"/>
      <c r="B29" s="11"/>
      <c r="C29" s="11"/>
      <c r="D29" s="6"/>
      <c r="E29" s="32"/>
      <c r="F29" s="6"/>
    </row>
    <row r="30" spans="1:8">
      <c r="A30" s="259" t="s">
        <v>9</v>
      </c>
      <c r="B30" s="261" t="s">
        <v>20</v>
      </c>
      <c r="C30" s="23" t="s">
        <v>23</v>
      </c>
      <c r="D30" s="229">
        <f>36725859.05-145.5</f>
        <v>36725713.549999997</v>
      </c>
      <c r="E30" s="33"/>
      <c r="F30" s="5"/>
    </row>
    <row r="31" spans="1:8">
      <c r="A31" s="260"/>
      <c r="B31" s="262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54" t="s">
        <v>10</v>
      </c>
      <c r="B35" s="256" t="s">
        <v>21</v>
      </c>
      <c r="C35" s="23" t="s">
        <v>23</v>
      </c>
      <c r="D35" s="33"/>
      <c r="E35" s="33"/>
      <c r="F35" s="5"/>
    </row>
    <row r="36" spans="1:6">
      <c r="A36" s="254"/>
      <c r="B36" s="256"/>
      <c r="C36" s="23" t="s">
        <v>24</v>
      </c>
      <c r="D36" s="16"/>
      <c r="E36" s="4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54" t="s">
        <v>11</v>
      </c>
      <c r="B40" s="263" t="s">
        <v>12</v>
      </c>
      <c r="C40" s="11" t="s">
        <v>26</v>
      </c>
      <c r="D40" s="5"/>
      <c r="E40" s="33"/>
      <c r="F40" s="5"/>
    </row>
    <row r="41" spans="1:6">
      <c r="A41" s="254"/>
      <c r="B41" s="263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54" t="s">
        <v>13</v>
      </c>
      <c r="B45" s="256" t="s">
        <v>22</v>
      </c>
      <c r="C45" s="23" t="s">
        <v>26</v>
      </c>
      <c r="D45" s="29"/>
      <c r="E45" s="33"/>
      <c r="F45" s="5"/>
    </row>
    <row r="46" spans="1:6">
      <c r="A46" s="254"/>
      <c r="B46" s="256"/>
      <c r="C46" s="23" t="s">
        <v>27</v>
      </c>
      <c r="D46" s="16"/>
      <c r="E46" s="89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54" t="s">
        <v>14</v>
      </c>
      <c r="B50" s="256" t="s">
        <v>15</v>
      </c>
      <c r="C50" s="23" t="s">
        <v>23</v>
      </c>
      <c r="D50" s="5"/>
      <c r="E50" s="33"/>
      <c r="F50" s="5"/>
    </row>
    <row r="51" spans="1:6">
      <c r="A51" s="254"/>
      <c r="B51" s="256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36725859.049999997</v>
      </c>
      <c r="E54" s="32">
        <f>E6+E11+E16+E21+E26+E31+E36+E41+E46+E51</f>
        <v>0</v>
      </c>
      <c r="F54" s="6"/>
    </row>
    <row r="56" spans="1:6">
      <c r="D56" s="31"/>
    </row>
    <row r="58" spans="1:6">
      <c r="D58" s="31"/>
    </row>
  </sheetData>
  <mergeCells count="20">
    <mergeCell ref="B35:B36"/>
    <mergeCell ref="A35:A36"/>
    <mergeCell ref="B50:B51"/>
    <mergeCell ref="A50:A51"/>
    <mergeCell ref="B45:B46"/>
    <mergeCell ref="A45:A46"/>
    <mergeCell ref="B40:B41"/>
    <mergeCell ref="A40:A41"/>
    <mergeCell ref="B30:B31"/>
    <mergeCell ref="A30:A31"/>
    <mergeCell ref="A10:A11"/>
    <mergeCell ref="B10:B11"/>
    <mergeCell ref="B15:B16"/>
    <mergeCell ref="A15:A16"/>
    <mergeCell ref="D1:E1"/>
    <mergeCell ref="D2:E2"/>
    <mergeCell ref="A5:A6"/>
    <mergeCell ref="B5:B6"/>
    <mergeCell ref="B20:B21"/>
    <mergeCell ref="A20:A2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1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>
    <tabColor rgb="FF9966FF"/>
    <pageSetUpPr fitToPage="1"/>
  </sheetPr>
  <dimension ref="A1:H54"/>
  <sheetViews>
    <sheetView showGridLines="0" workbookViewId="0">
      <pane xSplit="2" ySplit="4" topLeftCell="C32" activePane="bottomRight" state="frozen"/>
      <selection pane="topRight" activeCell="C1" sqref="C1"/>
      <selection pane="bottomLeft" activeCell="A5" sqref="A5"/>
      <selection pane="bottomRight" activeCell="C65" sqref="C65"/>
    </sheetView>
  </sheetViews>
  <sheetFormatPr defaultColWidth="8.85546875" defaultRowHeight="12.75"/>
  <cols>
    <col min="1" max="1" width="3.7109375" style="3" bestFit="1" customWidth="1"/>
    <col min="2" max="2" width="26" style="3" customWidth="1"/>
    <col min="3" max="3" width="39.140625" style="3" customWidth="1"/>
    <col min="4" max="4" width="13.42578125" style="3" bestFit="1" customWidth="1"/>
    <col min="5" max="5" width="13.28515625" style="31" bestFit="1" customWidth="1"/>
    <col min="6" max="6" width="16.710937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54" t="s">
        <v>2</v>
      </c>
      <c r="E1" s="254"/>
      <c r="F1" s="2" t="s">
        <v>29</v>
      </c>
    </row>
    <row r="2" spans="1:6">
      <c r="A2" s="4"/>
      <c r="B2" s="122" t="s">
        <v>122</v>
      </c>
      <c r="C2" s="123" t="s">
        <v>178</v>
      </c>
      <c r="D2" s="255" t="s">
        <v>52</v>
      </c>
      <c r="E2" s="255"/>
      <c r="F2" s="42">
        <v>2017</v>
      </c>
    </row>
    <row r="3" spans="1:6">
      <c r="A3" s="4"/>
      <c r="B3" s="66"/>
      <c r="C3" s="123"/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95</v>
      </c>
      <c r="E4" s="54" t="s">
        <v>96</v>
      </c>
      <c r="F4" s="6" t="s">
        <v>46</v>
      </c>
    </row>
    <row r="5" spans="1:6">
      <c r="A5" s="254" t="s">
        <v>3</v>
      </c>
      <c r="B5" s="256" t="s">
        <v>16</v>
      </c>
      <c r="C5" s="23" t="s">
        <v>23</v>
      </c>
      <c r="D5" s="5"/>
      <c r="E5" s="33"/>
      <c r="F5" s="5"/>
    </row>
    <row r="6" spans="1:6">
      <c r="A6" s="254"/>
      <c r="B6" s="256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54" t="s">
        <v>4</v>
      </c>
      <c r="B10" s="256" t="s">
        <v>17</v>
      </c>
      <c r="C10" s="23" t="s">
        <v>23</v>
      </c>
      <c r="D10" s="5"/>
      <c r="E10" s="33"/>
      <c r="F10" s="5"/>
    </row>
    <row r="11" spans="1:6">
      <c r="A11" s="254"/>
      <c r="B11" s="256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9" t="s">
        <v>5</v>
      </c>
      <c r="B15" s="261" t="s">
        <v>18</v>
      </c>
      <c r="C15" s="23" t="s">
        <v>23</v>
      </c>
      <c r="D15" s="26"/>
      <c r="E15" s="30"/>
      <c r="F15" s="26"/>
    </row>
    <row r="16" spans="1:6">
      <c r="A16" s="260"/>
      <c r="B16" s="262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9" t="s">
        <v>6</v>
      </c>
      <c r="B20" s="257" t="s">
        <v>8</v>
      </c>
      <c r="C20" s="11" t="s">
        <v>25</v>
      </c>
      <c r="D20" s="26"/>
      <c r="E20" s="30"/>
      <c r="F20" s="26"/>
    </row>
    <row r="21" spans="1:8">
      <c r="A21" s="260"/>
      <c r="B21" s="258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</row>
    <row r="25" spans="1:8">
      <c r="A25" s="1" t="s">
        <v>7</v>
      </c>
      <c r="B25" s="7" t="s">
        <v>19</v>
      </c>
      <c r="C25" s="23" t="s">
        <v>23</v>
      </c>
      <c r="D25" s="229">
        <v>182.64</v>
      </c>
      <c r="E25" s="30"/>
      <c r="F25" s="26"/>
    </row>
    <row r="26" spans="1:8">
      <c r="A26" s="1"/>
      <c r="B26" s="7"/>
      <c r="C26" s="23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</row>
    <row r="28" spans="1:8">
      <c r="A28" s="12"/>
      <c r="B28" s="10"/>
      <c r="C28" s="10"/>
      <c r="D28" s="8"/>
      <c r="E28" s="34"/>
      <c r="F28" s="8"/>
    </row>
    <row r="29" spans="1:8">
      <c r="A29" s="1"/>
      <c r="B29" s="11"/>
      <c r="C29" s="11"/>
      <c r="D29" s="6"/>
      <c r="E29" s="32"/>
      <c r="F29" s="6"/>
    </row>
    <row r="30" spans="1:8">
      <c r="A30" s="259" t="s">
        <v>9</v>
      </c>
      <c r="B30" s="261" t="s">
        <v>20</v>
      </c>
      <c r="C30" s="23" t="s">
        <v>23</v>
      </c>
      <c r="D30" s="233">
        <v>6624374.6399999997</v>
      </c>
      <c r="E30" s="33"/>
      <c r="F30" s="5"/>
    </row>
    <row r="31" spans="1:8">
      <c r="A31" s="260"/>
      <c r="B31" s="262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54" t="s">
        <v>10</v>
      </c>
      <c r="B35" s="256" t="s">
        <v>21</v>
      </c>
      <c r="C35" s="23" t="s">
        <v>23</v>
      </c>
      <c r="D35" s="90"/>
      <c r="E35" s="33"/>
      <c r="F35" s="5"/>
    </row>
    <row r="36" spans="1:6">
      <c r="A36" s="254"/>
      <c r="B36" s="256"/>
      <c r="C36" s="23" t="s">
        <v>24</v>
      </c>
      <c r="D36" s="16"/>
      <c r="E36" s="4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54" t="s">
        <v>11</v>
      </c>
      <c r="B40" s="263" t="s">
        <v>12</v>
      </c>
      <c r="C40" s="11" t="s">
        <v>26</v>
      </c>
      <c r="D40" s="5"/>
      <c r="E40" s="33"/>
      <c r="F40" s="5"/>
    </row>
    <row r="41" spans="1:6">
      <c r="A41" s="254"/>
      <c r="B41" s="263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54" t="s">
        <v>13</v>
      </c>
      <c r="B45" s="256" t="s">
        <v>22</v>
      </c>
      <c r="C45" s="23" t="s">
        <v>26</v>
      </c>
      <c r="D45" s="29"/>
      <c r="E45" s="33"/>
      <c r="F45" s="5"/>
    </row>
    <row r="46" spans="1:6">
      <c r="A46" s="254"/>
      <c r="B46" s="256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54" t="s">
        <v>14</v>
      </c>
      <c r="B50" s="256" t="s">
        <v>15</v>
      </c>
      <c r="C50" s="23" t="s">
        <v>23</v>
      </c>
      <c r="D50" s="5"/>
      <c r="E50" s="33"/>
      <c r="F50" s="5"/>
    </row>
    <row r="51" spans="1:6">
      <c r="A51" s="254"/>
      <c r="B51" s="256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6624557.2799999993</v>
      </c>
      <c r="E54" s="32">
        <f>E6+E11+E16+E21+E26+E31+E36+E41+E46+E51</f>
        <v>0</v>
      </c>
      <c r="F54" s="6"/>
    </row>
  </sheetData>
  <mergeCells count="20">
    <mergeCell ref="B35:B36"/>
    <mergeCell ref="A35:A36"/>
    <mergeCell ref="B50:B51"/>
    <mergeCell ref="A50:A51"/>
    <mergeCell ref="B45:B46"/>
    <mergeCell ref="A45:A46"/>
    <mergeCell ref="B40:B41"/>
    <mergeCell ref="A40:A41"/>
    <mergeCell ref="B30:B31"/>
    <mergeCell ref="A30:A31"/>
    <mergeCell ref="A10:A11"/>
    <mergeCell ref="B10:B11"/>
    <mergeCell ref="B15:B16"/>
    <mergeCell ref="A15:A16"/>
    <mergeCell ref="D1:E1"/>
    <mergeCell ref="D2:E2"/>
    <mergeCell ref="A5:A6"/>
    <mergeCell ref="B5:B6"/>
    <mergeCell ref="B20:B21"/>
    <mergeCell ref="A20:A2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8" orientation="portrait" r:id="rId1"/>
  <headerFooter alignWithMargins="0">
    <oddHeader>&amp;LWHIRLPOOL SLOVAKIA spol. s r.o.&amp;RDzP2009</oddHeader>
    <oddFooter>&amp;L&amp;F&amp;R&amp;A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</vt:i4>
      </vt:variant>
    </vt:vector>
  </HeadingPairs>
  <TitlesOfParts>
    <vt:vector size="24" baseType="lpstr">
      <vt:lpstr>tax return reporting </vt:lpstr>
      <vt:lpstr>summary</vt:lpstr>
      <vt:lpstr>IT_WH</vt:lpstr>
      <vt:lpstr>IT_INdesit</vt:lpstr>
      <vt:lpstr>US</vt:lpstr>
      <vt:lpstr>UK</vt:lpstr>
      <vt:lpstr>GER_Ire</vt:lpstr>
      <vt:lpstr>GER_Bauk</vt:lpstr>
      <vt:lpstr>HU_WH</vt:lpstr>
      <vt:lpstr>HU_Indesit</vt:lpstr>
      <vt:lpstr>PL_WH</vt:lpstr>
      <vt:lpstr>PL_Indesit</vt:lpstr>
      <vt:lpstr>ESP</vt:lpstr>
      <vt:lpstr>CR</vt:lpstr>
      <vt:lpstr>FR</vt:lpstr>
      <vt:lpstr>RO</vt:lpstr>
      <vt:lpstr>tab.DP_WH ost_nak_predaj</vt:lpstr>
      <vt:lpstr>NOR</vt:lpstr>
      <vt:lpstr>DK</vt:lpstr>
      <vt:lpstr>FIN</vt:lpstr>
      <vt:lpstr>SWE_WH</vt:lpstr>
      <vt:lpstr>SWE_Ind</vt:lpstr>
      <vt:lpstr>tabuľka k DP_Finance_NL </vt:lpstr>
      <vt:lpstr>'tax return reporting '!Print_Area</vt:lpstr>
    </vt:vector>
  </TitlesOfParts>
  <Company>DÚ VDS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eva.zachova</dc:creator>
  <cp:lastModifiedBy>GRAINM</cp:lastModifiedBy>
  <cp:lastPrinted>2018-06-28T13:04:38Z</cp:lastPrinted>
  <dcterms:created xsi:type="dcterms:W3CDTF">2007-12-03T08:56:12Z</dcterms:created>
  <dcterms:modified xsi:type="dcterms:W3CDTF">2018-06-28T13:04:48Z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