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ana.lettrichova\Desktop\Dokumenty_LETTRICHOVA\Konsolidácia k 31.12.2017 a 30.4.2018\"/>
    </mc:Choice>
  </mc:AlternateContent>
  <bookViews>
    <workbookView xWindow="0" yWindow="0" windowWidth="19200" windowHeight="11745" tabRatio="533"/>
  </bookViews>
  <sheets>
    <sheet name="časť I. k 31.12.2017" sheetId="19" r:id="rId1"/>
    <sheet name="časť II. k 31.12.2017" sheetId="20" r:id="rId2"/>
    <sheet name="časť III. k 31.12.2017" sheetId="21" r:id="rId3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21" l="1"/>
  <c r="B7" i="21"/>
  <c r="D12" i="20"/>
  <c r="C12" i="20"/>
  <c r="C11" i="20"/>
  <c r="D9" i="20" l="1"/>
  <c r="C9" i="20"/>
  <c r="D7" i="20"/>
  <c r="C7" i="20"/>
  <c r="D21" i="19"/>
  <c r="D15" i="19" l="1"/>
  <c r="E15" i="19"/>
  <c r="D10" i="19"/>
  <c r="E9" i="19"/>
  <c r="D9" i="19"/>
  <c r="D10" i="20" l="1"/>
  <c r="D7" i="19"/>
  <c r="E30" i="19"/>
  <c r="D30" i="19"/>
  <c r="E25" i="19"/>
  <c r="E21" i="19" s="1"/>
  <c r="D25" i="19"/>
  <c r="E13" i="19"/>
  <c r="D13" i="19"/>
  <c r="E7" i="19"/>
  <c r="D19" i="20"/>
  <c r="C19" i="20"/>
  <c r="C10" i="20"/>
  <c r="C13" i="20" s="1"/>
  <c r="C15" i="20" s="1"/>
  <c r="C20" i="20" s="1"/>
  <c r="C22" i="20" s="1"/>
  <c r="E20" i="19" l="1"/>
  <c r="D13" i="20"/>
  <c r="D15" i="20" s="1"/>
  <c r="D20" i="20" s="1"/>
  <c r="D22" i="20" s="1"/>
  <c r="D6" i="19"/>
  <c r="E6" i="19"/>
  <c r="D20" i="19" l="1"/>
</calcChain>
</file>

<file path=xl/sharedStrings.xml><?xml version="1.0" encoding="utf-8"?>
<sst xmlns="http://schemas.openxmlformats.org/spreadsheetml/2006/main" count="142" uniqueCount="116">
  <si>
    <t>Označenie</t>
  </si>
  <si>
    <t>Názov položky</t>
  </si>
  <si>
    <t>Číslo riadku</t>
  </si>
  <si>
    <t>Bežné účtovné obdobie</t>
  </si>
  <si>
    <t>Bezprostredne predchádzajúce účtovné obdobie</t>
  </si>
  <si>
    <t>a</t>
  </si>
  <si>
    <t>b</t>
  </si>
  <si>
    <t>c</t>
  </si>
  <si>
    <t>d</t>
  </si>
  <si>
    <t>e</t>
  </si>
  <si>
    <t xml:space="preserve">A. </t>
  </si>
  <si>
    <t>A. I.</t>
  </si>
  <si>
    <t>A. II.</t>
  </si>
  <si>
    <t>A. III.</t>
  </si>
  <si>
    <t>A. III. 1</t>
  </si>
  <si>
    <t>A. IV.</t>
  </si>
  <si>
    <t>B.</t>
  </si>
  <si>
    <t>B. I.</t>
  </si>
  <si>
    <t>B. II.</t>
  </si>
  <si>
    <t>B. II. 1</t>
  </si>
  <si>
    <t>B. II. 2</t>
  </si>
  <si>
    <t>B. III.</t>
  </si>
  <si>
    <t>C.</t>
  </si>
  <si>
    <t>C. I.</t>
  </si>
  <si>
    <t>C. II.</t>
  </si>
  <si>
    <t>C. III.</t>
  </si>
  <si>
    <t>C. IV.</t>
  </si>
  <si>
    <t>C. IV. 2</t>
  </si>
  <si>
    <t>C. IV. 1</t>
  </si>
  <si>
    <t>C. V.</t>
  </si>
  <si>
    <t>C. VI.</t>
  </si>
  <si>
    <t>D.</t>
  </si>
  <si>
    <t>D. I.</t>
  </si>
  <si>
    <t>D. I. 1</t>
  </si>
  <si>
    <t>D. I. 2</t>
  </si>
  <si>
    <t>D. I. 3</t>
  </si>
  <si>
    <t>D. II.</t>
  </si>
  <si>
    <t>D. II. 2</t>
  </si>
  <si>
    <t>D. II. 1</t>
  </si>
  <si>
    <t>D. II. 3</t>
  </si>
  <si>
    <t>D. II. 4</t>
  </si>
  <si>
    <t>B. III. 1</t>
  </si>
  <si>
    <t>SPOLU MAJETOK                (r. 2 + r. 8)</t>
  </si>
  <si>
    <t>Neobežný majetok                   (r. 3 + r. 4 + r. 5 + r. 7)</t>
  </si>
  <si>
    <t>Dlhodobý nehmotný majetok</t>
  </si>
  <si>
    <t>Dlhodobý hmotný majetok</t>
  </si>
  <si>
    <t>Dlhodobý finančný majetok, z toho:</t>
  </si>
  <si>
    <t>pohľadávky z obchodného styku</t>
  </si>
  <si>
    <t>Ostatný majetok</t>
  </si>
  <si>
    <t>Obežný majetok                  (r.9 + r. 10 + r. 13)</t>
  </si>
  <si>
    <t>Zásoby</t>
  </si>
  <si>
    <t>Krátkodobý finančný majetok, z toho:</t>
  </si>
  <si>
    <t>peniaze a peňažné ekvivalenty</t>
  </si>
  <si>
    <t>Ostatný majetok, z toho:</t>
  </si>
  <si>
    <t>majetok klasifikovaný ako držaný na predaj</t>
  </si>
  <si>
    <t>SPOLU VLASTNÉ IMANIE A ZÁVÄZKY (r. 16 + r. 25)</t>
  </si>
  <si>
    <t>Vlastné imanie                         (r. 17 + r. 18 + r. 19 + r. 20 + r. 23 +r. 24)</t>
  </si>
  <si>
    <t>Základné imanie</t>
  </si>
  <si>
    <t>Kapitálové fondy</t>
  </si>
  <si>
    <t>Rezervné fondy a ostatné fondy tvorené zo zisku</t>
  </si>
  <si>
    <t>Výsledok hospodárenia minulých rokov                       (r. 21 + r. 22)</t>
  </si>
  <si>
    <t>Nerozdelený zisk minulých rokov</t>
  </si>
  <si>
    <t>Neuhradená strata minulých rokov</t>
  </si>
  <si>
    <t>Výsledok hospodárenia za účtovné obdobie po zdanení (+/-)</t>
  </si>
  <si>
    <t>Nekontrolujúce podiely</t>
  </si>
  <si>
    <t>Záväzky (r. 26 + r. 30)</t>
  </si>
  <si>
    <t>záväzky z obchodného styku</t>
  </si>
  <si>
    <t>úvery a pôžičky</t>
  </si>
  <si>
    <t>rezervy</t>
  </si>
  <si>
    <t>Krátkodobé záväzky, z toho:</t>
  </si>
  <si>
    <t>záväzky spojené s majetkom klasifikovaným ako držaný na predaj</t>
  </si>
  <si>
    <t>Časť II.: Vybrané údaje z výkazu komplexného výsledku</t>
  </si>
  <si>
    <t>Tabuľka č. 1: prehľad vybraných nákladov a výnosov</t>
  </si>
  <si>
    <t>Pokračujúce činnosti</t>
  </si>
  <si>
    <t>Výnosy z prevádzkovej činnosti, z toho:</t>
  </si>
  <si>
    <t>tržby</t>
  </si>
  <si>
    <t>Náklady na prevádzkovú činnosť</t>
  </si>
  <si>
    <t>Výsledok hospodárenia z prevádzkovej činnosti (+/-),                (r. 1 - r. 3)</t>
  </si>
  <si>
    <t>Finančné výnosy</t>
  </si>
  <si>
    <t>Finančné náklady</t>
  </si>
  <si>
    <t>Výsledok hospodárenia z pokračujúcich činností pred zdanením (+/-),      (r. 4 + r. 5 - r. 6)</t>
  </si>
  <si>
    <t>Daň z príjmu</t>
  </si>
  <si>
    <t>Ukončéné činnosti</t>
  </si>
  <si>
    <t>Výsledok hospodárenia z ukončených činností pred zdanením (+/-)</t>
  </si>
  <si>
    <t>Výsledok hospodárenia z ukončených činností po zdanení (+/-), (r. 10 - r. 11)</t>
  </si>
  <si>
    <t>Výsledok hospodárenia za účtovné obdobie po zdanení (+/-), (r. 9 + r. 12)</t>
  </si>
  <si>
    <t>Ostatné súčasti komplexného výsledku</t>
  </si>
  <si>
    <t>Výsledok hospodárenia z pokračujúcich činností po zdanení       (+/-),   (r. 7 - r. 8)</t>
  </si>
  <si>
    <t>Celkový komplexný výsledko za účtovné obdobie po zdanení (+/-),      (r. 13 + r. 14)</t>
  </si>
  <si>
    <t>Časť I.: Vybrané údaje z výkazu o finančnej situácií</t>
  </si>
  <si>
    <t>Časť III.: Ostatné vybrané údaje</t>
  </si>
  <si>
    <t>Tabuľka č. 1: Prehľad o štruktúre spoločníkov, akcionárov materskej účtovnej jednotky v bežnom účtovnom období</t>
  </si>
  <si>
    <t>Spoločník, akcionár</t>
  </si>
  <si>
    <t>Výška podielu na základnom imaní</t>
  </si>
  <si>
    <t>absolútne</t>
  </si>
  <si>
    <t>v %</t>
  </si>
  <si>
    <t>Podiel na hlasovacích právach v %</t>
  </si>
  <si>
    <t>Iný podiel na ostatných položkách vlastného imania ako na základnom imaní v %</t>
  </si>
  <si>
    <t>Spolu</t>
  </si>
  <si>
    <t>Tabuľka č. 2: Prehľad o konsolidovanom celku, za ktorý materská účtovná jednotka zostavuje konsolidovanú účtovnú jednotku</t>
  </si>
  <si>
    <t>Obchodné meno a sídlo účtovnej jednotky v konsolidovanom celku</t>
  </si>
  <si>
    <t>Druh vzťahu</t>
  </si>
  <si>
    <t>Podiel na vlastnom imaní v %</t>
  </si>
  <si>
    <t>f</t>
  </si>
  <si>
    <t>Tabuľka č. 1: prehľad o štruktúre majetku, vlastného imania  a záväzkov</t>
  </si>
  <si>
    <t>Gemerské žriedla,a.s.</t>
  </si>
  <si>
    <t>ZS-Horeca,s.r.o.</t>
  </si>
  <si>
    <t>dcérsky podnik</t>
  </si>
  <si>
    <t>spoločný podnik</t>
  </si>
  <si>
    <t>Water Alliance</t>
  </si>
  <si>
    <t>WAD Group</t>
  </si>
  <si>
    <t>Dlhodobé záväzky,  z toho:</t>
  </si>
  <si>
    <t>Amossoreta</t>
  </si>
  <si>
    <t>pridružený podnik</t>
  </si>
  <si>
    <t>St. Nicolaus DIRECT, s.r.o.</t>
  </si>
  <si>
    <t>Priemyselný areál Lúka,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</si>
</sst>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8"/>
      <name val="Arial CE"/>
      <family val="2"/>
    </font>
    <font>
      <sz val="8"/>
      <name val="Arial CE"/>
      <family val="2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 wrapText="1"/>
    </xf>
    <xf numFmtId="0" fontId="3" fillId="0" borderId="1" xfId="0" applyFont="1" applyBorder="1"/>
    <xf numFmtId="3" fontId="3" fillId="0" borderId="1" xfId="0" applyNumberFormat="1" applyFont="1" applyBorder="1" applyAlignment="1">
      <alignment vertical="center"/>
    </xf>
    <xf numFmtId="0" fontId="7" fillId="0" borderId="1" xfId="0" applyFont="1" applyBorder="1"/>
    <xf numFmtId="0" fontId="7" fillId="0" borderId="1" xfId="0" applyFont="1" applyBorder="1" applyAlignment="1">
      <alignment wrapText="1"/>
    </xf>
    <xf numFmtId="0" fontId="8" fillId="0" borderId="0" xfId="0" applyFont="1"/>
    <xf numFmtId="0" fontId="7" fillId="0" borderId="0" xfId="0" applyFont="1"/>
    <xf numFmtId="0" fontId="9" fillId="0" borderId="0" xfId="0" applyFont="1"/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/>
    <xf numFmtId="0" fontId="7" fillId="0" borderId="0" xfId="0" applyFont="1" applyBorder="1"/>
    <xf numFmtId="3" fontId="7" fillId="0" borderId="0" xfId="0" applyNumberFormat="1" applyFont="1" applyBorder="1"/>
    <xf numFmtId="0" fontId="7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3" fontId="3" fillId="0" borderId="0" xfId="0" applyNumberFormat="1" applyFont="1"/>
    <xf numFmtId="3" fontId="0" fillId="0" borderId="0" xfId="0" applyNumberFormat="1"/>
    <xf numFmtId="3" fontId="3" fillId="2" borderId="1" xfId="0" applyNumberFormat="1" applyFont="1" applyFill="1" applyBorder="1" applyAlignment="1">
      <alignment vertical="center"/>
    </xf>
    <xf numFmtId="0" fontId="3" fillId="2" borderId="0" xfId="0" applyFont="1" applyFill="1"/>
    <xf numFmtId="0" fontId="6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6" fillId="0" borderId="0" xfId="0" applyFont="1" applyAlignment="1">
      <alignment horizontal="center"/>
    </xf>
    <xf numFmtId="0" fontId="3" fillId="0" borderId="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0" fontId="7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</cellXfs>
  <cellStyles count="53">
    <cellStyle name="Hypertextové prepojenie" xfId="1" builtinId="8" hidden="1"/>
    <cellStyle name="Hypertextové prepojenie" xfId="3" builtinId="8" hidden="1"/>
    <cellStyle name="Hypertextové prepojenie" xfId="5" builtinId="8" hidden="1"/>
    <cellStyle name="Hypertextové prepojenie" xfId="7" builtinId="8" hidden="1"/>
    <cellStyle name="Hypertextové prepojenie" xfId="9" builtinId="8" hidden="1"/>
    <cellStyle name="Hypertextové prepojenie" xfId="11" builtinId="8" hidden="1"/>
    <cellStyle name="Hypertextové prepojenie" xfId="13" builtinId="8" hidden="1"/>
    <cellStyle name="Hypertextové prepojenie" xfId="15" builtinId="8" hidden="1"/>
    <cellStyle name="Hypertextové prepojenie" xfId="17" builtinId="8" hidden="1"/>
    <cellStyle name="Hypertextové prepojenie" xfId="19" builtinId="8" hidden="1"/>
    <cellStyle name="Hypertextové prepojenie" xfId="21" builtinId="8" hidden="1"/>
    <cellStyle name="Hypertextové prepojenie" xfId="23" builtinId="8" hidden="1"/>
    <cellStyle name="Hypertextové prepojenie" xfId="25" builtinId="8" hidden="1"/>
    <cellStyle name="Hypertextové prepojenie" xfId="27" builtinId="8" hidden="1"/>
    <cellStyle name="Hypertextové prepojenie" xfId="29" builtinId="8" hidden="1"/>
    <cellStyle name="Hypertextové prepojenie" xfId="31" builtinId="8" hidden="1"/>
    <cellStyle name="Hypertextové prepojenie" xfId="33" builtinId="8" hidden="1"/>
    <cellStyle name="Hypertextové prepojenie" xfId="35" builtinId="8" hidden="1"/>
    <cellStyle name="Hypertextové prepojenie" xfId="37" builtinId="8" hidden="1"/>
    <cellStyle name="Hypertextové prepojenie" xfId="39" builtinId="8" hidden="1"/>
    <cellStyle name="Hypertextové prepojenie" xfId="41" builtinId="8" hidden="1"/>
    <cellStyle name="Hypertextové prepojenie" xfId="43" builtinId="8" hidden="1"/>
    <cellStyle name="Hypertextové prepojenie" xfId="45" builtinId="8" hidden="1"/>
    <cellStyle name="Hypertextové prepojenie" xfId="47" builtinId="8" hidden="1"/>
    <cellStyle name="Hypertextové prepojenie" xfId="49" builtinId="8" hidden="1"/>
    <cellStyle name="Hypertextové prepojenie" xfId="51" builtinId="8" hidden="1"/>
    <cellStyle name="Normálne" xfId="0" builtinId="0"/>
    <cellStyle name="Použité hypertextové prepojenie" xfId="2" builtinId="9" hidden="1"/>
    <cellStyle name="Použité hypertextové prepojenie" xfId="4" builtinId="9" hidden="1"/>
    <cellStyle name="Použité hypertextové prepojenie" xfId="6" builtinId="9" hidden="1"/>
    <cellStyle name="Použité hypertextové prepojenie" xfId="8" builtinId="9" hidden="1"/>
    <cellStyle name="Použité hypertextové prepojenie" xfId="10" builtinId="9" hidden="1"/>
    <cellStyle name="Použité hypertextové prepojenie" xfId="12" builtinId="9" hidden="1"/>
    <cellStyle name="Použité hypertextové prepojenie" xfId="14" builtinId="9" hidden="1"/>
    <cellStyle name="Použité hypertextové prepojenie" xfId="16" builtinId="9" hidden="1"/>
    <cellStyle name="Použité hypertextové prepojenie" xfId="18" builtinId="9" hidden="1"/>
    <cellStyle name="Použité hypertextové prepojenie" xfId="20" builtinId="9" hidden="1"/>
    <cellStyle name="Použité hypertextové prepojenie" xfId="22" builtinId="9" hidden="1"/>
    <cellStyle name="Použité hypertextové prepojenie" xfId="24" builtinId="9" hidden="1"/>
    <cellStyle name="Použité hypertextové prepojenie" xfId="26" builtinId="9" hidden="1"/>
    <cellStyle name="Použité hypertextové prepojenie" xfId="28" builtinId="9" hidden="1"/>
    <cellStyle name="Použité hypertextové prepojenie" xfId="30" builtinId="9" hidden="1"/>
    <cellStyle name="Použité hypertextové prepojenie" xfId="32" builtinId="9" hidden="1"/>
    <cellStyle name="Použité hypertextové prepojenie" xfId="34" builtinId="9" hidden="1"/>
    <cellStyle name="Použité hypertextové prepojenie" xfId="36" builtinId="9" hidden="1"/>
    <cellStyle name="Použité hypertextové prepojenie" xfId="38" builtinId="9" hidden="1"/>
    <cellStyle name="Použité hypertextové prepojenie" xfId="40" builtinId="9" hidden="1"/>
    <cellStyle name="Použité hypertextové prepojenie" xfId="42" builtinId="9" hidden="1"/>
    <cellStyle name="Použité hypertextové prepojenie" xfId="44" builtinId="9" hidden="1"/>
    <cellStyle name="Použité hypertextové prepojenie" xfId="46" builtinId="9" hidden="1"/>
    <cellStyle name="Použité hypertextové prepojenie" xfId="48" builtinId="9" hidden="1"/>
    <cellStyle name="Použité hypertextové prepojenie" xfId="50" builtinId="9" hidden="1"/>
    <cellStyle name="Použité hypertextové prepojenie" xfId="52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workbookViewId="0">
      <selection activeCell="F11" sqref="F11"/>
    </sheetView>
  </sheetViews>
  <sheetFormatPr defaultColWidth="10.875" defaultRowHeight="12.75" x14ac:dyDescent="0.2"/>
  <cols>
    <col min="1" max="1" width="10.875" style="1" customWidth="1"/>
    <col min="2" max="2" width="22.375" style="1" customWidth="1"/>
    <col min="3" max="3" width="5" style="1" bestFit="1" customWidth="1"/>
    <col min="4" max="4" width="16.875" style="1" customWidth="1"/>
    <col min="5" max="5" width="19.75" style="1" customWidth="1"/>
    <col min="6" max="6" width="27.375" style="1" customWidth="1"/>
    <col min="7" max="7" width="10.875" style="1" customWidth="1"/>
    <col min="8" max="8" width="10.875" style="1"/>
    <col min="9" max="9" width="14.375" style="1" customWidth="1"/>
    <col min="10" max="10" width="13.5" style="1" customWidth="1"/>
    <col min="11" max="13" width="10.875" style="1"/>
    <col min="14" max="14" width="15.375" style="1" customWidth="1"/>
    <col min="15" max="15" width="13" style="1" customWidth="1"/>
    <col min="16" max="16384" width="10.875" style="1"/>
  </cols>
  <sheetData>
    <row r="1" spans="1:5" x14ac:dyDescent="0.2">
      <c r="A1" s="33" t="s">
        <v>89</v>
      </c>
      <c r="B1" s="33"/>
      <c r="C1" s="33"/>
      <c r="D1" s="33"/>
      <c r="E1" s="33"/>
    </row>
    <row r="2" spans="1:5" x14ac:dyDescent="0.2">
      <c r="A2" s="28"/>
      <c r="B2" s="28"/>
      <c r="C2" s="28"/>
      <c r="D2" s="28"/>
      <c r="E2" s="28"/>
    </row>
    <row r="3" spans="1:5" x14ac:dyDescent="0.2">
      <c r="A3" s="14" t="s">
        <v>104</v>
      </c>
    </row>
    <row r="4" spans="1:5" ht="38.25" x14ac:dyDescent="0.2">
      <c r="A4" s="2" t="s">
        <v>0</v>
      </c>
      <c r="B4" s="2" t="s">
        <v>1</v>
      </c>
      <c r="C4" s="31" t="s">
        <v>2</v>
      </c>
      <c r="D4" s="31" t="s">
        <v>3</v>
      </c>
      <c r="E4" s="31" t="s">
        <v>4</v>
      </c>
    </row>
    <row r="5" spans="1:5" x14ac:dyDescent="0.2">
      <c r="A5" s="4" t="s">
        <v>5</v>
      </c>
      <c r="B5" s="4" t="s">
        <v>6</v>
      </c>
      <c r="C5" s="4" t="s">
        <v>7</v>
      </c>
      <c r="D5" s="4">
        <v>1</v>
      </c>
      <c r="E5" s="4">
        <v>2</v>
      </c>
    </row>
    <row r="6" spans="1:5" ht="21" customHeight="1" x14ac:dyDescent="0.2">
      <c r="A6" s="5"/>
      <c r="B6" s="6" t="s">
        <v>42</v>
      </c>
      <c r="C6" s="7">
        <v>1</v>
      </c>
      <c r="D6" s="11">
        <f>D7+D13</f>
        <v>45633561</v>
      </c>
      <c r="E6" s="11">
        <f>E7+E13</f>
        <v>24081191</v>
      </c>
    </row>
    <row r="7" spans="1:5" ht="27.75" customHeight="1" x14ac:dyDescent="0.2">
      <c r="A7" s="5" t="s">
        <v>10</v>
      </c>
      <c r="B7" s="6" t="s">
        <v>43</v>
      </c>
      <c r="C7" s="7">
        <v>2</v>
      </c>
      <c r="D7" s="11">
        <f>D8+D9+D10+D12</f>
        <v>29907405</v>
      </c>
      <c r="E7" s="11">
        <f>E8+E9+E10+E12</f>
        <v>9411379</v>
      </c>
    </row>
    <row r="8" spans="1:5" x14ac:dyDescent="0.2">
      <c r="A8" s="5" t="s">
        <v>11</v>
      </c>
      <c r="B8" s="8" t="s">
        <v>44</v>
      </c>
      <c r="C8" s="7">
        <v>3</v>
      </c>
      <c r="D8" s="11">
        <v>375282</v>
      </c>
      <c r="E8" s="11">
        <v>377597</v>
      </c>
    </row>
    <row r="9" spans="1:5" x14ac:dyDescent="0.2">
      <c r="A9" s="5" t="s">
        <v>12</v>
      </c>
      <c r="B9" s="8" t="s">
        <v>45</v>
      </c>
      <c r="C9" s="7">
        <v>4</v>
      </c>
      <c r="D9" s="11">
        <f>17998553+1365586</f>
        <v>19364139</v>
      </c>
      <c r="E9" s="11">
        <f>8075573+827397</f>
        <v>8902970</v>
      </c>
    </row>
    <row r="10" spans="1:5" x14ac:dyDescent="0.2">
      <c r="A10" s="5" t="s">
        <v>13</v>
      </c>
      <c r="B10" s="9" t="s">
        <v>46</v>
      </c>
      <c r="C10" s="7">
        <v>5</v>
      </c>
      <c r="D10" s="11">
        <f>795000+9372984</f>
        <v>10167984</v>
      </c>
      <c r="E10" s="11">
        <v>130812</v>
      </c>
    </row>
    <row r="11" spans="1:5" ht="25.5" x14ac:dyDescent="0.2">
      <c r="A11" s="5" t="s">
        <v>14</v>
      </c>
      <c r="B11" s="6" t="s">
        <v>47</v>
      </c>
      <c r="C11" s="7">
        <v>6</v>
      </c>
      <c r="D11" s="11"/>
      <c r="E11" s="11"/>
    </row>
    <row r="12" spans="1:5" x14ac:dyDescent="0.2">
      <c r="A12" s="5" t="s">
        <v>15</v>
      </c>
      <c r="B12" s="6" t="s">
        <v>48</v>
      </c>
      <c r="C12" s="7">
        <v>7</v>
      </c>
      <c r="D12" s="11"/>
      <c r="E12" s="11"/>
    </row>
    <row r="13" spans="1:5" ht="26.25" customHeight="1" x14ac:dyDescent="0.2">
      <c r="A13" s="5" t="s">
        <v>16</v>
      </c>
      <c r="B13" s="6" t="s">
        <v>49</v>
      </c>
      <c r="C13" s="7">
        <v>8</v>
      </c>
      <c r="D13" s="11">
        <f>D14+D15+D18</f>
        <v>15726156</v>
      </c>
      <c r="E13" s="11">
        <f>E14+E15+E18</f>
        <v>14669812</v>
      </c>
    </row>
    <row r="14" spans="1:5" x14ac:dyDescent="0.2">
      <c r="A14" s="5" t="s">
        <v>17</v>
      </c>
      <c r="B14" s="6" t="s">
        <v>50</v>
      </c>
      <c r="C14" s="7">
        <v>9</v>
      </c>
      <c r="D14" s="11">
        <v>4194593</v>
      </c>
      <c r="E14" s="11">
        <v>6247537</v>
      </c>
    </row>
    <row r="15" spans="1:5" ht="25.5" x14ac:dyDescent="0.2">
      <c r="A15" s="5" t="s">
        <v>18</v>
      </c>
      <c r="B15" s="6" t="s">
        <v>51</v>
      </c>
      <c r="C15" s="7">
        <v>10</v>
      </c>
      <c r="D15" s="11">
        <f>10773574+12961+680613</f>
        <v>11467148</v>
      </c>
      <c r="E15" s="11">
        <f>6704311+170408+1459434</f>
        <v>8334153</v>
      </c>
    </row>
    <row r="16" spans="1:5" ht="25.5" x14ac:dyDescent="0.2">
      <c r="A16" s="5" t="s">
        <v>19</v>
      </c>
      <c r="B16" s="6" t="s">
        <v>47</v>
      </c>
      <c r="C16" s="7">
        <v>11</v>
      </c>
      <c r="D16" s="11">
        <v>10773574</v>
      </c>
      <c r="E16" s="11">
        <v>6704311</v>
      </c>
    </row>
    <row r="17" spans="1:6" x14ac:dyDescent="0.2">
      <c r="A17" s="5" t="s">
        <v>20</v>
      </c>
      <c r="B17" s="6" t="s">
        <v>52</v>
      </c>
      <c r="C17" s="7">
        <v>12</v>
      </c>
      <c r="D17" s="11">
        <v>680613</v>
      </c>
      <c r="E17" s="11">
        <v>1459434</v>
      </c>
    </row>
    <row r="18" spans="1:6" x14ac:dyDescent="0.2">
      <c r="A18" s="5" t="s">
        <v>21</v>
      </c>
      <c r="B18" s="6" t="s">
        <v>53</v>
      </c>
      <c r="C18" s="7">
        <v>13</v>
      </c>
      <c r="D18" s="11">
        <v>64415</v>
      </c>
      <c r="E18" s="11">
        <v>88122</v>
      </c>
    </row>
    <row r="19" spans="1:6" ht="25.5" x14ac:dyDescent="0.2">
      <c r="A19" s="5" t="s">
        <v>41</v>
      </c>
      <c r="B19" s="6" t="s">
        <v>54</v>
      </c>
      <c r="C19" s="7">
        <v>14</v>
      </c>
      <c r="D19" s="11"/>
      <c r="E19" s="11"/>
    </row>
    <row r="20" spans="1:6" ht="20.25" customHeight="1" x14ac:dyDescent="0.2">
      <c r="A20" s="5"/>
      <c r="B20" s="6" t="s">
        <v>55</v>
      </c>
      <c r="C20" s="7">
        <v>15</v>
      </c>
      <c r="D20" s="11">
        <f>D21+D30</f>
        <v>45633561</v>
      </c>
      <c r="E20" s="11">
        <f>E21+E30</f>
        <v>24081191</v>
      </c>
    </row>
    <row r="21" spans="1:6" ht="22.5" customHeight="1" x14ac:dyDescent="0.2">
      <c r="A21" s="5" t="s">
        <v>22</v>
      </c>
      <c r="B21" s="6" t="s">
        <v>56</v>
      </c>
      <c r="C21" s="7">
        <v>16</v>
      </c>
      <c r="D21" s="11">
        <f>D22+D23+D24+D25+D28+D29</f>
        <v>37109620</v>
      </c>
      <c r="E21" s="11">
        <f>E22+E23+E24+E25+E28+E29</f>
        <v>9100049</v>
      </c>
    </row>
    <row r="22" spans="1:6" x14ac:dyDescent="0.2">
      <c r="A22" s="5" t="s">
        <v>23</v>
      </c>
      <c r="B22" s="6" t="s">
        <v>57</v>
      </c>
      <c r="C22" s="7">
        <v>17</v>
      </c>
      <c r="D22" s="11">
        <v>2970472</v>
      </c>
      <c r="E22" s="11">
        <v>2970472</v>
      </c>
    </row>
    <row r="23" spans="1:6" x14ac:dyDescent="0.2">
      <c r="A23" s="5" t="s">
        <v>24</v>
      </c>
      <c r="B23" s="6" t="s">
        <v>58</v>
      </c>
      <c r="C23" s="7">
        <v>18</v>
      </c>
      <c r="D23" s="11"/>
      <c r="E23" s="11"/>
      <c r="F23" s="3"/>
    </row>
    <row r="24" spans="1:6" ht="25.5" x14ac:dyDescent="0.2">
      <c r="A24" s="5" t="s">
        <v>25</v>
      </c>
      <c r="B24" s="6" t="s">
        <v>59</v>
      </c>
      <c r="C24" s="7">
        <v>19</v>
      </c>
      <c r="D24" s="11">
        <v>916323</v>
      </c>
      <c r="E24" s="11">
        <v>912039</v>
      </c>
    </row>
    <row r="25" spans="1:6" ht="38.25" x14ac:dyDescent="0.2">
      <c r="A25" s="5" t="s">
        <v>26</v>
      </c>
      <c r="B25" s="6" t="s">
        <v>60</v>
      </c>
      <c r="C25" s="7">
        <v>20</v>
      </c>
      <c r="D25" s="11">
        <f>D26+D27</f>
        <v>32708076</v>
      </c>
      <c r="E25" s="11">
        <f>E26+E27</f>
        <v>5040582</v>
      </c>
    </row>
    <row r="26" spans="1:6" ht="25.5" x14ac:dyDescent="0.2">
      <c r="A26" s="5" t="s">
        <v>28</v>
      </c>
      <c r="B26" s="6" t="s">
        <v>61</v>
      </c>
      <c r="C26" s="7">
        <v>21</v>
      </c>
      <c r="D26" s="11">
        <v>32708076</v>
      </c>
      <c r="E26" s="11">
        <v>5040582</v>
      </c>
    </row>
    <row r="27" spans="1:6" ht="24.75" customHeight="1" x14ac:dyDescent="0.2">
      <c r="A27" s="5" t="s">
        <v>27</v>
      </c>
      <c r="B27" s="6" t="s">
        <v>62</v>
      </c>
      <c r="C27" s="7">
        <v>22</v>
      </c>
      <c r="D27" s="11"/>
      <c r="E27" s="11"/>
    </row>
    <row r="28" spans="1:6" ht="35.25" customHeight="1" x14ac:dyDescent="0.2">
      <c r="A28" s="5" t="s">
        <v>29</v>
      </c>
      <c r="B28" s="6" t="s">
        <v>63</v>
      </c>
      <c r="C28" s="7">
        <v>23</v>
      </c>
      <c r="D28" s="11">
        <v>512441</v>
      </c>
      <c r="E28" s="11">
        <v>174666</v>
      </c>
      <c r="F28" s="24"/>
    </row>
    <row r="29" spans="1:6" x14ac:dyDescent="0.2">
      <c r="A29" s="5" t="s">
        <v>30</v>
      </c>
      <c r="B29" s="6" t="s">
        <v>64</v>
      </c>
      <c r="C29" s="7">
        <v>24</v>
      </c>
      <c r="D29" s="11">
        <v>2308</v>
      </c>
      <c r="E29" s="11">
        <v>2290</v>
      </c>
    </row>
    <row r="30" spans="1:6" x14ac:dyDescent="0.2">
      <c r="A30" s="5" t="s">
        <v>31</v>
      </c>
      <c r="B30" s="6" t="s">
        <v>65</v>
      </c>
      <c r="C30" s="7">
        <v>25</v>
      </c>
      <c r="D30" s="11">
        <f>D31+D35</f>
        <v>8523941</v>
      </c>
      <c r="E30" s="11">
        <f>E31+E35</f>
        <v>14981142</v>
      </c>
    </row>
    <row r="31" spans="1:6" x14ac:dyDescent="0.2">
      <c r="A31" s="5" t="s">
        <v>32</v>
      </c>
      <c r="B31" s="6" t="s">
        <v>111</v>
      </c>
      <c r="C31" s="7">
        <v>26</v>
      </c>
      <c r="D31" s="11">
        <v>1549470</v>
      </c>
      <c r="E31" s="11">
        <v>8453102</v>
      </c>
    </row>
    <row r="32" spans="1:6" x14ac:dyDescent="0.2">
      <c r="A32" s="5" t="s">
        <v>33</v>
      </c>
      <c r="B32" s="6" t="s">
        <v>66</v>
      </c>
      <c r="C32" s="7">
        <v>27</v>
      </c>
      <c r="D32" s="11">
        <v>45239</v>
      </c>
      <c r="E32" s="11">
        <v>17357</v>
      </c>
    </row>
    <row r="33" spans="1:7" x14ac:dyDescent="0.2">
      <c r="A33" s="5" t="s">
        <v>34</v>
      </c>
      <c r="B33" s="6" t="s">
        <v>67</v>
      </c>
      <c r="C33" s="7">
        <v>28</v>
      </c>
      <c r="D33" s="11">
        <v>105115</v>
      </c>
      <c r="E33" s="11"/>
    </row>
    <row r="34" spans="1:7" x14ac:dyDescent="0.2">
      <c r="A34" s="5" t="s">
        <v>35</v>
      </c>
      <c r="B34" s="6" t="s">
        <v>68</v>
      </c>
      <c r="C34" s="7">
        <v>29</v>
      </c>
      <c r="D34" s="11">
        <v>105544</v>
      </c>
      <c r="E34" s="11">
        <v>107146</v>
      </c>
    </row>
    <row r="35" spans="1:7" x14ac:dyDescent="0.2">
      <c r="A35" s="5" t="s">
        <v>36</v>
      </c>
      <c r="B35" s="6" t="s">
        <v>69</v>
      </c>
      <c r="C35" s="7">
        <v>30</v>
      </c>
      <c r="D35" s="11">
        <v>6974471</v>
      </c>
      <c r="E35" s="11">
        <v>6528040</v>
      </c>
    </row>
    <row r="36" spans="1:7" x14ac:dyDescent="0.2">
      <c r="A36" s="5" t="s">
        <v>38</v>
      </c>
      <c r="B36" s="6" t="s">
        <v>66</v>
      </c>
      <c r="C36" s="7">
        <v>31</v>
      </c>
      <c r="D36" s="11">
        <v>5121696</v>
      </c>
      <c r="E36" s="11">
        <v>4745591</v>
      </c>
    </row>
    <row r="37" spans="1:7" x14ac:dyDescent="0.2">
      <c r="A37" s="5" t="s">
        <v>37</v>
      </c>
      <c r="B37" s="6" t="s">
        <v>67</v>
      </c>
      <c r="C37" s="7">
        <v>32</v>
      </c>
      <c r="D37" s="26"/>
      <c r="E37" s="26">
        <v>1306766</v>
      </c>
      <c r="F37" s="27"/>
      <c r="G37" s="27"/>
    </row>
    <row r="38" spans="1:7" x14ac:dyDescent="0.2">
      <c r="A38" s="5" t="s">
        <v>39</v>
      </c>
      <c r="B38" s="6" t="s">
        <v>68</v>
      </c>
      <c r="C38" s="7">
        <v>33</v>
      </c>
      <c r="D38" s="11">
        <v>300977</v>
      </c>
      <c r="E38" s="11">
        <v>251015</v>
      </c>
    </row>
    <row r="39" spans="1:7" ht="22.5" customHeight="1" x14ac:dyDescent="0.2">
      <c r="A39" s="5" t="s">
        <v>40</v>
      </c>
      <c r="B39" s="6" t="s">
        <v>70</v>
      </c>
      <c r="C39" s="7">
        <v>34</v>
      </c>
      <c r="D39" s="11"/>
      <c r="E39" s="11"/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E15" sqref="E15:F15"/>
    </sheetView>
  </sheetViews>
  <sheetFormatPr defaultRowHeight="15.75" x14ac:dyDescent="0.25"/>
  <cols>
    <col min="1" max="1" width="32.75" customWidth="1"/>
    <col min="2" max="2" width="5.75" customWidth="1"/>
    <col min="3" max="3" width="11.5" customWidth="1"/>
    <col min="4" max="4" width="14.125" customWidth="1"/>
  </cols>
  <sheetData>
    <row r="1" spans="1:6" x14ac:dyDescent="0.25">
      <c r="A1" s="33" t="s">
        <v>71</v>
      </c>
      <c r="B1" s="33"/>
      <c r="C1" s="33"/>
      <c r="D1" s="33"/>
    </row>
    <row r="2" spans="1:6" x14ac:dyDescent="0.25">
      <c r="A2" s="28"/>
      <c r="B2" s="28"/>
      <c r="C2" s="28"/>
      <c r="D2" s="28"/>
    </row>
    <row r="3" spans="1:6" x14ac:dyDescent="0.25">
      <c r="A3" s="14" t="s">
        <v>72</v>
      </c>
      <c r="B3" s="1"/>
      <c r="C3" s="1"/>
      <c r="D3" s="1"/>
    </row>
    <row r="4" spans="1:6" ht="38.25" x14ac:dyDescent="0.25">
      <c r="A4" s="2" t="s">
        <v>1</v>
      </c>
      <c r="B4" s="31" t="s">
        <v>2</v>
      </c>
      <c r="C4" s="31" t="s">
        <v>3</v>
      </c>
      <c r="D4" s="31" t="s">
        <v>4</v>
      </c>
    </row>
    <row r="5" spans="1:6" x14ac:dyDescent="0.25">
      <c r="A5" s="4" t="s">
        <v>5</v>
      </c>
      <c r="B5" s="4" t="s">
        <v>6</v>
      </c>
      <c r="C5" s="4">
        <v>1</v>
      </c>
      <c r="D5" s="4">
        <v>2</v>
      </c>
    </row>
    <row r="6" spans="1:6" x14ac:dyDescent="0.25">
      <c r="A6" s="34" t="s">
        <v>73</v>
      </c>
      <c r="B6" s="35"/>
      <c r="C6" s="35"/>
      <c r="D6" s="36"/>
    </row>
    <row r="7" spans="1:6" ht="22.5" customHeight="1" x14ac:dyDescent="0.25">
      <c r="A7" s="6" t="s">
        <v>74</v>
      </c>
      <c r="B7" s="7">
        <v>1</v>
      </c>
      <c r="C7" s="11">
        <f>38178433+466021-82704</f>
        <v>38561750</v>
      </c>
      <c r="D7" s="11">
        <f>36692315+394556+406163</f>
        <v>37493034</v>
      </c>
    </row>
    <row r="8" spans="1:6" x14ac:dyDescent="0.25">
      <c r="A8" s="6" t="s">
        <v>75</v>
      </c>
      <c r="B8" s="7">
        <v>2</v>
      </c>
      <c r="C8" s="11">
        <v>38178433</v>
      </c>
      <c r="D8" s="11">
        <v>36692315</v>
      </c>
    </row>
    <row r="9" spans="1:6" ht="24.75" customHeight="1" x14ac:dyDescent="0.25">
      <c r="A9" s="6" t="s">
        <v>76</v>
      </c>
      <c r="B9" s="7">
        <v>3</v>
      </c>
      <c r="C9" s="11">
        <f>28660017+6473445+1673583+844332</f>
        <v>37651377</v>
      </c>
      <c r="D9" s="11">
        <f>28685594+6102138+1732015+638270</f>
        <v>37158017</v>
      </c>
    </row>
    <row r="10" spans="1:6" ht="31.5" customHeight="1" x14ac:dyDescent="0.25">
      <c r="A10" s="6" t="s">
        <v>77</v>
      </c>
      <c r="B10" s="7">
        <v>4</v>
      </c>
      <c r="C10" s="11">
        <f>C7-C9</f>
        <v>910373</v>
      </c>
      <c r="D10" s="11">
        <f>D7-D9</f>
        <v>335017</v>
      </c>
    </row>
    <row r="11" spans="1:6" x14ac:dyDescent="0.25">
      <c r="A11" s="6" t="s">
        <v>78</v>
      </c>
      <c r="B11" s="7">
        <v>5</v>
      </c>
      <c r="C11" s="11">
        <f>5735</f>
        <v>5735</v>
      </c>
      <c r="D11" s="11">
        <v>620</v>
      </c>
      <c r="E11" s="25"/>
      <c r="F11" s="25"/>
    </row>
    <row r="12" spans="1:6" x14ac:dyDescent="0.25">
      <c r="A12" s="6" t="s">
        <v>79</v>
      </c>
      <c r="B12" s="7">
        <v>6</v>
      </c>
      <c r="C12" s="11">
        <f>111601+103341</f>
        <v>214942</v>
      </c>
      <c r="D12" s="11">
        <f>85484+5366</f>
        <v>90850</v>
      </c>
    </row>
    <row r="13" spans="1:6" ht="47.25" customHeight="1" x14ac:dyDescent="0.25">
      <c r="A13" s="6" t="s">
        <v>80</v>
      </c>
      <c r="B13" s="7">
        <v>7</v>
      </c>
      <c r="C13" s="11">
        <f>C10+C11-C12</f>
        <v>701166</v>
      </c>
      <c r="D13" s="11">
        <f>D10+D11-D12</f>
        <v>244787</v>
      </c>
    </row>
    <row r="14" spans="1:6" x14ac:dyDescent="0.25">
      <c r="A14" s="6" t="s">
        <v>81</v>
      </c>
      <c r="B14" s="7">
        <v>8</v>
      </c>
      <c r="C14" s="11">
        <v>188707</v>
      </c>
      <c r="D14" s="11">
        <v>70040</v>
      </c>
    </row>
    <row r="15" spans="1:6" ht="44.25" customHeight="1" x14ac:dyDescent="0.25">
      <c r="A15" s="6" t="s">
        <v>87</v>
      </c>
      <c r="B15" s="7">
        <v>9</v>
      </c>
      <c r="C15" s="11">
        <f>C13-C14</f>
        <v>512459</v>
      </c>
      <c r="D15" s="11">
        <f>D13-D14</f>
        <v>174747</v>
      </c>
      <c r="E15" s="25"/>
      <c r="F15" s="25"/>
    </row>
    <row r="16" spans="1:6" x14ac:dyDescent="0.25">
      <c r="A16" s="37" t="s">
        <v>82</v>
      </c>
      <c r="B16" s="35"/>
      <c r="C16" s="35"/>
      <c r="D16" s="36"/>
    </row>
    <row r="17" spans="1:4" ht="33" customHeight="1" x14ac:dyDescent="0.25">
      <c r="A17" s="6" t="s">
        <v>83</v>
      </c>
      <c r="B17" s="7">
        <v>10</v>
      </c>
      <c r="C17" s="11"/>
      <c r="D17" s="11"/>
    </row>
    <row r="18" spans="1:4" ht="22.5" customHeight="1" x14ac:dyDescent="0.25">
      <c r="A18" s="6" t="s">
        <v>81</v>
      </c>
      <c r="B18" s="7">
        <v>11</v>
      </c>
      <c r="C18" s="11"/>
      <c r="D18" s="11"/>
    </row>
    <row r="19" spans="1:4" ht="37.5" customHeight="1" x14ac:dyDescent="0.25">
      <c r="A19" s="6" t="s">
        <v>84</v>
      </c>
      <c r="B19" s="7">
        <v>12</v>
      </c>
      <c r="C19" s="11">
        <f>C17-C18</f>
        <v>0</v>
      </c>
      <c r="D19" s="11">
        <f>D17-D18</f>
        <v>0</v>
      </c>
    </row>
    <row r="20" spans="1:4" ht="39.75" customHeight="1" x14ac:dyDescent="0.25">
      <c r="A20" s="6" t="s">
        <v>85</v>
      </c>
      <c r="B20" s="7">
        <v>13</v>
      </c>
      <c r="C20" s="11">
        <f>C15+C19</f>
        <v>512459</v>
      </c>
      <c r="D20" s="11">
        <f>D15+D19</f>
        <v>174747</v>
      </c>
    </row>
    <row r="21" spans="1:4" ht="36.75" customHeight="1" x14ac:dyDescent="0.25">
      <c r="A21" s="6" t="s">
        <v>86</v>
      </c>
      <c r="B21" s="7">
        <v>14</v>
      </c>
      <c r="C21" s="11"/>
      <c r="D21" s="11"/>
    </row>
    <row r="22" spans="1:4" ht="42" customHeight="1" x14ac:dyDescent="0.25">
      <c r="A22" s="6" t="s">
        <v>88</v>
      </c>
      <c r="B22" s="7">
        <v>15</v>
      </c>
      <c r="C22" s="11">
        <f>C20+C21</f>
        <v>512459</v>
      </c>
      <c r="D22" s="11">
        <f>D20+D21</f>
        <v>174747</v>
      </c>
    </row>
  </sheetData>
  <mergeCells count="3">
    <mergeCell ref="A1:D1"/>
    <mergeCell ref="A6:D6"/>
    <mergeCell ref="A16:D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L13" sqref="L13"/>
    </sheetView>
  </sheetViews>
  <sheetFormatPr defaultRowHeight="12.75" x14ac:dyDescent="0.2"/>
  <cols>
    <col min="1" max="1" width="18.75" style="16" customWidth="1"/>
    <col min="2" max="2" width="14.875" style="16" customWidth="1"/>
    <col min="3" max="3" width="12.75" style="16" customWidth="1"/>
    <col min="4" max="4" width="12.375" style="16" customWidth="1"/>
    <col min="5" max="5" width="11" style="16" customWidth="1"/>
    <col min="6" max="16384" width="9" style="16"/>
  </cols>
  <sheetData>
    <row r="1" spans="1:6" x14ac:dyDescent="0.2">
      <c r="A1" s="44" t="s">
        <v>90</v>
      </c>
      <c r="B1" s="44"/>
      <c r="C1" s="44"/>
      <c r="D1" s="44"/>
      <c r="E1" s="44"/>
      <c r="F1" s="15"/>
    </row>
    <row r="2" spans="1:6" x14ac:dyDescent="0.2">
      <c r="A2" s="30"/>
      <c r="B2" s="30"/>
      <c r="C2" s="30"/>
      <c r="D2" s="30"/>
      <c r="E2" s="30"/>
      <c r="F2" s="15"/>
    </row>
    <row r="3" spans="1:6" ht="25.5" customHeight="1" x14ac:dyDescent="0.2">
      <c r="A3" s="45" t="s">
        <v>91</v>
      </c>
      <c r="B3" s="45"/>
      <c r="C3" s="45"/>
      <c r="D3" s="45"/>
      <c r="E3" s="45"/>
      <c r="F3" s="15"/>
    </row>
    <row r="4" spans="1:6" x14ac:dyDescent="0.2">
      <c r="A4" s="40" t="s">
        <v>92</v>
      </c>
      <c r="B4" s="47" t="s">
        <v>93</v>
      </c>
      <c r="C4" s="48"/>
      <c r="D4" s="49" t="s">
        <v>96</v>
      </c>
      <c r="E4" s="40" t="s">
        <v>97</v>
      </c>
      <c r="F4" s="15"/>
    </row>
    <row r="5" spans="1:6" ht="26.25" customHeight="1" x14ac:dyDescent="0.2">
      <c r="A5" s="46"/>
      <c r="B5" s="17" t="s">
        <v>94</v>
      </c>
      <c r="C5" s="17" t="s">
        <v>95</v>
      </c>
      <c r="D5" s="49"/>
      <c r="E5" s="46"/>
      <c r="F5" s="15"/>
    </row>
    <row r="6" spans="1:6" x14ac:dyDescent="0.2">
      <c r="A6" s="18" t="s">
        <v>5</v>
      </c>
      <c r="B6" s="18" t="s">
        <v>6</v>
      </c>
      <c r="C6" s="18" t="s">
        <v>7</v>
      </c>
      <c r="D6" s="18" t="s">
        <v>8</v>
      </c>
      <c r="E6" s="18" t="s">
        <v>9</v>
      </c>
      <c r="F6" s="15"/>
    </row>
    <row r="7" spans="1:6" x14ac:dyDescent="0.2">
      <c r="A7" s="13" t="s">
        <v>109</v>
      </c>
      <c r="B7" s="19">
        <f>B9*C7/100</f>
        <v>1782283.2</v>
      </c>
      <c r="C7" s="12">
        <v>60</v>
      </c>
      <c r="D7" s="12">
        <v>60</v>
      </c>
      <c r="E7" s="12"/>
      <c r="F7" s="15"/>
    </row>
    <row r="8" spans="1:6" x14ac:dyDescent="0.2">
      <c r="A8" s="13" t="s">
        <v>110</v>
      </c>
      <c r="B8" s="19">
        <f>B9*C8/100</f>
        <v>1188188.8</v>
      </c>
      <c r="C8" s="12">
        <v>40</v>
      </c>
      <c r="D8" s="12">
        <v>40</v>
      </c>
      <c r="E8" s="12"/>
      <c r="F8" s="15"/>
    </row>
    <row r="9" spans="1:6" x14ac:dyDescent="0.2">
      <c r="A9" s="12" t="s">
        <v>98</v>
      </c>
      <c r="B9" s="19">
        <v>2970472</v>
      </c>
      <c r="C9" s="12"/>
      <c r="D9" s="12"/>
      <c r="E9" s="12"/>
      <c r="F9" s="15"/>
    </row>
    <row r="10" spans="1:6" x14ac:dyDescent="0.2">
      <c r="A10" s="20"/>
      <c r="B10" s="21"/>
      <c r="C10" s="20"/>
      <c r="D10" s="20"/>
      <c r="E10" s="20"/>
      <c r="F10" s="15"/>
    </row>
    <row r="11" spans="1:6" x14ac:dyDescent="0.2">
      <c r="A11" s="20"/>
      <c r="B11" s="21"/>
      <c r="C11" s="20"/>
      <c r="D11" s="20"/>
      <c r="E11" s="20"/>
      <c r="F11" s="15"/>
    </row>
    <row r="12" spans="1:6" x14ac:dyDescent="0.2">
      <c r="A12" s="20"/>
      <c r="B12" s="21"/>
      <c r="C12" s="20"/>
      <c r="D12" s="20"/>
      <c r="E12" s="20"/>
      <c r="F12" s="15"/>
    </row>
    <row r="13" spans="1:6" x14ac:dyDescent="0.2">
      <c r="A13" s="15"/>
      <c r="B13" s="15"/>
      <c r="C13" s="15"/>
      <c r="D13" s="15"/>
      <c r="E13" s="15"/>
      <c r="F13" s="15"/>
    </row>
    <row r="14" spans="1:6" x14ac:dyDescent="0.2">
      <c r="A14" s="38" t="s">
        <v>99</v>
      </c>
      <c r="B14" s="39"/>
      <c r="C14" s="39"/>
      <c r="D14" s="39"/>
      <c r="E14" s="39"/>
      <c r="F14" s="39"/>
    </row>
    <row r="15" spans="1:6" ht="51.75" customHeight="1" x14ac:dyDescent="0.2">
      <c r="A15" s="40" t="s">
        <v>100</v>
      </c>
      <c r="B15" s="22" t="s">
        <v>101</v>
      </c>
      <c r="C15" s="42" t="s">
        <v>3</v>
      </c>
      <c r="D15" s="43"/>
      <c r="E15" s="42" t="s">
        <v>4</v>
      </c>
      <c r="F15" s="43"/>
    </row>
    <row r="16" spans="1:6" ht="51" x14ac:dyDescent="0.2">
      <c r="A16" s="41"/>
      <c r="B16" s="23"/>
      <c r="C16" s="29" t="s">
        <v>102</v>
      </c>
      <c r="D16" s="29" t="s">
        <v>96</v>
      </c>
      <c r="E16" s="29" t="s">
        <v>102</v>
      </c>
      <c r="F16" s="29" t="s">
        <v>96</v>
      </c>
    </row>
    <row r="17" spans="1:6" x14ac:dyDescent="0.2">
      <c r="A17" s="18" t="s">
        <v>5</v>
      </c>
      <c r="B17" s="18" t="s">
        <v>6</v>
      </c>
      <c r="C17" s="18" t="s">
        <v>7</v>
      </c>
      <c r="D17" s="18" t="s">
        <v>8</v>
      </c>
      <c r="E17" s="18" t="s">
        <v>9</v>
      </c>
      <c r="F17" s="18" t="s">
        <v>103</v>
      </c>
    </row>
    <row r="18" spans="1:6" ht="28.5" customHeight="1" x14ac:dyDescent="0.2">
      <c r="A18" s="32" t="s">
        <v>115</v>
      </c>
      <c r="B18" s="12" t="s">
        <v>108</v>
      </c>
      <c r="C18" s="12">
        <v>50</v>
      </c>
      <c r="D18" s="12">
        <v>50</v>
      </c>
      <c r="E18" s="12"/>
      <c r="F18" s="12"/>
    </row>
    <row r="19" spans="1:6" ht="29.25" customHeight="1" x14ac:dyDescent="0.2">
      <c r="A19" s="32" t="s">
        <v>114</v>
      </c>
      <c r="B19" s="12" t="s">
        <v>108</v>
      </c>
      <c r="C19" s="12">
        <v>50</v>
      </c>
      <c r="D19" s="12">
        <v>50</v>
      </c>
      <c r="E19" s="12"/>
      <c r="F19" s="12"/>
    </row>
    <row r="20" spans="1:6" x14ac:dyDescent="0.2">
      <c r="A20" s="13" t="s">
        <v>105</v>
      </c>
      <c r="B20" s="12" t="s">
        <v>107</v>
      </c>
      <c r="C20" s="12">
        <v>99.906000000000006</v>
      </c>
      <c r="D20" s="12">
        <v>99.906000000000006</v>
      </c>
      <c r="E20" s="12">
        <v>99.906000000000006</v>
      </c>
      <c r="F20" s="12">
        <v>99.906000000000006</v>
      </c>
    </row>
    <row r="21" spans="1:6" ht="24.75" customHeight="1" x14ac:dyDescent="0.2">
      <c r="A21" s="12" t="s">
        <v>106</v>
      </c>
      <c r="B21" s="12" t="s">
        <v>108</v>
      </c>
      <c r="C21" s="12">
        <v>50</v>
      </c>
      <c r="D21" s="12">
        <v>50</v>
      </c>
      <c r="E21" s="12"/>
      <c r="F21" s="12"/>
    </row>
    <row r="22" spans="1:6" ht="21" customHeight="1" x14ac:dyDescent="0.2">
      <c r="A22" s="10" t="s">
        <v>112</v>
      </c>
      <c r="B22" s="10" t="s">
        <v>113</v>
      </c>
      <c r="C22" s="10">
        <v>25</v>
      </c>
      <c r="D22" s="10">
        <v>25</v>
      </c>
      <c r="E22" s="10">
        <v>25</v>
      </c>
      <c r="F22" s="10">
        <v>25</v>
      </c>
    </row>
  </sheetData>
  <mergeCells count="10">
    <mergeCell ref="A14:F14"/>
    <mergeCell ref="A15:A16"/>
    <mergeCell ref="C15:D15"/>
    <mergeCell ref="E15:F15"/>
    <mergeCell ref="A1:E1"/>
    <mergeCell ref="A3:E3"/>
    <mergeCell ref="A4:A5"/>
    <mergeCell ref="B4:C4"/>
    <mergeCell ref="D4:D5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časť I. k 31.12.2017</vt:lpstr>
      <vt:lpstr>časť II. k 31.12.2017</vt:lpstr>
      <vt:lpstr>časť III. k 31.12.2017</vt:lpstr>
    </vt:vector>
  </TitlesOfParts>
  <Company>EUBA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FZ;Jana Lettrichová</dc:creator>
  <cp:lastModifiedBy>Jana Lettrichova</cp:lastModifiedBy>
  <cp:lastPrinted>2013-10-18T12:46:37Z</cp:lastPrinted>
  <dcterms:created xsi:type="dcterms:W3CDTF">2012-12-02T14:43:33Z</dcterms:created>
  <dcterms:modified xsi:type="dcterms:W3CDTF">2018-11-14T08:23:14Z</dcterms:modified>
</cp:coreProperties>
</file>