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livagroup.local\dfs\Desktops\pavlina.glvacova\Desktop\AUDIT 2018\audit final 2018\UZ 2018\podané výkazy_2018_ 31.3.2019 (1.4.2019)\"/>
    </mc:Choice>
  </mc:AlternateContent>
  <xr:revisionPtr revIDLastSave="0" documentId="13_ncr:1_{BB627A26-29D3-4B11-823F-0AF73F6C72E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DNM_2018" sheetId="2" r:id="rId1"/>
    <sheet name="DNM_2017" sheetId="6" r:id="rId2"/>
    <sheet name="DHM_2018" sheetId="7" r:id="rId3"/>
    <sheet name="DHM_2017" sheetId="9" r:id="rId4"/>
    <sheet name="DFM_2017" sheetId="12" r:id="rId5"/>
  </sheets>
  <definedNames>
    <definedName name="_MailAutoSig" localSheetId="4">DFM_2017!$M$9</definedName>
    <definedName name="_xlnm.Print_Area" localSheetId="4">DFM_2017!$A$1:$Q$32</definedName>
    <definedName name="_xlnm.Print_Area" localSheetId="3">DHM_2017!$A$1:$Q$33</definedName>
    <definedName name="_xlnm.Print_Area" localSheetId="2">DHM_2018!$A$1:$Q$33</definedName>
    <definedName name="_xlnm.Print_Area" localSheetId="1">DNM_2017!$A$1:$Q$33</definedName>
    <definedName name="_xlnm.Print_Area" localSheetId="0">DNM_2018!$A$1:$Q$33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7" l="1"/>
  <c r="I11" i="9" l="1"/>
  <c r="I10" i="9"/>
  <c r="I12" i="9" l="1"/>
  <c r="E12" i="9"/>
  <c r="D10" i="9"/>
  <c r="D12" i="9"/>
  <c r="C10" i="9"/>
  <c r="C12" i="9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C22" i="12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J28" i="2"/>
</calcChain>
</file>

<file path=xl/sharedStrings.xml><?xml version="1.0" encoding="utf-8"?>
<sst xmlns="http://schemas.openxmlformats.org/spreadsheetml/2006/main" count="228" uniqueCount="59">
  <si>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</si>
  <si>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</si>
  <si>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</si>
  <si>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</si>
  <si>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</si>
  <si>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</si>
  <si>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</si>
  <si>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</si>
  <si>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</si>
  <si>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</si>
  <si>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</si>
  <si>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</si>
  <si>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</si>
  <si>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</si>
  <si>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</si>
  <si>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</si>
  <si>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</si>
  <si>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</si>
  <si>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</si>
  <si>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</si>
  <si>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</si>
  <si>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</si>
  <si>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</si>
  <si>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</si>
  <si>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</si>
  <si>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</si>
  <si>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</si>
  <si>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</si>
  <si>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</si>
  <si>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</si>
  <si>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</si>
  <si>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</si>
  <si>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</si>
  <si>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</si>
  <si>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</si>
  <si>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</si>
  <si>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</si>
  <si>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</si>
  <si>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</si>
  <si>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</si>
  <si>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</si>
  <si>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</si>
  <si>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</si>
  <si>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</si>
  <si>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</si>
  <si>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</si>
  <si>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</si>
  <si>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</si>
  <si>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</si>
  <si>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</si>
  <si>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</si>
  <si>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</si>
  <si>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</si>
  <si>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</si>
  <si>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</si>
  <si>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OLIVA group s.r.o.</t>
  </si>
  <si>
    <t>V celkovej sume prírastkov dlhodobého majetku je uvedená suma prírastkov zo zlúčenia so spoločnosťou RAL group s.r.o. v celkovej výške obstarávacej ceny 885 399,- EUR</t>
  </si>
  <si>
    <t>V celkovej sume prírastkov oprávok dlhodobého majetku je uvedená suma prírastkov zo zlúčenia so spoločnosťou RAL group s.r.o. v celkovej výške oprávok 325 490,- EUR</t>
  </si>
  <si>
    <t>V celkovej sume prírastkov opravných položiek dlhodobého majetku je uvedená suma prírastkov zo zlúčenia so spoločnosťou RAL group s.r.o. v celkovej výške oprávok 5 545,-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</si>
</sst>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1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5" fontId="2" fillId="2" borderId="0" xfId="1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8" fillId="0" borderId="1" xfId="0" applyFont="1" applyBorder="1"/>
    <xf numFmtId="3" fontId="2" fillId="0" borderId="0" xfId="1" applyNumberFormat="1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9" fillId="0" borderId="0" xfId="0" applyFont="1" applyAlignment="1" applyProtection="1">
      <alignment horizontal="center" textRotation="180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top" textRotation="180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14" fontId="10" fillId="3" borderId="0" xfId="0" applyNumberFormat="1" applyFont="1" applyFill="1" applyAlignment="1" applyProtection="1">
      <alignment horizontal="center" wrapText="1"/>
      <protection locked="0"/>
    </xf>
    <xf numFmtId="14" fontId="10" fillId="2" borderId="1" xfId="0" applyNumberFormat="1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/>
    <xf numFmtId="0" fontId="13" fillId="2" borderId="3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/>
    <xf numFmtId="0" fontId="14" fillId="2" borderId="0" xfId="0" applyFont="1" applyFill="1"/>
    <xf numFmtId="3" fontId="13" fillId="0" borderId="0" xfId="1" applyNumberFormat="1" applyFont="1" applyAlignment="1" applyProtection="1">
      <alignment horizontal="right" vertical="center" wrapText="1"/>
      <protection locked="0"/>
    </xf>
    <xf numFmtId="3" fontId="13" fillId="2" borderId="0" xfId="1" applyNumberFormat="1" applyFont="1" applyFill="1" applyAlignment="1" applyProtection="1">
      <alignment horizontal="right" vertical="center" wrapText="1"/>
      <protection locked="0"/>
    </xf>
    <xf numFmtId="3" fontId="13" fillId="2" borderId="0" xfId="0" applyNumberFormat="1" applyFont="1" applyFill="1" applyAlignment="1" applyProtection="1">
      <alignment horizontal="right" vertical="center" wrapText="1"/>
      <protection locked="0"/>
    </xf>
    <xf numFmtId="3" fontId="14" fillId="2" borderId="0" xfId="0" applyNumberFormat="1" applyFont="1" applyFill="1" applyAlignment="1">
      <alignment horizontal="right" vertical="center" wrapText="1"/>
    </xf>
    <xf numFmtId="0" fontId="13" fillId="2" borderId="0" xfId="0" applyFont="1" applyFill="1"/>
    <xf numFmtId="0" fontId="14" fillId="2" borderId="1" xfId="0" applyFont="1" applyFill="1" applyBorder="1"/>
    <xf numFmtId="3" fontId="13" fillId="2" borderId="1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13" fillId="2" borderId="2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vertical="center"/>
    </xf>
    <xf numFmtId="165" fontId="12" fillId="0" borderId="0" xfId="0" applyNumberFormat="1" applyFont="1"/>
    <xf numFmtId="0" fontId="13" fillId="0" borderId="0" xfId="0" applyFont="1" applyAlignment="1">
      <alignment horizontal="center" vertical="top" textRotation="180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top" textRotation="180"/>
    </xf>
    <xf numFmtId="0" fontId="13" fillId="0" borderId="4" xfId="0" applyFont="1" applyBorder="1" applyAlignment="1" applyProtection="1">
      <alignment horizontal="center" vertical="center" textRotation="180"/>
      <protection locked="0"/>
    </xf>
    <xf numFmtId="0" fontId="13" fillId="0" borderId="0" xfId="0" applyFont="1" applyAlignment="1" applyProtection="1">
      <alignment horizontal="center" vertical="center" textRotation="180"/>
      <protection locked="0"/>
    </xf>
    <xf numFmtId="0" fontId="13" fillId="0" borderId="1" xfId="0" applyFont="1" applyBorder="1" applyAlignment="1" applyProtection="1">
      <alignment horizontal="center" vertical="center" textRotation="180"/>
      <protection locked="0"/>
    </xf>
    <xf numFmtId="0" fontId="13" fillId="0" borderId="5" xfId="0" applyFont="1" applyBorder="1" applyAlignment="1" applyProtection="1">
      <alignment horizontal="center" vertical="center" textRotation="180"/>
      <protection locked="0"/>
    </xf>
    <xf numFmtId="3" fontId="13" fillId="2" borderId="0" xfId="1" applyNumberFormat="1" applyFont="1" applyFill="1" applyAlignment="1">
      <alignment horizontal="right" vertical="center" wrapText="1"/>
    </xf>
    <xf numFmtId="3" fontId="14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6" xfId="0" applyFont="1" applyBorder="1" applyAlignment="1" applyProtection="1">
      <alignment horizontal="center" vertical="center" textRotation="180"/>
      <protection locked="0"/>
    </xf>
    <xf numFmtId="3" fontId="13" fillId="0" borderId="1" xfId="1" applyNumberFormat="1" applyFont="1" applyBorder="1" applyAlignment="1">
      <alignment horizontal="right" vertical="center" wrapText="1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vertical="top" textRotation="180"/>
      <protection locked="0"/>
    </xf>
    <xf numFmtId="0" fontId="12" fillId="0" borderId="0" xfId="0" applyFont="1" applyAlignment="1" applyProtection="1">
      <alignment vertical="top"/>
      <protection locked="0"/>
    </xf>
    <xf numFmtId="14" fontId="10" fillId="2" borderId="0" xfId="0" applyNumberFormat="1" applyFont="1" applyFill="1" applyAlignment="1" applyProtection="1">
      <alignment horizontal="center"/>
      <protection locked="0"/>
    </xf>
    <xf numFmtId="14" fontId="10" fillId="2" borderId="0" xfId="0" applyNumberFormat="1" applyFont="1" applyFill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3" fontId="13" fillId="2" borderId="1" xfId="0" applyNumberFormat="1" applyFont="1" applyFill="1" applyBorder="1" applyAlignment="1">
      <alignment wrapText="1"/>
    </xf>
    <xf numFmtId="3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top" textRotation="180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top" textRotation="180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showWhiteSpace="0" zoomScaleNormal="100" zoomScaleSheetLayoutView="80" workbookViewId="0">
      <selection activeCell="E30" sqref="E30"/>
    </sheetView>
  </sheetViews>
  <sheetFormatPr defaultColWidth="9.140625" defaultRowHeight="15" x14ac:dyDescent="0.25"/>
  <cols>
    <col min="1" max="1" width="7.85546875" style="31" customWidth="1"/>
    <col min="2" max="2" width="28.42578125" style="31" customWidth="1"/>
    <col min="3" max="10" width="10.7109375" style="37" customWidth="1"/>
    <col min="11" max="11" width="9.140625" style="37" customWidth="1"/>
    <col min="12" max="12" width="5.7109375" style="31" customWidth="1"/>
    <col min="13" max="13" width="2.5703125" style="31" customWidth="1"/>
    <col min="14" max="14" width="1.85546875" style="31" customWidth="1"/>
    <col min="15" max="15" width="2.5703125" style="31" customWidth="1"/>
    <col min="16" max="17" width="3.28515625" style="31" customWidth="1"/>
    <col min="18" max="16384" width="9.140625" style="31"/>
  </cols>
  <sheetData>
    <row r="1" spans="1:15" ht="15" customHeight="1" x14ac:dyDescent="0.25">
      <c r="A1" s="53"/>
      <c r="B1" s="62" t="s">
        <v>55</v>
      </c>
      <c r="C1" s="62"/>
      <c r="D1" s="62"/>
      <c r="E1" s="62"/>
      <c r="F1" s="62"/>
      <c r="G1" s="62"/>
      <c r="H1" s="62"/>
      <c r="I1" s="62"/>
      <c r="J1" s="62"/>
      <c r="K1" s="62"/>
      <c r="O1" s="55" t="s">
        <v>54</v>
      </c>
    </row>
    <row r="2" spans="1:15" x14ac:dyDescent="0.25">
      <c r="A2" s="53"/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31"/>
      <c r="O2" s="56"/>
    </row>
    <row r="3" spans="1:15" ht="15" customHeight="1" x14ac:dyDescent="0.25">
      <c r="A3" s="53"/>
      <c r="B3" s="61">
        <v>43465</v>
      </c>
      <c r="C3" s="61"/>
      <c r="D3" s="61"/>
      <c r="E3" s="61"/>
      <c r="F3" s="61"/>
      <c r="G3" s="61"/>
      <c r="H3" s="61"/>
      <c r="I3" s="61"/>
      <c r="J3" s="61"/>
      <c r="K3" s="31"/>
      <c r="O3" s="56"/>
    </row>
    <row r="4" spans="1:15" ht="15" customHeight="1" x14ac:dyDescent="0.25">
      <c r="A4" s="53"/>
      <c r="B4" s="32"/>
      <c r="C4" s="33"/>
      <c r="D4" s="33"/>
      <c r="E4" s="33"/>
      <c r="F4" s="33"/>
      <c r="G4" s="33"/>
      <c r="H4" s="33"/>
      <c r="I4" s="33"/>
      <c r="J4" s="33"/>
      <c r="K4" s="31"/>
      <c r="O4" s="56"/>
    </row>
    <row r="5" spans="1:15" ht="15" customHeight="1" x14ac:dyDescent="0.25">
      <c r="A5" s="53"/>
      <c r="B5" s="58" t="s">
        <v>0</v>
      </c>
      <c r="C5" s="57" t="s">
        <v>1</v>
      </c>
      <c r="D5" s="57"/>
      <c r="E5" s="57"/>
      <c r="F5" s="57"/>
      <c r="G5" s="57"/>
      <c r="H5" s="57"/>
      <c r="I5" s="57"/>
      <c r="J5" s="57"/>
      <c r="K5" s="31"/>
      <c r="O5" s="56"/>
    </row>
    <row r="6" spans="1:15" ht="60" customHeight="1" x14ac:dyDescent="0.25">
      <c r="A6" s="53"/>
      <c r="B6" s="59"/>
      <c r="C6" s="15" t="s">
        <v>11</v>
      </c>
      <c r="D6" s="15" t="s">
        <v>2</v>
      </c>
      <c r="E6" s="15" t="s">
        <v>12</v>
      </c>
      <c r="F6" s="15" t="s">
        <v>3</v>
      </c>
      <c r="G6" s="15" t="s">
        <v>26</v>
      </c>
      <c r="H6" s="15" t="s">
        <v>27</v>
      </c>
      <c r="I6" s="15" t="s">
        <v>28</v>
      </c>
      <c r="J6" s="16" t="s">
        <v>4</v>
      </c>
      <c r="K6" s="31"/>
      <c r="O6" s="56"/>
    </row>
    <row r="7" spans="1:15" ht="22.5" customHeight="1" x14ac:dyDescent="0.25">
      <c r="A7" s="53"/>
      <c r="B7" s="14" t="s">
        <v>38</v>
      </c>
      <c r="C7" s="34" t="s">
        <v>39</v>
      </c>
      <c r="D7" s="34" t="s">
        <v>40</v>
      </c>
      <c r="E7" s="34" t="s">
        <v>37</v>
      </c>
      <c r="F7" s="34" t="s">
        <v>41</v>
      </c>
      <c r="G7" s="34" t="s">
        <v>42</v>
      </c>
      <c r="H7" s="34" t="s">
        <v>43</v>
      </c>
      <c r="I7" s="34" t="s">
        <v>44</v>
      </c>
      <c r="J7" s="4" t="s">
        <v>45</v>
      </c>
      <c r="K7" s="31"/>
      <c r="O7" s="42"/>
    </row>
    <row r="8" spans="1:15" ht="15" customHeight="1" x14ac:dyDescent="0.25">
      <c r="A8" s="53"/>
      <c r="B8" s="6" t="s">
        <v>5</v>
      </c>
      <c r="C8" s="35"/>
      <c r="D8" s="35"/>
      <c r="E8" s="35"/>
      <c r="F8" s="35"/>
      <c r="G8" s="35"/>
      <c r="H8" s="35"/>
      <c r="I8" s="35"/>
      <c r="J8" s="5"/>
      <c r="K8" s="31"/>
      <c r="O8" s="42"/>
    </row>
    <row r="9" spans="1:15" ht="15" customHeight="1" x14ac:dyDescent="0.25">
      <c r="A9" s="53"/>
      <c r="B9" s="7" t="s">
        <v>13</v>
      </c>
      <c r="C9" s="18">
        <v>0</v>
      </c>
      <c r="D9" s="18">
        <v>4250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29">
        <f>SUM(C9:I9)</f>
        <v>4250</v>
      </c>
      <c r="K9" s="31"/>
      <c r="O9" s="42"/>
    </row>
    <row r="10" spans="1:15" ht="15" customHeight="1" x14ac:dyDescent="0.25">
      <c r="A10" s="53"/>
      <c r="B10" s="8" t="s">
        <v>6</v>
      </c>
      <c r="C10" s="18">
        <v>0</v>
      </c>
      <c r="D10" s="18">
        <v>19609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9">
        <f t="shared" ref="J10:J19" si="0">SUM(C10:I10)</f>
        <v>19609</v>
      </c>
      <c r="K10" s="31"/>
      <c r="O10" s="42"/>
    </row>
    <row r="11" spans="1:15" ht="15" customHeight="1" x14ac:dyDescent="0.25">
      <c r="A11" s="53"/>
      <c r="B11" s="8" t="s">
        <v>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9">
        <f t="shared" si="0"/>
        <v>0</v>
      </c>
      <c r="K11" s="31"/>
      <c r="O11" s="42"/>
    </row>
    <row r="12" spans="1:15" ht="15" customHeight="1" x14ac:dyDescent="0.25">
      <c r="A12" s="53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9">
        <f t="shared" si="0"/>
        <v>0</v>
      </c>
      <c r="K12" s="31"/>
      <c r="O12" s="42"/>
    </row>
    <row r="13" spans="1:15" ht="15" customHeight="1" x14ac:dyDescent="0.25">
      <c r="A13" s="53"/>
      <c r="B13" s="9" t="s">
        <v>14</v>
      </c>
      <c r="C13" s="28">
        <f>SUM(C9,C10,-C11,C12)</f>
        <v>0</v>
      </c>
      <c r="D13" s="28">
        <f t="shared" ref="D13:I13" si="1">SUM(D9,D10,-D11,D12)</f>
        <v>23859</v>
      </c>
      <c r="E13" s="28">
        <f t="shared" si="1"/>
        <v>0</v>
      </c>
      <c r="F13" s="28">
        <f t="shared" si="1"/>
        <v>0</v>
      </c>
      <c r="G13" s="28">
        <f t="shared" si="1"/>
        <v>0</v>
      </c>
      <c r="H13" s="28">
        <f t="shared" si="1"/>
        <v>0</v>
      </c>
      <c r="I13" s="28">
        <f t="shared" si="1"/>
        <v>0</v>
      </c>
      <c r="J13" s="30">
        <f t="shared" si="0"/>
        <v>23859</v>
      </c>
      <c r="K13" s="31"/>
      <c r="O13" s="42"/>
    </row>
    <row r="14" spans="1:15" s="36" customFormat="1" ht="15" customHeight="1" x14ac:dyDescent="0.25">
      <c r="A14" s="53"/>
      <c r="B14" s="6" t="s">
        <v>9</v>
      </c>
      <c r="C14" s="35"/>
      <c r="D14" s="35"/>
      <c r="E14" s="35"/>
      <c r="F14" s="35"/>
      <c r="G14" s="35"/>
      <c r="H14" s="35"/>
      <c r="I14" s="35"/>
      <c r="J14" s="5"/>
      <c r="K14" s="31"/>
      <c r="O14" s="43"/>
    </row>
    <row r="15" spans="1:15" ht="15" customHeight="1" x14ac:dyDescent="0.25">
      <c r="A15" s="53"/>
      <c r="B15" s="7" t="s">
        <v>13</v>
      </c>
      <c r="C15" s="18">
        <v>0</v>
      </c>
      <c r="D15" s="18">
        <v>89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29">
        <f t="shared" si="0"/>
        <v>89</v>
      </c>
      <c r="K15" s="31"/>
      <c r="O15" s="42"/>
    </row>
    <row r="16" spans="1:15" ht="15" customHeight="1" x14ac:dyDescent="0.25">
      <c r="A16" s="53"/>
      <c r="B16" s="8" t="s">
        <v>6</v>
      </c>
      <c r="C16" s="18">
        <v>0</v>
      </c>
      <c r="D16" s="18">
        <v>1959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29">
        <f t="shared" si="0"/>
        <v>1959</v>
      </c>
      <c r="K16" s="31"/>
      <c r="O16" s="42"/>
    </row>
    <row r="17" spans="1:15" ht="15" customHeight="1" x14ac:dyDescent="0.25">
      <c r="A17" s="53"/>
      <c r="B17" s="8" t="s">
        <v>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29">
        <f t="shared" si="0"/>
        <v>0</v>
      </c>
      <c r="K17" s="31"/>
      <c r="O17" s="42"/>
    </row>
    <row r="18" spans="1:15" ht="15" customHeight="1" x14ac:dyDescent="0.25">
      <c r="A18" s="53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29">
        <f t="shared" si="0"/>
        <v>0</v>
      </c>
      <c r="K18" s="31"/>
      <c r="O18" s="42"/>
    </row>
    <row r="19" spans="1:15" ht="15" customHeight="1" x14ac:dyDescent="0.25">
      <c r="A19" s="53"/>
      <c r="B19" s="9" t="s">
        <v>14</v>
      </c>
      <c r="C19" s="28">
        <f t="shared" ref="C19:I19" si="2">SUM(C15,C16,-C17,C18)</f>
        <v>0</v>
      </c>
      <c r="D19" s="28">
        <f t="shared" si="2"/>
        <v>2048</v>
      </c>
      <c r="E19" s="28">
        <f t="shared" si="2"/>
        <v>0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30">
        <f t="shared" si="0"/>
        <v>2048</v>
      </c>
      <c r="K19" s="31"/>
      <c r="O19" s="42"/>
    </row>
    <row r="20" spans="1:15" s="36" customFormat="1" ht="15" customHeight="1" x14ac:dyDescent="0.25">
      <c r="A20" s="53"/>
      <c r="B20" s="6" t="s">
        <v>10</v>
      </c>
      <c r="C20" s="35"/>
      <c r="D20" s="35"/>
      <c r="E20" s="35"/>
      <c r="F20" s="35"/>
      <c r="G20" s="35"/>
      <c r="H20" s="35"/>
      <c r="I20" s="35"/>
      <c r="J20" s="5"/>
      <c r="K20" s="31"/>
      <c r="M20" s="54" t="s">
        <v>52</v>
      </c>
      <c r="N20" s="40"/>
      <c r="O20" s="54" t="s">
        <v>53</v>
      </c>
    </row>
    <row r="21" spans="1:15" ht="15" customHeight="1" x14ac:dyDescent="0.25">
      <c r="A21" s="53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9">
        <f t="shared" ref="J21:J25" si="3">SUM(C21:I21)</f>
        <v>0</v>
      </c>
      <c r="K21" s="31"/>
      <c r="M21" s="54"/>
      <c r="N21" s="40"/>
      <c r="O21" s="54"/>
    </row>
    <row r="22" spans="1:15" ht="15" customHeight="1" x14ac:dyDescent="0.25">
      <c r="A22" s="53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9">
        <f t="shared" si="3"/>
        <v>0</v>
      </c>
      <c r="K22" s="31"/>
      <c r="M22" s="46">
        <v>2</v>
      </c>
      <c r="N22" s="40"/>
      <c r="O22" s="44"/>
    </row>
    <row r="23" spans="1:15" ht="15" customHeight="1" x14ac:dyDescent="0.25">
      <c r="A23" s="53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9">
        <f t="shared" si="3"/>
        <v>0</v>
      </c>
      <c r="K23" s="31"/>
      <c r="M23" s="46">
        <v>0</v>
      </c>
      <c r="N23" s="40"/>
      <c r="O23" s="44"/>
    </row>
    <row r="24" spans="1:15" ht="15" customHeight="1" x14ac:dyDescent="0.25">
      <c r="A24" s="53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9">
        <f t="shared" si="3"/>
        <v>0</v>
      </c>
      <c r="K24" s="31"/>
      <c r="M24" s="45">
        <v>2</v>
      </c>
      <c r="N24" s="40"/>
      <c r="O24" s="46">
        <v>4</v>
      </c>
    </row>
    <row r="25" spans="1:15" ht="15" customHeight="1" x14ac:dyDescent="0.25">
      <c r="A25" s="53"/>
      <c r="B25" s="9" t="s">
        <v>14</v>
      </c>
      <c r="C25" s="28">
        <f t="shared" ref="C25:I25" si="4">SUM(C21,C22,-C23,C24)</f>
        <v>0</v>
      </c>
      <c r="D25" s="28">
        <f t="shared" si="4"/>
        <v>0</v>
      </c>
      <c r="E25" s="28">
        <f>SUM(E21,E22,-E23,E24)</f>
        <v>0</v>
      </c>
      <c r="F25" s="28">
        <f t="shared" si="4"/>
        <v>0</v>
      </c>
      <c r="G25" s="28">
        <f t="shared" si="4"/>
        <v>0</v>
      </c>
      <c r="H25" s="28">
        <f t="shared" si="4"/>
        <v>0</v>
      </c>
      <c r="I25" s="28">
        <f t="shared" si="4"/>
        <v>0</v>
      </c>
      <c r="J25" s="30">
        <f t="shared" si="3"/>
        <v>0</v>
      </c>
      <c r="K25" s="31"/>
      <c r="M25" s="46">
        <v>3</v>
      </c>
      <c r="N25" s="40"/>
      <c r="O25" s="46">
        <v>6</v>
      </c>
    </row>
    <row r="26" spans="1:15" s="36" customFormat="1" ht="15" customHeight="1" x14ac:dyDescent="0.25">
      <c r="A26" s="53"/>
      <c r="B26" s="6" t="s">
        <v>15</v>
      </c>
      <c r="C26" s="35"/>
      <c r="D26" s="35"/>
      <c r="E26" s="35"/>
      <c r="F26" s="35"/>
      <c r="G26" s="35"/>
      <c r="H26" s="35"/>
      <c r="I26" s="35"/>
      <c r="J26" s="5"/>
      <c r="K26" s="31"/>
      <c r="M26" s="45">
        <v>5</v>
      </c>
      <c r="N26" s="40"/>
      <c r="O26" s="46">
        <v>7</v>
      </c>
    </row>
    <row r="27" spans="1:15" ht="15" customHeight="1" x14ac:dyDescent="0.25">
      <c r="A27" s="53"/>
      <c r="B27" s="7" t="s">
        <v>13</v>
      </c>
      <c r="C27" s="27">
        <f t="shared" ref="C27:I27" si="5">SUM(C9,-C15,-C21)</f>
        <v>0</v>
      </c>
      <c r="D27" s="27">
        <f t="shared" si="5"/>
        <v>4161</v>
      </c>
      <c r="E27" s="27">
        <f t="shared" si="5"/>
        <v>0</v>
      </c>
      <c r="F27" s="27">
        <f t="shared" si="5"/>
        <v>0</v>
      </c>
      <c r="G27" s="27">
        <f t="shared" si="5"/>
        <v>0</v>
      </c>
      <c r="H27" s="27">
        <f t="shared" si="5"/>
        <v>0</v>
      </c>
      <c r="I27" s="27">
        <f t="shared" si="5"/>
        <v>0</v>
      </c>
      <c r="J27" s="29">
        <f>SUM(C27:I27)</f>
        <v>4161</v>
      </c>
      <c r="K27" s="31"/>
      <c r="M27" s="46">
        <v>4</v>
      </c>
      <c r="N27" s="40"/>
      <c r="O27" s="46">
        <v>1</v>
      </c>
    </row>
    <row r="28" spans="1:15" ht="15" customHeight="1" x14ac:dyDescent="0.25">
      <c r="A28" s="53"/>
      <c r="B28" s="9" t="s">
        <v>14</v>
      </c>
      <c r="C28" s="28">
        <f t="shared" ref="C28:I28" si="6">SUM(C13,-C19,-C25)</f>
        <v>0</v>
      </c>
      <c r="D28" s="28">
        <f t="shared" si="6"/>
        <v>21811</v>
      </c>
      <c r="E28" s="28">
        <f t="shared" si="6"/>
        <v>0</v>
      </c>
      <c r="F28" s="28">
        <f t="shared" si="6"/>
        <v>0</v>
      </c>
      <c r="G28" s="28">
        <f t="shared" si="6"/>
        <v>0</v>
      </c>
      <c r="H28" s="28">
        <f t="shared" si="6"/>
        <v>0</v>
      </c>
      <c r="I28" s="28">
        <f t="shared" si="6"/>
        <v>0</v>
      </c>
      <c r="J28" s="30">
        <f>SUM(C28:I28)</f>
        <v>21811</v>
      </c>
      <c r="K28" s="31"/>
      <c r="M28" s="45">
        <v>2</v>
      </c>
      <c r="N28" s="40"/>
      <c r="O28" s="46">
        <v>0</v>
      </c>
    </row>
    <row r="29" spans="1:15" ht="15" customHeight="1" x14ac:dyDescent="0.25">
      <c r="A29" s="53"/>
      <c r="K29" s="31"/>
      <c r="M29" s="46">
        <v>8</v>
      </c>
      <c r="N29" s="40"/>
      <c r="O29" s="46">
        <v>3</v>
      </c>
    </row>
    <row r="30" spans="1:15" ht="15" customHeight="1" x14ac:dyDescent="0.25">
      <c r="A30" s="53"/>
      <c r="B30" s="38"/>
      <c r="K30" s="31"/>
      <c r="M30" s="46">
        <v>9</v>
      </c>
      <c r="N30" s="40"/>
      <c r="O30" s="46">
        <v>6</v>
      </c>
    </row>
    <row r="31" spans="1:15" ht="15" customHeight="1" x14ac:dyDescent="0.25">
      <c r="A31" s="53"/>
      <c r="M31" s="47">
        <v>5</v>
      </c>
      <c r="N31" s="40"/>
      <c r="O31" s="46">
        <v>1</v>
      </c>
    </row>
    <row r="32" spans="1:15" ht="15" customHeight="1" x14ac:dyDescent="0.25">
      <c r="A32" s="53"/>
    </row>
    <row r="33" spans="1:1" x14ac:dyDescent="0.25">
      <c r="A33" s="53"/>
    </row>
  </sheetData>
  <mergeCells count="9">
    <mergeCell ref="A1:A33"/>
    <mergeCell ref="M20:M21"/>
    <mergeCell ref="O20:O21"/>
    <mergeCell ref="O1:O6"/>
    <mergeCell ref="C5:J5"/>
    <mergeCell ref="B5:B6"/>
    <mergeCell ref="B2:J2"/>
    <mergeCell ref="B3:J3"/>
    <mergeCell ref="B1:K1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B10:C10 F10 H10:J10 F16 H16:J16 E15:F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zoomScaleNormal="100" zoomScaleSheetLayoutView="80" workbookViewId="0">
      <selection activeCell="D29" sqref="D29"/>
    </sheetView>
  </sheetViews>
  <sheetFormatPr defaultColWidth="9.140625" defaultRowHeight="15" x14ac:dyDescent="0.25"/>
  <cols>
    <col min="1" max="1" width="7.85546875" style="115" customWidth="1"/>
    <col min="2" max="2" width="28.42578125" style="115" customWidth="1"/>
    <col min="3" max="10" width="10.7109375" style="132" customWidth="1"/>
    <col min="11" max="11" width="9.140625" style="132" customWidth="1"/>
    <col min="12" max="12" width="5.7109375" style="115" customWidth="1"/>
    <col min="13" max="13" width="2.5703125" style="116" customWidth="1"/>
    <col min="14" max="14" width="1.85546875" style="115" customWidth="1"/>
    <col min="15" max="15" width="2.5703125" style="115" customWidth="1"/>
    <col min="16" max="17" width="3.28515625" style="115" customWidth="1"/>
    <col min="18" max="16384" width="9.140625" style="115"/>
  </cols>
  <sheetData>
    <row r="1" spans="1:15" ht="15" customHeight="1" x14ac:dyDescent="0.25">
      <c r="A1" s="67"/>
      <c r="B1" s="68" t="s">
        <v>55</v>
      </c>
      <c r="C1" s="68"/>
      <c r="D1" s="68"/>
      <c r="E1" s="68"/>
      <c r="F1" s="68"/>
      <c r="G1" s="68"/>
      <c r="H1" s="68"/>
      <c r="I1" s="68"/>
      <c r="J1" s="68"/>
      <c r="K1" s="68"/>
      <c r="O1" s="117" t="s">
        <v>54</v>
      </c>
    </row>
    <row r="2" spans="1:15" x14ac:dyDescent="0.25">
      <c r="A2" s="67"/>
      <c r="B2" s="72" t="s">
        <v>51</v>
      </c>
      <c r="C2" s="72"/>
      <c r="D2" s="72"/>
      <c r="E2" s="72"/>
      <c r="F2" s="72"/>
      <c r="G2" s="72"/>
      <c r="H2" s="72"/>
      <c r="I2" s="72"/>
      <c r="J2" s="72"/>
      <c r="K2" s="115"/>
      <c r="O2" s="118"/>
    </row>
    <row r="3" spans="1:15" x14ac:dyDescent="0.25">
      <c r="A3" s="67"/>
      <c r="B3" s="74">
        <v>43100</v>
      </c>
      <c r="C3" s="74"/>
      <c r="D3" s="74"/>
      <c r="E3" s="74"/>
      <c r="F3" s="74"/>
      <c r="G3" s="74"/>
      <c r="H3" s="74"/>
      <c r="I3" s="74"/>
      <c r="J3" s="74"/>
      <c r="K3" s="115"/>
      <c r="O3" s="118"/>
    </row>
    <row r="4" spans="1:15" ht="15" customHeight="1" x14ac:dyDescent="0.25">
      <c r="A4" s="67"/>
      <c r="B4" s="119"/>
      <c r="C4" s="120"/>
      <c r="D4" s="120"/>
      <c r="E4" s="120"/>
      <c r="F4" s="120"/>
      <c r="G4" s="120"/>
      <c r="H4" s="120"/>
      <c r="I4" s="120"/>
      <c r="J4" s="120"/>
      <c r="K4" s="115"/>
      <c r="O4" s="118"/>
    </row>
    <row r="5" spans="1:15" x14ac:dyDescent="0.25">
      <c r="A5" s="67"/>
      <c r="B5" s="78" t="s">
        <v>0</v>
      </c>
      <c r="C5" s="121" t="s">
        <v>16</v>
      </c>
      <c r="D5" s="121"/>
      <c r="E5" s="121"/>
      <c r="F5" s="121"/>
      <c r="G5" s="121"/>
      <c r="H5" s="121"/>
      <c r="I5" s="121"/>
      <c r="J5" s="121"/>
      <c r="K5" s="115"/>
      <c r="O5" s="118"/>
    </row>
    <row r="6" spans="1:15" ht="60" customHeight="1" x14ac:dyDescent="0.25">
      <c r="A6" s="67"/>
      <c r="B6" s="80"/>
      <c r="C6" s="81" t="s">
        <v>11</v>
      </c>
      <c r="D6" s="81" t="s">
        <v>2</v>
      </c>
      <c r="E6" s="81" t="s">
        <v>12</v>
      </c>
      <c r="F6" s="81" t="s">
        <v>3</v>
      </c>
      <c r="G6" s="81" t="s">
        <v>26</v>
      </c>
      <c r="H6" s="81" t="s">
        <v>27</v>
      </c>
      <c r="I6" s="81" t="s">
        <v>28</v>
      </c>
      <c r="J6" s="82" t="s">
        <v>4</v>
      </c>
      <c r="K6" s="115"/>
      <c r="O6" s="118"/>
    </row>
    <row r="7" spans="1:15" ht="22.5" customHeight="1" x14ac:dyDescent="0.25">
      <c r="A7" s="67"/>
      <c r="B7" s="83" t="s">
        <v>38</v>
      </c>
      <c r="C7" s="122" t="s">
        <v>39</v>
      </c>
      <c r="D7" s="122" t="s">
        <v>40</v>
      </c>
      <c r="E7" s="122" t="s">
        <v>37</v>
      </c>
      <c r="F7" s="122" t="s">
        <v>41</v>
      </c>
      <c r="G7" s="122" t="s">
        <v>42</v>
      </c>
      <c r="H7" s="122" t="s">
        <v>43</v>
      </c>
      <c r="I7" s="122" t="s">
        <v>44</v>
      </c>
      <c r="J7" s="123" t="s">
        <v>45</v>
      </c>
      <c r="K7" s="115"/>
      <c r="O7" s="116"/>
    </row>
    <row r="8" spans="1:15" ht="15" customHeight="1" x14ac:dyDescent="0.25">
      <c r="A8" s="67"/>
      <c r="B8" s="86" t="s">
        <v>5</v>
      </c>
      <c r="C8" s="124"/>
      <c r="D8" s="124"/>
      <c r="E8" s="124"/>
      <c r="F8" s="124"/>
      <c r="G8" s="124"/>
      <c r="H8" s="124"/>
      <c r="I8" s="124"/>
      <c r="J8" s="124"/>
      <c r="K8" s="115"/>
      <c r="O8" s="116"/>
    </row>
    <row r="9" spans="1:15" ht="15" customHeight="1" x14ac:dyDescent="0.25">
      <c r="A9" s="67"/>
      <c r="B9" s="89" t="s">
        <v>13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3">
        <f>SUM(C9:I9)</f>
        <v>0</v>
      </c>
      <c r="K9" s="115"/>
      <c r="O9" s="116"/>
    </row>
    <row r="10" spans="1:15" ht="15" customHeight="1" x14ac:dyDescent="0.25">
      <c r="A10" s="67"/>
      <c r="B10" s="94" t="s">
        <v>6</v>
      </c>
      <c r="C10" s="91">
        <v>0</v>
      </c>
      <c r="D10" s="91">
        <v>4250</v>
      </c>
      <c r="E10" s="90">
        <v>0</v>
      </c>
      <c r="F10" s="91">
        <v>0</v>
      </c>
      <c r="G10" s="91">
        <v>0</v>
      </c>
      <c r="H10" s="91">
        <v>0</v>
      </c>
      <c r="I10" s="91">
        <v>0</v>
      </c>
      <c r="J10" s="93">
        <f>SUM(C10:I10)</f>
        <v>4250</v>
      </c>
      <c r="K10" s="115"/>
      <c r="O10" s="116"/>
    </row>
    <row r="11" spans="1:15" ht="15" customHeight="1" x14ac:dyDescent="0.25">
      <c r="A11" s="67"/>
      <c r="B11" s="94" t="s">
        <v>7</v>
      </c>
      <c r="C11" s="91">
        <v>0</v>
      </c>
      <c r="D11" s="91">
        <v>0</v>
      </c>
      <c r="E11" s="90">
        <v>0</v>
      </c>
      <c r="F11" s="91">
        <v>0</v>
      </c>
      <c r="G11" s="91">
        <v>0</v>
      </c>
      <c r="H11" s="91">
        <v>0</v>
      </c>
      <c r="I11" s="91">
        <v>0</v>
      </c>
      <c r="J11" s="93">
        <f>SUM(C11:I11)</f>
        <v>0</v>
      </c>
      <c r="K11" s="115"/>
      <c r="O11" s="116"/>
    </row>
    <row r="12" spans="1:15" ht="15" customHeight="1" x14ac:dyDescent="0.25">
      <c r="A12" s="67"/>
      <c r="B12" s="94" t="s">
        <v>8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3">
        <f>SUM(C12:I12)</f>
        <v>0</v>
      </c>
      <c r="K12" s="115"/>
      <c r="O12" s="116"/>
    </row>
    <row r="13" spans="1:15" ht="15" customHeight="1" x14ac:dyDescent="0.25">
      <c r="A13" s="67"/>
      <c r="B13" s="95" t="s">
        <v>14</v>
      </c>
      <c r="C13" s="96">
        <f>SUM(C9,C10,-C11,C12)</f>
        <v>0</v>
      </c>
      <c r="D13" s="125">
        <f>SUM(D9,D10,-D11,D12)</f>
        <v>4250</v>
      </c>
      <c r="E13" s="125">
        <f t="shared" ref="E13:I13" si="0">SUM(E9,E10,-E11,E12)</f>
        <v>0</v>
      </c>
      <c r="F13" s="125">
        <f t="shared" si="0"/>
        <v>0</v>
      </c>
      <c r="G13" s="125">
        <f>SUM(G9,G10,-G11,G12)</f>
        <v>0</v>
      </c>
      <c r="H13" s="125">
        <f t="shared" si="0"/>
        <v>0</v>
      </c>
      <c r="I13" s="125">
        <f t="shared" si="0"/>
        <v>0</v>
      </c>
      <c r="J13" s="93">
        <f>SUM(C13:I13)</f>
        <v>4250</v>
      </c>
      <c r="K13" s="115"/>
      <c r="O13" s="116"/>
    </row>
    <row r="14" spans="1:15" s="127" customFormat="1" ht="15" customHeight="1" x14ac:dyDescent="0.25">
      <c r="A14" s="67"/>
      <c r="B14" s="86" t="s">
        <v>9</v>
      </c>
      <c r="C14" s="126"/>
      <c r="D14" s="126"/>
      <c r="E14" s="126"/>
      <c r="F14" s="126"/>
      <c r="G14" s="126"/>
      <c r="H14" s="126"/>
      <c r="I14" s="126"/>
      <c r="J14" s="99"/>
      <c r="K14" s="115"/>
      <c r="M14" s="128"/>
      <c r="O14" s="128"/>
    </row>
    <row r="15" spans="1:15" ht="15" customHeight="1" x14ac:dyDescent="0.25">
      <c r="A15" s="67"/>
      <c r="B15" s="89" t="s">
        <v>13</v>
      </c>
      <c r="C15" s="91">
        <v>0</v>
      </c>
      <c r="D15" s="91">
        <v>0</v>
      </c>
      <c r="E15" s="91">
        <v>0</v>
      </c>
      <c r="F15" s="91">
        <v>0</v>
      </c>
      <c r="G15" s="91">
        <v>0</v>
      </c>
      <c r="H15" s="91">
        <v>0</v>
      </c>
      <c r="I15" s="91">
        <v>0</v>
      </c>
      <c r="J15" s="93">
        <f>SUM(C15:I15)</f>
        <v>0</v>
      </c>
      <c r="K15" s="115"/>
      <c r="O15" s="116"/>
    </row>
    <row r="16" spans="1:15" ht="15" customHeight="1" x14ac:dyDescent="0.25">
      <c r="A16" s="67"/>
      <c r="B16" s="94" t="s">
        <v>6</v>
      </c>
      <c r="C16" s="91">
        <v>0</v>
      </c>
      <c r="D16" s="91">
        <v>88.6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3">
        <f>SUM(C16:I16)</f>
        <v>88.6</v>
      </c>
      <c r="K16" s="115"/>
      <c r="O16" s="116"/>
    </row>
    <row r="17" spans="1:15" ht="15" customHeight="1" x14ac:dyDescent="0.25">
      <c r="A17" s="67"/>
      <c r="B17" s="94" t="s">
        <v>7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3">
        <f>SUM(C17:I17)</f>
        <v>0</v>
      </c>
      <c r="K17" s="115"/>
      <c r="O17" s="116"/>
    </row>
    <row r="18" spans="1:15" ht="15" customHeight="1" x14ac:dyDescent="0.25">
      <c r="A18" s="67"/>
      <c r="B18" s="94" t="s">
        <v>8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3">
        <f>SUM(C18:I18)</f>
        <v>0</v>
      </c>
      <c r="K18" s="115"/>
      <c r="O18" s="116"/>
    </row>
    <row r="19" spans="1:15" ht="15" customHeight="1" x14ac:dyDescent="0.25">
      <c r="A19" s="67"/>
      <c r="B19" s="95" t="s">
        <v>14</v>
      </c>
      <c r="C19" s="96">
        <f t="shared" ref="C19:I19" si="1">SUM(C15:C16,-C17,C18)</f>
        <v>0</v>
      </c>
      <c r="D19" s="96">
        <f t="shared" si="1"/>
        <v>88.6</v>
      </c>
      <c r="E19" s="96">
        <f t="shared" si="1"/>
        <v>0</v>
      </c>
      <c r="F19" s="96">
        <f t="shared" si="1"/>
        <v>0</v>
      </c>
      <c r="G19" s="96">
        <f t="shared" si="1"/>
        <v>0</v>
      </c>
      <c r="H19" s="96">
        <f t="shared" si="1"/>
        <v>0</v>
      </c>
      <c r="I19" s="96">
        <f t="shared" si="1"/>
        <v>0</v>
      </c>
      <c r="J19" s="93">
        <f>SUM(C19:I19)</f>
        <v>88.6</v>
      </c>
      <c r="K19" s="115"/>
      <c r="O19" s="116"/>
    </row>
    <row r="20" spans="1:15" s="127" customFormat="1" ht="15" customHeight="1" x14ac:dyDescent="0.25">
      <c r="A20" s="67"/>
      <c r="B20" s="86" t="s">
        <v>10</v>
      </c>
      <c r="C20" s="126"/>
      <c r="D20" s="126"/>
      <c r="E20" s="126"/>
      <c r="F20" s="126"/>
      <c r="G20" s="126"/>
      <c r="H20" s="126"/>
      <c r="I20" s="126"/>
      <c r="J20" s="99"/>
      <c r="K20" s="115"/>
      <c r="M20" s="129" t="s">
        <v>52</v>
      </c>
      <c r="N20" s="130"/>
      <c r="O20" s="129" t="s">
        <v>53</v>
      </c>
    </row>
    <row r="21" spans="1:15" ht="15" customHeight="1" x14ac:dyDescent="0.25">
      <c r="A21" s="67"/>
      <c r="B21" s="89" t="s">
        <v>13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3">
        <f>SUM(C21:I21)</f>
        <v>0</v>
      </c>
      <c r="K21" s="115"/>
      <c r="M21" s="131"/>
      <c r="N21" s="130"/>
      <c r="O21" s="129"/>
    </row>
    <row r="22" spans="1:15" ht="15" customHeight="1" x14ac:dyDescent="0.25">
      <c r="A22" s="67"/>
      <c r="B22" s="94" t="s">
        <v>6</v>
      </c>
      <c r="C22" s="91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3">
        <f>SUM(C22:I22)</f>
        <v>0</v>
      </c>
      <c r="K22" s="115"/>
      <c r="M22" s="105">
        <v>2</v>
      </c>
      <c r="N22" s="130"/>
      <c r="O22" s="106"/>
    </row>
    <row r="23" spans="1:15" ht="15" customHeight="1" x14ac:dyDescent="0.25">
      <c r="A23" s="67"/>
      <c r="B23" s="94" t="s">
        <v>7</v>
      </c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3">
        <f>SUM(C23:I23)</f>
        <v>0</v>
      </c>
      <c r="K23" s="115"/>
      <c r="M23" s="105">
        <v>0</v>
      </c>
      <c r="N23" s="130"/>
      <c r="O23" s="107"/>
    </row>
    <row r="24" spans="1:15" ht="15" customHeight="1" x14ac:dyDescent="0.25">
      <c r="A24" s="67"/>
      <c r="B24" s="94" t="s">
        <v>8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3">
        <f>SUM(C24:I24)</f>
        <v>0</v>
      </c>
      <c r="K24" s="115"/>
      <c r="M24" s="108">
        <v>2</v>
      </c>
      <c r="N24" s="130"/>
      <c r="O24" s="105">
        <v>4</v>
      </c>
    </row>
    <row r="25" spans="1:15" ht="15" customHeight="1" x14ac:dyDescent="0.25">
      <c r="A25" s="67"/>
      <c r="B25" s="95" t="s">
        <v>14</v>
      </c>
      <c r="C25" s="125">
        <f t="shared" ref="C25:I25" si="2">SUM(C21,C22,-C23,C24)</f>
        <v>0</v>
      </c>
      <c r="D25" s="125">
        <f t="shared" si="2"/>
        <v>0</v>
      </c>
      <c r="E25" s="125">
        <f t="shared" si="2"/>
        <v>0</v>
      </c>
      <c r="F25" s="125">
        <f t="shared" si="2"/>
        <v>0</v>
      </c>
      <c r="G25" s="125">
        <f t="shared" si="2"/>
        <v>0</v>
      </c>
      <c r="H25" s="125">
        <f t="shared" si="2"/>
        <v>0</v>
      </c>
      <c r="I25" s="125">
        <f t="shared" si="2"/>
        <v>0</v>
      </c>
      <c r="J25" s="93">
        <f>SUM(C25:I25)</f>
        <v>0</v>
      </c>
      <c r="K25" s="115"/>
      <c r="M25" s="105">
        <v>3</v>
      </c>
      <c r="N25" s="130"/>
      <c r="O25" s="105">
        <v>6</v>
      </c>
    </row>
    <row r="26" spans="1:15" s="127" customFormat="1" ht="15" customHeight="1" x14ac:dyDescent="0.25">
      <c r="A26" s="67"/>
      <c r="B26" s="86" t="s">
        <v>15</v>
      </c>
      <c r="C26" s="126"/>
      <c r="D26" s="126"/>
      <c r="E26" s="126"/>
      <c r="F26" s="126"/>
      <c r="G26" s="126"/>
      <c r="H26" s="126"/>
      <c r="I26" s="126"/>
      <c r="J26" s="99"/>
      <c r="K26" s="115"/>
      <c r="M26" s="108">
        <v>5</v>
      </c>
      <c r="N26" s="130"/>
      <c r="O26" s="105">
        <v>7</v>
      </c>
    </row>
    <row r="27" spans="1:15" ht="15" customHeight="1" x14ac:dyDescent="0.25">
      <c r="A27" s="67"/>
      <c r="B27" s="89" t="s">
        <v>13</v>
      </c>
      <c r="C27" s="109">
        <f>SUM(C9,-C15,-C21)</f>
        <v>0</v>
      </c>
      <c r="D27" s="109">
        <f>SUM(D9,-D15,-D21)</f>
        <v>0</v>
      </c>
      <c r="E27" s="109">
        <f t="shared" ref="E27:I27" si="3">SUM(E9,-E15,-E21)</f>
        <v>0</v>
      </c>
      <c r="F27" s="109">
        <f>SUM(F9,-F15,-F21)</f>
        <v>0</v>
      </c>
      <c r="G27" s="109">
        <f t="shared" si="3"/>
        <v>0</v>
      </c>
      <c r="H27" s="109">
        <f t="shared" si="3"/>
        <v>0</v>
      </c>
      <c r="I27" s="109">
        <f t="shared" si="3"/>
        <v>0</v>
      </c>
      <c r="J27" s="93">
        <f>SUM(C27:I27)</f>
        <v>0</v>
      </c>
      <c r="K27" s="115"/>
      <c r="M27" s="105">
        <v>4</v>
      </c>
      <c r="N27" s="130"/>
      <c r="O27" s="105">
        <v>1</v>
      </c>
    </row>
    <row r="28" spans="1:15" ht="15" customHeight="1" x14ac:dyDescent="0.25">
      <c r="A28" s="67"/>
      <c r="B28" s="95" t="s">
        <v>14</v>
      </c>
      <c r="C28" s="96">
        <f>SUM(C13,-C19,-C25)</f>
        <v>0</v>
      </c>
      <c r="D28" s="96">
        <f t="shared" ref="D28:I28" si="4">SUM(D13,-D19,-D25)</f>
        <v>4161.3999999999996</v>
      </c>
      <c r="E28" s="96">
        <f>SUM(E13,-E19,-E25)</f>
        <v>0</v>
      </c>
      <c r="F28" s="96">
        <f t="shared" si="4"/>
        <v>0</v>
      </c>
      <c r="G28" s="96">
        <f t="shared" si="4"/>
        <v>0</v>
      </c>
      <c r="H28" s="96">
        <f>SUM(H13,-H19,-H25)</f>
        <v>0</v>
      </c>
      <c r="I28" s="96">
        <f t="shared" si="4"/>
        <v>0</v>
      </c>
      <c r="J28" s="110">
        <f>SUM(C28:I28)</f>
        <v>4161.3999999999996</v>
      </c>
      <c r="K28" s="115"/>
      <c r="M28" s="108">
        <v>2</v>
      </c>
      <c r="N28" s="130"/>
      <c r="O28" s="105">
        <v>0</v>
      </c>
    </row>
    <row r="29" spans="1:15" x14ac:dyDescent="0.25">
      <c r="A29" s="67"/>
      <c r="K29" s="115"/>
      <c r="M29" s="105">
        <v>8</v>
      </c>
      <c r="N29" s="130"/>
      <c r="O29" s="105">
        <v>3</v>
      </c>
    </row>
    <row r="30" spans="1:15" x14ac:dyDescent="0.25">
      <c r="A30" s="67"/>
      <c r="B30" s="112"/>
      <c r="K30" s="115"/>
      <c r="M30" s="105">
        <v>9</v>
      </c>
      <c r="N30" s="130"/>
      <c r="O30" s="105">
        <v>6</v>
      </c>
    </row>
    <row r="31" spans="1:15" x14ac:dyDescent="0.25">
      <c r="A31" s="67"/>
      <c r="B31" s="112"/>
      <c r="M31" s="113">
        <v>5</v>
      </c>
      <c r="N31" s="130"/>
      <c r="O31" s="105">
        <v>1</v>
      </c>
    </row>
    <row r="32" spans="1:15" ht="15" customHeight="1" x14ac:dyDescent="0.25">
      <c r="A32" s="67"/>
    </row>
    <row r="33" spans="1:1" x14ac:dyDescent="0.25">
      <c r="A33" s="67"/>
    </row>
  </sheetData>
  <mergeCells count="9">
    <mergeCell ref="A1:A33"/>
    <mergeCell ref="M20:M21"/>
    <mergeCell ref="O20:O21"/>
    <mergeCell ref="O1:O6"/>
    <mergeCell ref="B2:J2"/>
    <mergeCell ref="B3:J3"/>
    <mergeCell ref="B5:B6"/>
    <mergeCell ref="C5:J5"/>
    <mergeCell ref="B1:K1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J9 C27:J28 B12:J15 B10 F10:J10 B11:D11 F11:J11 B17:J26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zoomScaleNormal="100" zoomScaleSheetLayoutView="80" workbookViewId="0">
      <selection activeCell="G32" sqref="G32"/>
    </sheetView>
  </sheetViews>
  <sheetFormatPr defaultRowHeight="15" x14ac:dyDescent="0.25"/>
  <cols>
    <col min="1" max="1" width="7.85546875" style="69" customWidth="1"/>
    <col min="2" max="2" width="28.42578125" style="69" customWidth="1"/>
    <col min="3" max="10" width="10.7109375" style="111" customWidth="1"/>
    <col min="11" max="11" width="9.140625" style="69" customWidth="1"/>
    <col min="12" max="12" width="5.7109375" style="69" customWidth="1"/>
    <col min="13" max="13" width="2.5703125" style="70" customWidth="1"/>
    <col min="14" max="14" width="1.7109375" style="69" customWidth="1"/>
    <col min="15" max="15" width="2.5703125" style="70" customWidth="1"/>
    <col min="16" max="17" width="3.28515625" style="69" customWidth="1"/>
    <col min="18" max="16384" width="9.140625" style="69"/>
  </cols>
  <sheetData>
    <row r="1" spans="1:15" ht="15" customHeight="1" x14ac:dyDescent="0.25">
      <c r="A1" s="67"/>
      <c r="B1" s="68" t="s">
        <v>55</v>
      </c>
      <c r="C1" s="68"/>
      <c r="D1" s="68"/>
      <c r="E1" s="68"/>
      <c r="F1" s="68"/>
      <c r="G1" s="68"/>
      <c r="H1" s="68"/>
      <c r="I1" s="68"/>
      <c r="J1" s="68"/>
      <c r="K1" s="68"/>
      <c r="O1" s="71" t="s">
        <v>54</v>
      </c>
    </row>
    <row r="2" spans="1:15" x14ac:dyDescent="0.25">
      <c r="A2" s="67"/>
      <c r="B2" s="72" t="s">
        <v>46</v>
      </c>
      <c r="C2" s="72"/>
      <c r="D2" s="72"/>
      <c r="E2" s="72"/>
      <c r="F2" s="72"/>
      <c r="G2" s="72"/>
      <c r="H2" s="72"/>
      <c r="I2" s="72"/>
      <c r="J2" s="72"/>
      <c r="K2" s="72"/>
      <c r="O2" s="73"/>
    </row>
    <row r="3" spans="1:15" x14ac:dyDescent="0.25">
      <c r="A3" s="67"/>
      <c r="B3" s="74">
        <v>43465</v>
      </c>
      <c r="C3" s="74"/>
      <c r="D3" s="74"/>
      <c r="E3" s="74"/>
      <c r="F3" s="74"/>
      <c r="G3" s="74"/>
      <c r="H3" s="74"/>
      <c r="I3" s="74"/>
      <c r="J3" s="74"/>
      <c r="K3" s="74"/>
      <c r="O3" s="73"/>
    </row>
    <row r="4" spans="1:15" ht="15" customHeight="1" x14ac:dyDescent="0.25">
      <c r="A4" s="67"/>
      <c r="B4" s="75"/>
      <c r="C4" s="76"/>
      <c r="D4" s="76"/>
      <c r="E4" s="76"/>
      <c r="F4" s="76"/>
      <c r="G4" s="76"/>
      <c r="H4" s="76"/>
      <c r="I4" s="76"/>
      <c r="J4" s="76"/>
      <c r="K4" s="77"/>
      <c r="O4" s="73"/>
    </row>
    <row r="5" spans="1:15" ht="15" customHeight="1" x14ac:dyDescent="0.25">
      <c r="A5" s="67"/>
      <c r="B5" s="78" t="s">
        <v>25</v>
      </c>
      <c r="C5" s="79" t="s">
        <v>1</v>
      </c>
      <c r="D5" s="79"/>
      <c r="E5" s="79"/>
      <c r="F5" s="79"/>
      <c r="G5" s="79"/>
      <c r="H5" s="79"/>
      <c r="I5" s="79"/>
      <c r="J5" s="79"/>
      <c r="K5" s="79"/>
      <c r="O5" s="73"/>
    </row>
    <row r="6" spans="1:15" ht="60" customHeight="1" x14ac:dyDescent="0.25">
      <c r="A6" s="67"/>
      <c r="B6" s="80"/>
      <c r="C6" s="81" t="s">
        <v>17</v>
      </c>
      <c r="D6" s="81" t="s">
        <v>18</v>
      </c>
      <c r="E6" s="81" t="s">
        <v>19</v>
      </c>
      <c r="F6" s="81" t="s">
        <v>23</v>
      </c>
      <c r="G6" s="81" t="s">
        <v>24</v>
      </c>
      <c r="H6" s="81" t="s">
        <v>20</v>
      </c>
      <c r="I6" s="81" t="s">
        <v>21</v>
      </c>
      <c r="J6" s="81" t="s">
        <v>22</v>
      </c>
      <c r="K6" s="82" t="s">
        <v>4</v>
      </c>
      <c r="O6" s="73"/>
    </row>
    <row r="7" spans="1:15" ht="22.5" customHeight="1" x14ac:dyDescent="0.25">
      <c r="A7" s="67"/>
      <c r="B7" s="83" t="s">
        <v>38</v>
      </c>
      <c r="C7" s="84" t="s">
        <v>39</v>
      </c>
      <c r="D7" s="84" t="s">
        <v>40</v>
      </c>
      <c r="E7" s="84" t="s">
        <v>37</v>
      </c>
      <c r="F7" s="84" t="s">
        <v>41</v>
      </c>
      <c r="G7" s="84" t="s">
        <v>42</v>
      </c>
      <c r="H7" s="84" t="s">
        <v>43</v>
      </c>
      <c r="I7" s="84" t="s">
        <v>44</v>
      </c>
      <c r="J7" s="84" t="s">
        <v>45</v>
      </c>
      <c r="K7" s="85" t="s">
        <v>48</v>
      </c>
    </row>
    <row r="8" spans="1:15" ht="15" customHeight="1" x14ac:dyDescent="0.25">
      <c r="A8" s="67"/>
      <c r="B8" s="86" t="s">
        <v>5</v>
      </c>
      <c r="C8" s="87"/>
      <c r="D8" s="87"/>
      <c r="E8" s="87"/>
      <c r="F8" s="87"/>
      <c r="G8" s="87"/>
      <c r="H8" s="87"/>
      <c r="I8" s="87"/>
      <c r="J8" s="87"/>
      <c r="K8" s="88"/>
    </row>
    <row r="9" spans="1:15" ht="15" customHeight="1" x14ac:dyDescent="0.25">
      <c r="A9" s="67"/>
      <c r="B9" s="89" t="s">
        <v>13</v>
      </c>
      <c r="C9" s="91">
        <v>1167291</v>
      </c>
      <c r="D9" s="91">
        <v>2465481</v>
      </c>
      <c r="E9" s="91">
        <v>1868455</v>
      </c>
      <c r="F9" s="91">
        <v>0</v>
      </c>
      <c r="G9" s="91">
        <v>0</v>
      </c>
      <c r="H9" s="91">
        <v>0</v>
      </c>
      <c r="I9" s="91">
        <v>169747</v>
      </c>
      <c r="J9" s="92">
        <v>0</v>
      </c>
      <c r="K9" s="93">
        <f>SUM(C9:J9)</f>
        <v>5670974</v>
      </c>
    </row>
    <row r="10" spans="1:15" ht="15" customHeight="1" x14ac:dyDescent="0.25">
      <c r="A10" s="67"/>
      <c r="B10" s="94" t="s">
        <v>6</v>
      </c>
      <c r="C10" s="91">
        <v>481381</v>
      </c>
      <c r="D10" s="91">
        <v>14121.83</v>
      </c>
      <c r="E10" s="91">
        <v>29765.72</v>
      </c>
      <c r="F10" s="91">
        <v>0</v>
      </c>
      <c r="G10" s="91">
        <v>0</v>
      </c>
      <c r="H10" s="91">
        <v>0</v>
      </c>
      <c r="I10" s="90">
        <f>171169</f>
        <v>171169</v>
      </c>
      <c r="J10" s="92">
        <v>648696</v>
      </c>
      <c r="K10" s="93">
        <f>SUM(C10:J10)</f>
        <v>1345133.55</v>
      </c>
    </row>
    <row r="11" spans="1:15" ht="15" customHeight="1" x14ac:dyDescent="0.25">
      <c r="A11" s="67"/>
      <c r="B11" s="94" t="s">
        <v>7</v>
      </c>
      <c r="C11" s="91">
        <v>0</v>
      </c>
      <c r="D11" s="91">
        <v>0</v>
      </c>
      <c r="E11" s="91">
        <v>133092</v>
      </c>
      <c r="F11" s="91">
        <v>0</v>
      </c>
      <c r="G11" s="91">
        <v>0</v>
      </c>
      <c r="H11" s="91">
        <v>0</v>
      </c>
      <c r="I11" s="90">
        <v>0</v>
      </c>
      <c r="J11" s="92">
        <v>0</v>
      </c>
      <c r="K11" s="93">
        <f>SUM(C11:J11)</f>
        <v>133092</v>
      </c>
    </row>
    <row r="12" spans="1:15" ht="15" customHeight="1" x14ac:dyDescent="0.25">
      <c r="A12" s="67"/>
      <c r="B12" s="94" t="s">
        <v>8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2">
        <v>0</v>
      </c>
      <c r="K12" s="93">
        <f>SUM(C12:J12)</f>
        <v>0</v>
      </c>
    </row>
    <row r="13" spans="1:15" ht="15" customHeight="1" x14ac:dyDescent="0.25">
      <c r="A13" s="67"/>
      <c r="B13" s="95" t="s">
        <v>14</v>
      </c>
      <c r="C13" s="96">
        <f>SUM(C9,C10,-C11,C12)</f>
        <v>1648672</v>
      </c>
      <c r="D13" s="96">
        <f t="shared" ref="D13:I13" si="0">SUM(D9,D10,-D11,D12)</f>
        <v>2479602.83</v>
      </c>
      <c r="E13" s="96">
        <f>SUM(E9,E10,-E11,E12)</f>
        <v>1765128.72</v>
      </c>
      <c r="F13" s="96">
        <f t="shared" si="0"/>
        <v>0</v>
      </c>
      <c r="G13" s="96">
        <f>SUM(G9,G10,-G11,G12)</f>
        <v>0</v>
      </c>
      <c r="H13" s="96">
        <f t="shared" si="0"/>
        <v>0</v>
      </c>
      <c r="I13" s="96">
        <f t="shared" si="0"/>
        <v>340916</v>
      </c>
      <c r="J13" s="96">
        <f>SUM(J9,J10,-J11,J12)</f>
        <v>648696</v>
      </c>
      <c r="K13" s="93">
        <f>SUM(C13:J13)</f>
        <v>6883015.5499999998</v>
      </c>
    </row>
    <row r="14" spans="1:15" s="97" customFormat="1" ht="15" customHeight="1" x14ac:dyDescent="0.25">
      <c r="A14" s="67"/>
      <c r="B14" s="86" t="s">
        <v>9</v>
      </c>
      <c r="C14" s="99"/>
      <c r="D14" s="99"/>
      <c r="E14" s="99"/>
      <c r="F14" s="99"/>
      <c r="G14" s="99"/>
      <c r="H14" s="99"/>
      <c r="I14" s="99"/>
      <c r="J14" s="99"/>
      <c r="K14" s="100"/>
      <c r="M14" s="98"/>
      <c r="O14" s="98"/>
    </row>
    <row r="15" spans="1:15" ht="15" customHeight="1" x14ac:dyDescent="0.25">
      <c r="A15" s="67"/>
      <c r="B15" s="89" t="s">
        <v>13</v>
      </c>
      <c r="C15" s="91">
        <v>0</v>
      </c>
      <c r="D15" s="90">
        <v>314974</v>
      </c>
      <c r="E15" s="90">
        <v>548972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  <c r="K15" s="93">
        <f>SUM(C15:J15)</f>
        <v>863946</v>
      </c>
    </row>
    <row r="16" spans="1:15" ht="15" customHeight="1" x14ac:dyDescent="0.25">
      <c r="A16" s="67"/>
      <c r="B16" s="94" t="s">
        <v>6</v>
      </c>
      <c r="C16" s="91">
        <v>0</v>
      </c>
      <c r="D16" s="91">
        <v>85636</v>
      </c>
      <c r="E16" s="91">
        <v>145727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3">
        <f>SUM(C16:J16)</f>
        <v>231363</v>
      </c>
      <c r="M16" s="101"/>
    </row>
    <row r="17" spans="1:15" ht="15" customHeight="1" x14ac:dyDescent="0.25">
      <c r="A17" s="67"/>
      <c r="B17" s="94" t="s">
        <v>7</v>
      </c>
      <c r="C17" s="91">
        <v>0</v>
      </c>
      <c r="D17" s="90">
        <v>0</v>
      </c>
      <c r="E17" s="90">
        <v>133092.10999999999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3">
        <f>SUM(C17:J17)</f>
        <v>133092.10999999999</v>
      </c>
    </row>
    <row r="18" spans="1:15" ht="15" customHeight="1" x14ac:dyDescent="0.25">
      <c r="A18" s="67"/>
      <c r="B18" s="94" t="s">
        <v>8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3">
        <f>SUM(C18:J18)</f>
        <v>0</v>
      </c>
    </row>
    <row r="19" spans="1:15" ht="15" customHeight="1" x14ac:dyDescent="0.25">
      <c r="A19" s="67"/>
      <c r="B19" s="95" t="s">
        <v>14</v>
      </c>
      <c r="C19" s="96">
        <f t="shared" ref="C19:J19" si="1">SUM(C15,C16,-C17,C18)</f>
        <v>0</v>
      </c>
      <c r="D19" s="96">
        <f t="shared" si="1"/>
        <v>400610</v>
      </c>
      <c r="E19" s="96">
        <f t="shared" si="1"/>
        <v>561606.89</v>
      </c>
      <c r="F19" s="96">
        <f t="shared" si="1"/>
        <v>0</v>
      </c>
      <c r="G19" s="96">
        <f t="shared" si="1"/>
        <v>0</v>
      </c>
      <c r="H19" s="96">
        <f t="shared" si="1"/>
        <v>0</v>
      </c>
      <c r="I19" s="96">
        <f t="shared" si="1"/>
        <v>0</v>
      </c>
      <c r="J19" s="96">
        <f t="shared" si="1"/>
        <v>0</v>
      </c>
      <c r="K19" s="93">
        <f>SUM(C19:J19)</f>
        <v>962216.89</v>
      </c>
    </row>
    <row r="20" spans="1:15" s="97" customFormat="1" ht="15" customHeight="1" x14ac:dyDescent="0.25">
      <c r="A20" s="67"/>
      <c r="B20" s="86" t="s">
        <v>10</v>
      </c>
      <c r="C20" s="99"/>
      <c r="D20" s="99"/>
      <c r="E20" s="99"/>
      <c r="F20" s="99"/>
      <c r="G20" s="99"/>
      <c r="H20" s="99"/>
      <c r="I20" s="99"/>
      <c r="J20" s="99"/>
      <c r="K20" s="100"/>
      <c r="M20" s="102" t="s">
        <v>52</v>
      </c>
      <c r="N20" s="103"/>
      <c r="O20" s="102" t="s">
        <v>53</v>
      </c>
    </row>
    <row r="21" spans="1:15" ht="15" customHeight="1" x14ac:dyDescent="0.25">
      <c r="A21" s="67"/>
      <c r="B21" s="89" t="s">
        <v>13</v>
      </c>
      <c r="C21" s="91">
        <v>0</v>
      </c>
      <c r="D21" s="90">
        <v>2132</v>
      </c>
      <c r="E21" s="90">
        <v>3413</v>
      </c>
      <c r="F21" s="91">
        <v>0</v>
      </c>
      <c r="G21" s="91">
        <v>0</v>
      </c>
      <c r="H21" s="91">
        <v>0</v>
      </c>
      <c r="I21" s="91">
        <v>0</v>
      </c>
      <c r="J21" s="92">
        <v>0</v>
      </c>
      <c r="K21" s="93">
        <f>SUM(C21:J21)</f>
        <v>5545</v>
      </c>
      <c r="M21" s="104"/>
      <c r="N21" s="103"/>
      <c r="O21" s="102"/>
    </row>
    <row r="22" spans="1:15" ht="15" customHeight="1" x14ac:dyDescent="0.25">
      <c r="A22" s="67"/>
      <c r="B22" s="94" t="s">
        <v>6</v>
      </c>
      <c r="C22" s="91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2">
        <v>0</v>
      </c>
      <c r="K22" s="93">
        <f>SUM(C22:J22)</f>
        <v>0</v>
      </c>
      <c r="M22" s="105">
        <v>2</v>
      </c>
      <c r="N22" s="103"/>
      <c r="O22" s="106"/>
    </row>
    <row r="23" spans="1:15" ht="15" customHeight="1" x14ac:dyDescent="0.25">
      <c r="A23" s="67"/>
      <c r="B23" s="94" t="s">
        <v>7</v>
      </c>
      <c r="C23" s="91">
        <v>0</v>
      </c>
      <c r="D23" s="90">
        <v>298</v>
      </c>
      <c r="E23" s="90">
        <v>358.89</v>
      </c>
      <c r="F23" s="91">
        <v>0</v>
      </c>
      <c r="G23" s="91">
        <v>0</v>
      </c>
      <c r="H23" s="91">
        <v>0</v>
      </c>
      <c r="I23" s="91">
        <v>0</v>
      </c>
      <c r="J23" s="92">
        <v>0</v>
      </c>
      <c r="K23" s="93">
        <f>SUM(C23:J23)</f>
        <v>656.89</v>
      </c>
      <c r="M23" s="105">
        <v>0</v>
      </c>
      <c r="N23" s="103"/>
      <c r="O23" s="107"/>
    </row>
    <row r="24" spans="1:15" ht="15" customHeight="1" x14ac:dyDescent="0.25">
      <c r="A24" s="67"/>
      <c r="B24" s="94" t="s">
        <v>8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2">
        <v>0</v>
      </c>
      <c r="K24" s="93">
        <f>SUM(C24:J24)</f>
        <v>0</v>
      </c>
      <c r="M24" s="108">
        <v>2</v>
      </c>
      <c r="N24" s="103"/>
      <c r="O24" s="105">
        <v>4</v>
      </c>
    </row>
    <row r="25" spans="1:15" ht="15" customHeight="1" x14ac:dyDescent="0.25">
      <c r="A25" s="67"/>
      <c r="B25" s="95" t="s">
        <v>14</v>
      </c>
      <c r="C25" s="96">
        <f t="shared" ref="C25:J25" si="2">SUM(C21,C22,-C23,C24)</f>
        <v>0</v>
      </c>
      <c r="D25" s="114">
        <f t="shared" si="2"/>
        <v>1834</v>
      </c>
      <c r="E25" s="114">
        <f t="shared" si="2"/>
        <v>3054.11</v>
      </c>
      <c r="F25" s="96">
        <f t="shared" si="2"/>
        <v>0</v>
      </c>
      <c r="G25" s="96">
        <f t="shared" si="2"/>
        <v>0</v>
      </c>
      <c r="H25" s="96">
        <f t="shared" si="2"/>
        <v>0</v>
      </c>
      <c r="I25" s="96">
        <f t="shared" si="2"/>
        <v>0</v>
      </c>
      <c r="J25" s="96">
        <f t="shared" si="2"/>
        <v>0</v>
      </c>
      <c r="K25" s="93">
        <f>SUM(C25:J25)</f>
        <v>4888.1100000000006</v>
      </c>
      <c r="M25" s="105">
        <v>3</v>
      </c>
      <c r="N25" s="103"/>
      <c r="O25" s="105">
        <v>6</v>
      </c>
    </row>
    <row r="26" spans="1:15" s="97" customFormat="1" ht="15" customHeight="1" x14ac:dyDescent="0.25">
      <c r="A26" s="67"/>
      <c r="B26" s="86" t="s">
        <v>15</v>
      </c>
      <c r="C26" s="99"/>
      <c r="D26" s="99"/>
      <c r="E26" s="99"/>
      <c r="F26" s="99"/>
      <c r="G26" s="99"/>
      <c r="H26" s="99"/>
      <c r="I26" s="99"/>
      <c r="J26" s="99"/>
      <c r="K26" s="100"/>
      <c r="M26" s="108">
        <v>5</v>
      </c>
      <c r="N26" s="103"/>
      <c r="O26" s="105">
        <v>7</v>
      </c>
    </row>
    <row r="27" spans="1:15" ht="15" customHeight="1" x14ac:dyDescent="0.25">
      <c r="A27" s="67"/>
      <c r="B27" s="89" t="s">
        <v>13</v>
      </c>
      <c r="C27" s="109">
        <f>SUM(C9,-C15,-C21)</f>
        <v>1167291</v>
      </c>
      <c r="D27" s="109">
        <f t="shared" ref="D27:J27" si="3">SUM(D9,-D15,-D21)</f>
        <v>2148375</v>
      </c>
      <c r="E27" s="109">
        <f t="shared" si="3"/>
        <v>1316070</v>
      </c>
      <c r="F27" s="109">
        <f>SUM(F9,-F15,-F21)</f>
        <v>0</v>
      </c>
      <c r="G27" s="109">
        <f t="shared" si="3"/>
        <v>0</v>
      </c>
      <c r="H27" s="109">
        <f t="shared" si="3"/>
        <v>0</v>
      </c>
      <c r="I27" s="109">
        <f t="shared" si="3"/>
        <v>169747</v>
      </c>
      <c r="J27" s="109">
        <f t="shared" si="3"/>
        <v>0</v>
      </c>
      <c r="K27" s="93">
        <f>SUM(C27:J27)</f>
        <v>4801483</v>
      </c>
      <c r="M27" s="105">
        <v>4</v>
      </c>
      <c r="N27" s="103"/>
      <c r="O27" s="105">
        <v>1</v>
      </c>
    </row>
    <row r="28" spans="1:15" ht="15" customHeight="1" x14ac:dyDescent="0.25">
      <c r="A28" s="67"/>
      <c r="B28" s="95" t="s">
        <v>14</v>
      </c>
      <c r="C28" s="96">
        <f>SUM(C13,-C19,-C25)</f>
        <v>1648672</v>
      </c>
      <c r="D28" s="96">
        <f t="shared" ref="D28:J28" si="4">SUM(D13,-D19,-D25)</f>
        <v>2077158.83</v>
      </c>
      <c r="E28" s="96">
        <f t="shared" si="4"/>
        <v>1200467.72</v>
      </c>
      <c r="F28" s="96">
        <f>SUM(F13,-F19,-F25)</f>
        <v>0</v>
      </c>
      <c r="G28" s="96">
        <f t="shared" si="4"/>
        <v>0</v>
      </c>
      <c r="H28" s="96">
        <f>SUM(H13,-H19,-H25)</f>
        <v>0</v>
      </c>
      <c r="I28" s="96">
        <f t="shared" si="4"/>
        <v>340916</v>
      </c>
      <c r="J28" s="96">
        <f t="shared" si="4"/>
        <v>648696</v>
      </c>
      <c r="K28" s="110">
        <f>SUM(C28:J28)</f>
        <v>5915910.5499999998</v>
      </c>
      <c r="M28" s="108">
        <v>2</v>
      </c>
      <c r="N28" s="103"/>
      <c r="O28" s="105">
        <v>0</v>
      </c>
    </row>
    <row r="29" spans="1:15" ht="15" customHeight="1" x14ac:dyDescent="0.25">
      <c r="A29" s="67"/>
      <c r="M29" s="105">
        <v>8</v>
      </c>
      <c r="N29" s="103"/>
      <c r="O29" s="105">
        <v>3</v>
      </c>
    </row>
    <row r="30" spans="1:15" ht="15" customHeight="1" x14ac:dyDescent="0.25">
      <c r="A30" s="67"/>
      <c r="M30" s="105">
        <v>9</v>
      </c>
      <c r="N30" s="103"/>
      <c r="O30" s="105">
        <v>6</v>
      </c>
    </row>
    <row r="31" spans="1:15" ht="15" customHeight="1" x14ac:dyDescent="0.25">
      <c r="A31" s="67"/>
      <c r="M31" s="113">
        <v>5</v>
      </c>
      <c r="N31" s="103"/>
      <c r="O31" s="105">
        <v>1</v>
      </c>
    </row>
    <row r="32" spans="1:15" x14ac:dyDescent="0.25">
      <c r="A32" s="67"/>
    </row>
    <row r="33" spans="1:1" x14ac:dyDescent="0.25">
      <c r="A33" s="67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3"/>
  <sheetViews>
    <sheetView zoomScaleNormal="100" zoomScaleSheetLayoutView="80" workbookViewId="0">
      <selection activeCell="I17" sqref="I17"/>
    </sheetView>
  </sheetViews>
  <sheetFormatPr defaultRowHeight="15" x14ac:dyDescent="0.25"/>
  <cols>
    <col min="1" max="1" width="7.85546875" style="69" customWidth="1"/>
    <col min="2" max="2" width="28.42578125" style="69" customWidth="1"/>
    <col min="3" max="10" width="10.7109375" style="111" customWidth="1"/>
    <col min="11" max="11" width="9.140625" style="69" customWidth="1"/>
    <col min="12" max="12" width="5.7109375" style="69" customWidth="1"/>
    <col min="13" max="13" width="2.5703125" style="70" customWidth="1"/>
    <col min="14" max="14" width="1.85546875" style="69" customWidth="1"/>
    <col min="15" max="15" width="2.5703125" style="70" customWidth="1"/>
    <col min="16" max="17" width="3.28515625" style="69" customWidth="1"/>
    <col min="18" max="16384" width="9.140625" style="69"/>
  </cols>
  <sheetData>
    <row r="1" spans="1:15" ht="15" customHeight="1" x14ac:dyDescent="0.25">
      <c r="A1" s="67"/>
      <c r="B1" s="68" t="s">
        <v>55</v>
      </c>
      <c r="C1" s="68"/>
      <c r="D1" s="68"/>
      <c r="E1" s="68"/>
      <c r="F1" s="68"/>
      <c r="G1" s="68"/>
      <c r="H1" s="68"/>
      <c r="I1" s="68"/>
      <c r="J1" s="68"/>
      <c r="K1" s="68"/>
      <c r="O1" s="71" t="s">
        <v>54</v>
      </c>
    </row>
    <row r="2" spans="1:15" x14ac:dyDescent="0.25">
      <c r="A2" s="67"/>
      <c r="B2" s="72" t="s">
        <v>46</v>
      </c>
      <c r="C2" s="72"/>
      <c r="D2" s="72"/>
      <c r="E2" s="72"/>
      <c r="F2" s="72"/>
      <c r="G2" s="72"/>
      <c r="H2" s="72"/>
      <c r="I2" s="72"/>
      <c r="J2" s="72"/>
      <c r="K2" s="72"/>
      <c r="O2" s="73"/>
    </row>
    <row r="3" spans="1:15" x14ac:dyDescent="0.25">
      <c r="A3" s="67"/>
      <c r="B3" s="74">
        <v>43100</v>
      </c>
      <c r="C3" s="74"/>
      <c r="D3" s="74"/>
      <c r="E3" s="74"/>
      <c r="F3" s="74"/>
      <c r="G3" s="74"/>
      <c r="H3" s="74"/>
      <c r="I3" s="74"/>
      <c r="J3" s="74"/>
      <c r="K3" s="74"/>
      <c r="O3" s="73"/>
    </row>
    <row r="4" spans="1:15" ht="15" customHeight="1" x14ac:dyDescent="0.25">
      <c r="A4" s="67"/>
      <c r="B4" s="75"/>
      <c r="C4" s="76"/>
      <c r="D4" s="76"/>
      <c r="E4" s="76"/>
      <c r="F4" s="76"/>
      <c r="G4" s="76"/>
      <c r="H4" s="76"/>
      <c r="I4" s="76"/>
      <c r="J4" s="76"/>
      <c r="K4" s="77"/>
      <c r="O4" s="73"/>
    </row>
    <row r="5" spans="1:15" ht="15" customHeight="1" x14ac:dyDescent="0.25">
      <c r="A5" s="67"/>
      <c r="B5" s="78" t="s">
        <v>25</v>
      </c>
      <c r="C5" s="79" t="s">
        <v>16</v>
      </c>
      <c r="D5" s="79"/>
      <c r="E5" s="79"/>
      <c r="F5" s="79"/>
      <c r="G5" s="79"/>
      <c r="H5" s="79"/>
      <c r="I5" s="79"/>
      <c r="J5" s="79"/>
      <c r="K5" s="79"/>
      <c r="O5" s="73"/>
    </row>
    <row r="6" spans="1:15" ht="60" customHeight="1" x14ac:dyDescent="0.25">
      <c r="A6" s="67"/>
      <c r="B6" s="80"/>
      <c r="C6" s="81" t="s">
        <v>17</v>
      </c>
      <c r="D6" s="81" t="s">
        <v>18</v>
      </c>
      <c r="E6" s="81" t="s">
        <v>19</v>
      </c>
      <c r="F6" s="81" t="s">
        <v>23</v>
      </c>
      <c r="G6" s="81" t="s">
        <v>24</v>
      </c>
      <c r="H6" s="81" t="s">
        <v>20</v>
      </c>
      <c r="I6" s="81" t="s">
        <v>21</v>
      </c>
      <c r="J6" s="81" t="s">
        <v>22</v>
      </c>
      <c r="K6" s="82" t="s">
        <v>4</v>
      </c>
      <c r="O6" s="73"/>
    </row>
    <row r="7" spans="1:15" ht="22.5" customHeight="1" x14ac:dyDescent="0.25">
      <c r="A7" s="67"/>
      <c r="B7" s="83" t="s">
        <v>38</v>
      </c>
      <c r="C7" s="84" t="s">
        <v>39</v>
      </c>
      <c r="D7" s="84" t="s">
        <v>40</v>
      </c>
      <c r="E7" s="84" t="s">
        <v>37</v>
      </c>
      <c r="F7" s="84" t="s">
        <v>41</v>
      </c>
      <c r="G7" s="84" t="s">
        <v>42</v>
      </c>
      <c r="H7" s="84" t="s">
        <v>43</v>
      </c>
      <c r="I7" s="84" t="s">
        <v>44</v>
      </c>
      <c r="J7" s="84" t="s">
        <v>45</v>
      </c>
      <c r="K7" s="85" t="s">
        <v>48</v>
      </c>
    </row>
    <row r="8" spans="1:15" ht="15" customHeight="1" x14ac:dyDescent="0.25">
      <c r="A8" s="67"/>
      <c r="B8" s="86" t="s">
        <v>5</v>
      </c>
      <c r="C8" s="87"/>
      <c r="D8" s="87"/>
      <c r="E8" s="87"/>
      <c r="F8" s="87"/>
      <c r="G8" s="87"/>
      <c r="H8" s="87"/>
      <c r="I8" s="87"/>
      <c r="J8" s="87"/>
      <c r="K8" s="88"/>
    </row>
    <row r="9" spans="1:15" ht="15" customHeight="1" x14ac:dyDescent="0.25">
      <c r="A9" s="67"/>
      <c r="B9" s="89" t="s">
        <v>13</v>
      </c>
      <c r="C9" s="90">
        <v>172675</v>
      </c>
      <c r="D9" s="90">
        <v>1716920</v>
      </c>
      <c r="E9" s="90">
        <v>1291112</v>
      </c>
      <c r="F9" s="91">
        <v>0</v>
      </c>
      <c r="G9" s="91">
        <v>0</v>
      </c>
      <c r="H9" s="91">
        <v>0</v>
      </c>
      <c r="I9" s="91">
        <v>1276775</v>
      </c>
      <c r="J9" s="92">
        <v>0</v>
      </c>
      <c r="K9" s="93">
        <f>SUM(C9:J9)</f>
        <v>4457482</v>
      </c>
    </row>
    <row r="10" spans="1:15" ht="15" customHeight="1" x14ac:dyDescent="0.25">
      <c r="A10" s="67"/>
      <c r="B10" s="94" t="s">
        <v>6</v>
      </c>
      <c r="C10" s="90">
        <f>94615</f>
        <v>94615</v>
      </c>
      <c r="D10" s="90">
        <f>350434</f>
        <v>350434</v>
      </c>
      <c r="E10" s="90">
        <v>338732</v>
      </c>
      <c r="F10" s="91">
        <v>0</v>
      </c>
      <c r="G10" s="91">
        <v>0</v>
      </c>
      <c r="H10" s="91">
        <v>0</v>
      </c>
      <c r="I10" s="90">
        <f>331788+101619</f>
        <v>433407</v>
      </c>
      <c r="J10" s="92">
        <v>0</v>
      </c>
      <c r="K10" s="93">
        <f>SUM(C10:J10)</f>
        <v>1217188</v>
      </c>
    </row>
    <row r="11" spans="1:15" ht="15" customHeight="1" x14ac:dyDescent="0.25">
      <c r="A11" s="67"/>
      <c r="B11" s="94" t="s">
        <v>7</v>
      </c>
      <c r="C11" s="90">
        <v>0</v>
      </c>
      <c r="D11" s="90">
        <v>0</v>
      </c>
      <c r="E11" s="90">
        <v>9895</v>
      </c>
      <c r="F11" s="91">
        <v>0</v>
      </c>
      <c r="G11" s="91">
        <v>0</v>
      </c>
      <c r="H11" s="91">
        <v>0</v>
      </c>
      <c r="I11" s="90">
        <f>1539951-900001-398127-248506+484</f>
        <v>-6199</v>
      </c>
      <c r="J11" s="92">
        <v>0</v>
      </c>
      <c r="K11" s="93">
        <f>SUM(C11:J11)</f>
        <v>3696</v>
      </c>
    </row>
    <row r="12" spans="1:15" ht="15" customHeight="1" x14ac:dyDescent="0.25">
      <c r="A12" s="67"/>
      <c r="B12" s="94" t="s">
        <v>8</v>
      </c>
      <c r="C12" s="91">
        <f>994616-94615</f>
        <v>900001</v>
      </c>
      <c r="D12" s="91">
        <f>748561-350434</f>
        <v>398127</v>
      </c>
      <c r="E12" s="91">
        <f>587238-338732</f>
        <v>248506</v>
      </c>
      <c r="F12" s="91">
        <v>0</v>
      </c>
      <c r="G12" s="91">
        <v>0</v>
      </c>
      <c r="H12" s="91">
        <v>0</v>
      </c>
      <c r="I12" s="91">
        <f>-900001-398127-248506</f>
        <v>-1546634</v>
      </c>
      <c r="J12" s="92">
        <v>0</v>
      </c>
      <c r="K12" s="93">
        <f>SUM(C12:J12)</f>
        <v>0</v>
      </c>
    </row>
    <row r="13" spans="1:15" s="97" customFormat="1" ht="15" customHeight="1" x14ac:dyDescent="0.2">
      <c r="A13" s="67"/>
      <c r="B13" s="95" t="s">
        <v>14</v>
      </c>
      <c r="C13" s="96">
        <f>SUM(C9,C10,-C11,C12)</f>
        <v>1167291</v>
      </c>
      <c r="D13" s="96">
        <f t="shared" ref="D13:I13" si="0">SUM(D9,D10,-D11,D12)</f>
        <v>2465481</v>
      </c>
      <c r="E13" s="96">
        <f t="shared" si="0"/>
        <v>1868455</v>
      </c>
      <c r="F13" s="96">
        <f t="shared" si="0"/>
        <v>0</v>
      </c>
      <c r="G13" s="96">
        <f>SUM(G9,G10,-G11,G12)</f>
        <v>0</v>
      </c>
      <c r="H13" s="96">
        <f t="shared" si="0"/>
        <v>0</v>
      </c>
      <c r="I13" s="96">
        <f t="shared" si="0"/>
        <v>169747</v>
      </c>
      <c r="J13" s="96">
        <f>SUM(J9,J10,-J11,J12)</f>
        <v>0</v>
      </c>
      <c r="K13" s="93">
        <f>SUM(C13:J13)</f>
        <v>5670974</v>
      </c>
      <c r="M13" s="98"/>
      <c r="O13" s="98"/>
    </row>
    <row r="14" spans="1:15" ht="15" customHeight="1" x14ac:dyDescent="0.25">
      <c r="A14" s="67"/>
      <c r="B14" s="86" t="s">
        <v>9</v>
      </c>
      <c r="C14" s="99"/>
      <c r="D14" s="99"/>
      <c r="E14" s="99"/>
      <c r="F14" s="99"/>
      <c r="G14" s="99"/>
      <c r="H14" s="99"/>
      <c r="I14" s="99"/>
      <c r="J14" s="99"/>
      <c r="K14" s="100"/>
    </row>
    <row r="15" spans="1:15" ht="15" customHeight="1" x14ac:dyDescent="0.25">
      <c r="A15" s="67"/>
      <c r="B15" s="89" t="s">
        <v>13</v>
      </c>
      <c r="C15" s="91">
        <v>0</v>
      </c>
      <c r="D15" s="90">
        <v>132605</v>
      </c>
      <c r="E15" s="90">
        <v>202488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  <c r="K15" s="93">
        <f>SUM(C15:J15)</f>
        <v>335093</v>
      </c>
      <c r="M15" s="101"/>
    </row>
    <row r="16" spans="1:15" ht="15" customHeight="1" x14ac:dyDescent="0.25">
      <c r="A16" s="67"/>
      <c r="B16" s="94" t="s">
        <v>6</v>
      </c>
      <c r="C16" s="91">
        <v>0</v>
      </c>
      <c r="D16" s="90">
        <v>182369</v>
      </c>
      <c r="E16" s="90">
        <v>356379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3">
        <f>SUM(C16:J16)</f>
        <v>538748</v>
      </c>
    </row>
    <row r="17" spans="1:15" ht="15" customHeight="1" x14ac:dyDescent="0.25">
      <c r="A17" s="67"/>
      <c r="B17" s="94" t="s">
        <v>7</v>
      </c>
      <c r="C17" s="91">
        <v>0</v>
      </c>
      <c r="D17" s="90">
        <v>0</v>
      </c>
      <c r="E17" s="90">
        <v>9895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3">
        <f>SUM(C17:J17)</f>
        <v>9895</v>
      </c>
    </row>
    <row r="18" spans="1:15" ht="15" customHeight="1" x14ac:dyDescent="0.25">
      <c r="A18" s="67"/>
      <c r="B18" s="94" t="s">
        <v>8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3">
        <f>SUM(C18:J18)</f>
        <v>0</v>
      </c>
    </row>
    <row r="19" spans="1:15" s="97" customFormat="1" ht="15" customHeight="1" x14ac:dyDescent="0.2">
      <c r="A19" s="67"/>
      <c r="B19" s="95" t="s">
        <v>14</v>
      </c>
      <c r="C19" s="96">
        <f t="shared" ref="C19:J19" si="1">SUM(C15,C16,-C17,C18)</f>
        <v>0</v>
      </c>
      <c r="D19" s="96">
        <f t="shared" si="1"/>
        <v>314974</v>
      </c>
      <c r="E19" s="96">
        <f t="shared" si="1"/>
        <v>548972</v>
      </c>
      <c r="F19" s="96">
        <f t="shared" si="1"/>
        <v>0</v>
      </c>
      <c r="G19" s="96">
        <f t="shared" si="1"/>
        <v>0</v>
      </c>
      <c r="H19" s="96">
        <f t="shared" si="1"/>
        <v>0</v>
      </c>
      <c r="I19" s="96">
        <f t="shared" si="1"/>
        <v>0</v>
      </c>
      <c r="J19" s="96">
        <f t="shared" si="1"/>
        <v>0</v>
      </c>
      <c r="K19" s="93">
        <f>SUM(C19:J19)</f>
        <v>863946</v>
      </c>
      <c r="M19" s="98"/>
      <c r="O19" s="98"/>
    </row>
    <row r="20" spans="1:15" ht="15" customHeight="1" x14ac:dyDescent="0.25">
      <c r="A20" s="67"/>
      <c r="B20" s="86" t="s">
        <v>10</v>
      </c>
      <c r="C20" s="99"/>
      <c r="D20" s="99"/>
      <c r="E20" s="99"/>
      <c r="F20" s="99"/>
      <c r="G20" s="99"/>
      <c r="H20" s="99"/>
      <c r="I20" s="99"/>
      <c r="J20" s="99"/>
      <c r="K20" s="100"/>
      <c r="M20" s="102" t="s">
        <v>52</v>
      </c>
      <c r="N20" s="103"/>
      <c r="O20" s="102" t="s">
        <v>53</v>
      </c>
    </row>
    <row r="21" spans="1:15" ht="15" customHeight="1" x14ac:dyDescent="0.25">
      <c r="A21" s="67"/>
      <c r="B21" s="89" t="s">
        <v>13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2">
        <v>0</v>
      </c>
      <c r="K21" s="93">
        <f>SUM(C21:J21)</f>
        <v>0</v>
      </c>
      <c r="M21" s="104"/>
      <c r="N21" s="103"/>
      <c r="O21" s="102"/>
    </row>
    <row r="22" spans="1:15" ht="15" customHeight="1" x14ac:dyDescent="0.25">
      <c r="A22" s="67"/>
      <c r="B22" s="94" t="s">
        <v>6</v>
      </c>
      <c r="C22" s="91">
        <v>0</v>
      </c>
      <c r="D22" s="90">
        <v>2132</v>
      </c>
      <c r="E22" s="90">
        <v>3413</v>
      </c>
      <c r="F22" s="91">
        <v>0</v>
      </c>
      <c r="G22" s="91">
        <v>0</v>
      </c>
      <c r="H22" s="91">
        <v>0</v>
      </c>
      <c r="I22" s="91">
        <v>0</v>
      </c>
      <c r="J22" s="92">
        <v>0</v>
      </c>
      <c r="K22" s="93">
        <f>SUM(C22:J22)</f>
        <v>5545</v>
      </c>
      <c r="M22" s="105">
        <v>2</v>
      </c>
      <c r="N22" s="103"/>
      <c r="O22" s="106"/>
    </row>
    <row r="23" spans="1:15" ht="15" customHeight="1" x14ac:dyDescent="0.25">
      <c r="A23" s="67"/>
      <c r="B23" s="94" t="s">
        <v>7</v>
      </c>
      <c r="C23" s="91">
        <v>0</v>
      </c>
      <c r="D23" s="90">
        <v>0</v>
      </c>
      <c r="E23" s="90">
        <v>0</v>
      </c>
      <c r="F23" s="91">
        <v>0</v>
      </c>
      <c r="G23" s="91">
        <v>0</v>
      </c>
      <c r="H23" s="91">
        <v>0</v>
      </c>
      <c r="I23" s="91">
        <v>0</v>
      </c>
      <c r="J23" s="92">
        <v>0</v>
      </c>
      <c r="K23" s="93">
        <f>SUM(C23:J23)</f>
        <v>0</v>
      </c>
      <c r="M23" s="105">
        <v>0</v>
      </c>
      <c r="N23" s="103"/>
      <c r="O23" s="107"/>
    </row>
    <row r="24" spans="1:15" ht="15" customHeight="1" x14ac:dyDescent="0.25">
      <c r="A24" s="67"/>
      <c r="B24" s="94" t="s">
        <v>8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2">
        <v>0</v>
      </c>
      <c r="K24" s="93">
        <f>SUM(C24:J24)</f>
        <v>0</v>
      </c>
      <c r="M24" s="108">
        <v>2</v>
      </c>
      <c r="N24" s="103"/>
      <c r="O24" s="105">
        <v>4</v>
      </c>
    </row>
    <row r="25" spans="1:15" s="97" customFormat="1" ht="15" customHeight="1" x14ac:dyDescent="0.2">
      <c r="A25" s="67"/>
      <c r="B25" s="95" t="s">
        <v>14</v>
      </c>
      <c r="C25" s="96">
        <f t="shared" ref="C25:J25" si="2">SUM(C21,C22,-C23,C24)</f>
        <v>0</v>
      </c>
      <c r="D25" s="96">
        <f t="shared" si="2"/>
        <v>2132</v>
      </c>
      <c r="E25" s="96">
        <f t="shared" si="2"/>
        <v>3413</v>
      </c>
      <c r="F25" s="96">
        <f t="shared" si="2"/>
        <v>0</v>
      </c>
      <c r="G25" s="96">
        <f t="shared" si="2"/>
        <v>0</v>
      </c>
      <c r="H25" s="96">
        <f t="shared" si="2"/>
        <v>0</v>
      </c>
      <c r="I25" s="96">
        <f t="shared" si="2"/>
        <v>0</v>
      </c>
      <c r="J25" s="96">
        <f t="shared" si="2"/>
        <v>0</v>
      </c>
      <c r="K25" s="93">
        <f>SUM(C25:J25)</f>
        <v>5545</v>
      </c>
      <c r="M25" s="105">
        <v>3</v>
      </c>
      <c r="N25" s="103"/>
      <c r="O25" s="105">
        <v>6</v>
      </c>
    </row>
    <row r="26" spans="1:15" ht="15" customHeight="1" x14ac:dyDescent="0.25">
      <c r="A26" s="67"/>
      <c r="B26" s="86" t="s">
        <v>15</v>
      </c>
      <c r="C26" s="99"/>
      <c r="D26" s="99"/>
      <c r="E26" s="99"/>
      <c r="F26" s="99"/>
      <c r="G26" s="99"/>
      <c r="H26" s="99"/>
      <c r="I26" s="99"/>
      <c r="J26" s="99"/>
      <c r="K26" s="100"/>
      <c r="M26" s="108">
        <v>5</v>
      </c>
      <c r="N26" s="103"/>
      <c r="O26" s="105">
        <v>7</v>
      </c>
    </row>
    <row r="27" spans="1:15" ht="15" customHeight="1" x14ac:dyDescent="0.25">
      <c r="A27" s="67"/>
      <c r="B27" s="89" t="s">
        <v>13</v>
      </c>
      <c r="C27" s="109">
        <f t="shared" ref="C27:J27" si="3">SUM(C9,-C15,-C21)</f>
        <v>172675</v>
      </c>
      <c r="D27" s="109">
        <f t="shared" si="3"/>
        <v>1584315</v>
      </c>
      <c r="E27" s="109">
        <f>SUM(E9,-E15,-E21)</f>
        <v>1088624</v>
      </c>
      <c r="F27" s="109">
        <f t="shared" si="3"/>
        <v>0</v>
      </c>
      <c r="G27" s="109">
        <f>SUM(G9,-G15,-G21)</f>
        <v>0</v>
      </c>
      <c r="H27" s="109">
        <f t="shared" si="3"/>
        <v>0</v>
      </c>
      <c r="I27" s="109">
        <f t="shared" si="3"/>
        <v>1276775</v>
      </c>
      <c r="J27" s="109">
        <f t="shared" si="3"/>
        <v>0</v>
      </c>
      <c r="K27" s="93">
        <f>SUM(C27:J27)</f>
        <v>4122389</v>
      </c>
      <c r="M27" s="105">
        <v>4</v>
      </c>
      <c r="N27" s="103"/>
      <c r="O27" s="105">
        <v>1</v>
      </c>
    </row>
    <row r="28" spans="1:15" ht="15" customHeight="1" x14ac:dyDescent="0.25">
      <c r="A28" s="67"/>
      <c r="B28" s="95" t="s">
        <v>14</v>
      </c>
      <c r="C28" s="96">
        <f t="shared" ref="C28:H28" si="4">SUM(C13,-C19,-C25)</f>
        <v>1167291</v>
      </c>
      <c r="D28" s="96">
        <f>SUM(D13,-D19,-D25)</f>
        <v>2148375</v>
      </c>
      <c r="E28" s="96">
        <f t="shared" si="4"/>
        <v>1316070</v>
      </c>
      <c r="F28" s="96">
        <f>SUM(F13,-F19,-F25)</f>
        <v>0</v>
      </c>
      <c r="G28" s="96">
        <f t="shared" si="4"/>
        <v>0</v>
      </c>
      <c r="H28" s="96">
        <f t="shared" si="4"/>
        <v>0</v>
      </c>
      <c r="I28" s="96">
        <f>SUM(I13,-I19,-I25)</f>
        <v>169747</v>
      </c>
      <c r="J28" s="96">
        <f>SUM(J13,-J19,-J25)</f>
        <v>0</v>
      </c>
      <c r="K28" s="110">
        <f>SUM(C28:J28)</f>
        <v>4801483</v>
      </c>
      <c r="M28" s="108">
        <v>2</v>
      </c>
      <c r="N28" s="103"/>
      <c r="O28" s="105">
        <v>0</v>
      </c>
    </row>
    <row r="29" spans="1:15" ht="15" customHeight="1" x14ac:dyDescent="0.25">
      <c r="A29" s="67"/>
      <c r="M29" s="105">
        <v>8</v>
      </c>
      <c r="N29" s="103"/>
      <c r="O29" s="105">
        <v>3</v>
      </c>
    </row>
    <row r="30" spans="1:15" ht="15" customHeight="1" x14ac:dyDescent="0.25">
      <c r="A30" s="67"/>
      <c r="B30" s="112" t="s">
        <v>56</v>
      </c>
      <c r="M30" s="105">
        <v>9</v>
      </c>
      <c r="N30" s="103"/>
      <c r="O30" s="105">
        <v>6</v>
      </c>
    </row>
    <row r="31" spans="1:15" ht="15" customHeight="1" x14ac:dyDescent="0.25">
      <c r="A31" s="67"/>
      <c r="B31" s="112" t="s">
        <v>57</v>
      </c>
      <c r="M31" s="113">
        <v>5</v>
      </c>
      <c r="N31" s="103"/>
      <c r="O31" s="105">
        <v>1</v>
      </c>
    </row>
    <row r="32" spans="1:15" x14ac:dyDescent="0.25">
      <c r="A32" s="67"/>
      <c r="B32" s="112" t="s">
        <v>58</v>
      </c>
    </row>
    <row r="33" spans="1:1" x14ac:dyDescent="0.25">
      <c r="A33" s="67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3"/>
  <sheetViews>
    <sheetView zoomScaleNormal="100" zoomScaleSheetLayoutView="80" workbookViewId="0">
      <selection activeCell="H29" sqref="H29"/>
    </sheetView>
  </sheetViews>
  <sheetFormatPr defaultRowHeight="15" x14ac:dyDescent="0.25"/>
  <cols>
    <col min="1" max="1" width="7.85546875" customWidth="1"/>
    <col min="2" max="2" width="28.42578125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48" customWidth="1"/>
    <col min="14" max="14" width="1.85546875" customWidth="1"/>
    <col min="15" max="15" width="2.5703125" style="48" customWidth="1"/>
    <col min="16" max="17" width="3.28515625" customWidth="1"/>
  </cols>
  <sheetData>
    <row r="1" spans="1:15" ht="15" customHeight="1" x14ac:dyDescent="0.25">
      <c r="A1" s="53"/>
      <c r="B1" s="62" t="s">
        <v>55</v>
      </c>
      <c r="C1" s="62"/>
      <c r="D1" s="62"/>
      <c r="E1" s="62"/>
      <c r="F1" s="62"/>
      <c r="G1" s="62"/>
      <c r="H1" s="62"/>
      <c r="I1" s="62"/>
      <c r="J1" s="62"/>
      <c r="K1" s="62"/>
      <c r="M1" s="65"/>
      <c r="O1" s="65" t="s">
        <v>54</v>
      </c>
    </row>
    <row r="2" spans="1:15" x14ac:dyDescent="0.25">
      <c r="A2" s="53"/>
      <c r="B2" s="60" t="s">
        <v>47</v>
      </c>
      <c r="C2" s="60"/>
      <c r="D2" s="60"/>
      <c r="E2" s="60"/>
      <c r="F2" s="60"/>
      <c r="G2" s="60"/>
      <c r="H2" s="60"/>
      <c r="I2" s="60"/>
      <c r="J2" s="60"/>
      <c r="K2" s="60"/>
      <c r="M2" s="66"/>
      <c r="O2" s="65"/>
    </row>
    <row r="3" spans="1:15" x14ac:dyDescent="0.25">
      <c r="A3" s="53"/>
      <c r="B3" s="61">
        <v>43100</v>
      </c>
      <c r="C3" s="61"/>
      <c r="D3" s="61"/>
      <c r="E3" s="61"/>
      <c r="F3" s="61"/>
      <c r="G3" s="61"/>
      <c r="H3" s="61"/>
      <c r="I3" s="61"/>
      <c r="J3" s="61"/>
      <c r="K3" s="61"/>
      <c r="M3" s="66"/>
      <c r="O3" s="65"/>
    </row>
    <row r="4" spans="1:15" x14ac:dyDescent="0.25">
      <c r="A4" s="53"/>
      <c r="B4" s="12"/>
      <c r="C4" s="13"/>
      <c r="D4" s="13"/>
      <c r="E4" s="13"/>
      <c r="F4" s="13"/>
      <c r="G4" s="13"/>
      <c r="H4" s="13"/>
      <c r="I4" s="13"/>
      <c r="J4" s="13"/>
      <c r="K4" s="11"/>
      <c r="M4" s="66"/>
      <c r="O4" s="65"/>
    </row>
    <row r="5" spans="1:15" ht="15" customHeight="1" x14ac:dyDescent="0.25">
      <c r="A5" s="53"/>
      <c r="B5" s="58" t="s">
        <v>29</v>
      </c>
      <c r="C5" s="57" t="s">
        <v>16</v>
      </c>
      <c r="D5" s="57"/>
      <c r="E5" s="57"/>
      <c r="F5" s="57"/>
      <c r="G5" s="57"/>
      <c r="H5" s="57"/>
      <c r="I5" s="57"/>
      <c r="J5" s="57"/>
      <c r="K5" s="57"/>
      <c r="M5" s="66"/>
      <c r="O5" s="65"/>
    </row>
    <row r="6" spans="1:15" ht="72" customHeight="1" x14ac:dyDescent="0.25">
      <c r="A6" s="53"/>
      <c r="B6" s="59"/>
      <c r="C6" s="15" t="s">
        <v>30</v>
      </c>
      <c r="D6" s="15" t="s">
        <v>31</v>
      </c>
      <c r="E6" s="15" t="s">
        <v>32</v>
      </c>
      <c r="F6" s="15" t="s">
        <v>49</v>
      </c>
      <c r="G6" s="15" t="s">
        <v>33</v>
      </c>
      <c r="H6" s="15" t="s">
        <v>34</v>
      </c>
      <c r="I6" s="15" t="s">
        <v>35</v>
      </c>
      <c r="J6" s="15" t="s">
        <v>36</v>
      </c>
      <c r="K6" s="16" t="s">
        <v>4</v>
      </c>
      <c r="M6" s="66"/>
      <c r="O6" s="65"/>
    </row>
    <row r="7" spans="1:15" ht="22.5" customHeight="1" x14ac:dyDescent="0.25">
      <c r="A7" s="53"/>
      <c r="B7" s="14" t="s">
        <v>38</v>
      </c>
      <c r="C7" s="3" t="s">
        <v>39</v>
      </c>
      <c r="D7" s="3" t="s">
        <v>40</v>
      </c>
      <c r="E7" s="3" t="s">
        <v>37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4" t="s">
        <v>48</v>
      </c>
    </row>
    <row r="8" spans="1:15" ht="15" customHeight="1" x14ac:dyDescent="0.25">
      <c r="A8" s="53"/>
      <c r="B8" s="6" t="s">
        <v>5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53"/>
      <c r="B9" s="7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114610</v>
      </c>
      <c r="I9" s="19">
        <v>0</v>
      </c>
      <c r="J9" s="25">
        <v>0</v>
      </c>
      <c r="K9" s="20">
        <f>SUM(C9:J9)</f>
        <v>114610</v>
      </c>
    </row>
    <row r="10" spans="1:15" ht="15" customHeight="1" x14ac:dyDescent="0.25">
      <c r="A10" s="53"/>
      <c r="B10" s="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0</v>
      </c>
    </row>
    <row r="11" spans="1:15" ht="15" customHeight="1" x14ac:dyDescent="0.25">
      <c r="A11" s="53"/>
      <c r="B11" s="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52">
        <v>114610</v>
      </c>
      <c r="I11" s="19">
        <v>0</v>
      </c>
      <c r="J11" s="25">
        <v>0</v>
      </c>
      <c r="K11" s="20">
        <f>SUM(C11:J11)</f>
        <v>114610</v>
      </c>
    </row>
    <row r="12" spans="1:15" ht="15" customHeight="1" x14ac:dyDescent="0.25">
      <c r="A12" s="53"/>
      <c r="B12" s="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52">
        <v>0</v>
      </c>
      <c r="I12" s="19">
        <v>0</v>
      </c>
      <c r="J12" s="25">
        <v>0</v>
      </c>
      <c r="K12" s="20">
        <f>SUM(C12:J12)</f>
        <v>0</v>
      </c>
    </row>
    <row r="13" spans="1:15" s="2" customFormat="1" ht="15" customHeight="1" x14ac:dyDescent="0.25">
      <c r="A13" s="53"/>
      <c r="B13" s="17" t="s">
        <v>14</v>
      </c>
      <c r="C13" s="21">
        <f>SUM(C9,C10,-C11,C12)</f>
        <v>0</v>
      </c>
      <c r="D13" s="21">
        <f t="shared" ref="D13:J13" si="0">SUM(D9,D10,-D11,D12)</f>
        <v>0</v>
      </c>
      <c r="E13" s="21">
        <f>SUM(E9,E10,-E11,E12)</f>
        <v>0</v>
      </c>
      <c r="F13" s="21">
        <f t="shared" si="0"/>
        <v>0</v>
      </c>
      <c r="G13" s="21">
        <f t="shared" si="0"/>
        <v>0</v>
      </c>
      <c r="H13" s="21">
        <f>SUM(H9,H10,-H11,H12)</f>
        <v>0</v>
      </c>
      <c r="I13" s="21">
        <f t="shared" si="0"/>
        <v>0</v>
      </c>
      <c r="J13" s="21">
        <f t="shared" si="0"/>
        <v>0</v>
      </c>
      <c r="K13" s="20">
        <f>SUM(C13:J13)</f>
        <v>0</v>
      </c>
      <c r="M13" s="49"/>
      <c r="O13" s="49"/>
    </row>
    <row r="14" spans="1:15" ht="15" customHeight="1" x14ac:dyDescent="0.25">
      <c r="A14" s="53"/>
      <c r="B14" s="6" t="s">
        <v>10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5" ht="15" customHeight="1" x14ac:dyDescent="0.25">
      <c r="A15" s="53"/>
      <c r="B15" s="7" t="s">
        <v>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25">
        <v>0</v>
      </c>
      <c r="K15" s="20">
        <f>SUM(C15:J15)</f>
        <v>0</v>
      </c>
      <c r="M15" s="50"/>
      <c r="O15" s="50"/>
    </row>
    <row r="16" spans="1:15" ht="15" customHeight="1" x14ac:dyDescent="0.25">
      <c r="A16" s="53"/>
      <c r="B16" s="8" t="s">
        <v>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25">
        <v>0</v>
      </c>
      <c r="K16" s="20">
        <f>SUM(C16:J16)</f>
        <v>0</v>
      </c>
    </row>
    <row r="17" spans="1:15" ht="15" customHeight="1" x14ac:dyDescent="0.25">
      <c r="A17" s="53"/>
      <c r="B17" s="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25">
        <v>0</v>
      </c>
      <c r="K17" s="20">
        <f>SUM(C17:J17)</f>
        <v>0</v>
      </c>
    </row>
    <row r="18" spans="1:15" ht="15" customHeight="1" x14ac:dyDescent="0.25">
      <c r="A18" s="53"/>
      <c r="B18" s="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25">
        <v>0</v>
      </c>
      <c r="K18" s="20">
        <f>SUM(C18:J18)</f>
        <v>0</v>
      </c>
    </row>
    <row r="19" spans="1:15" s="2" customFormat="1" ht="15" customHeight="1" x14ac:dyDescent="0.25">
      <c r="A19" s="53"/>
      <c r="B19" s="17" t="s">
        <v>14</v>
      </c>
      <c r="C19" s="21">
        <f t="shared" ref="C19:J19" si="1">SUM(C15,C16,-C17,C18)</f>
        <v>0</v>
      </c>
      <c r="D19" s="21">
        <f t="shared" si="1"/>
        <v>0</v>
      </c>
      <c r="E19" s="21">
        <f t="shared" si="1"/>
        <v>0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0</v>
      </c>
      <c r="M19" s="49"/>
      <c r="O19" s="49"/>
    </row>
    <row r="20" spans="1:15" ht="15" customHeight="1" x14ac:dyDescent="0.25">
      <c r="A20" s="53"/>
      <c r="B20" s="6" t="s">
        <v>50</v>
      </c>
      <c r="C20" s="22"/>
      <c r="D20" s="22"/>
      <c r="E20" s="22"/>
      <c r="F20" s="22"/>
      <c r="G20" s="22"/>
      <c r="H20" s="22"/>
      <c r="I20" s="22"/>
      <c r="J20" s="22"/>
      <c r="K20" s="26"/>
      <c r="M20" s="63" t="s">
        <v>52</v>
      </c>
      <c r="N20" s="39"/>
      <c r="O20" s="63" t="s">
        <v>53</v>
      </c>
    </row>
    <row r="21" spans="1:15" ht="15" customHeight="1" x14ac:dyDescent="0.25">
      <c r="A21" s="53"/>
      <c r="B21" s="7" t="s">
        <v>13</v>
      </c>
      <c r="C21" s="23">
        <f>SUM(C9,-C15)</f>
        <v>0</v>
      </c>
      <c r="D21" s="23">
        <f t="shared" ref="D21:J21" si="2">SUM(D9,-D15)</f>
        <v>0</v>
      </c>
      <c r="E21" s="23">
        <f>SUM(E9,-E15)</f>
        <v>0</v>
      </c>
      <c r="F21" s="23">
        <f t="shared" si="2"/>
        <v>0</v>
      </c>
      <c r="G21" s="23">
        <f t="shared" si="2"/>
        <v>0</v>
      </c>
      <c r="H21" s="23">
        <f t="shared" si="2"/>
        <v>114610</v>
      </c>
      <c r="I21" s="23">
        <f>SUM(I9,-I15)</f>
        <v>0</v>
      </c>
      <c r="J21" s="23">
        <f t="shared" si="2"/>
        <v>0</v>
      </c>
      <c r="K21" s="20">
        <f>SUM(C21:J21)</f>
        <v>114610</v>
      </c>
      <c r="M21" s="64"/>
      <c r="N21" s="39"/>
      <c r="O21" s="63"/>
    </row>
    <row r="22" spans="1:15" ht="15" customHeight="1" x14ac:dyDescent="0.25">
      <c r="A22" s="53"/>
      <c r="B22" s="9" t="s">
        <v>14</v>
      </c>
      <c r="C22" s="21">
        <f t="shared" ref="C22:I22" si="3">SUM(C13,-C19)</f>
        <v>0</v>
      </c>
      <c r="D22" s="21">
        <f>SUM(D13,-D19)</f>
        <v>0</v>
      </c>
      <c r="E22" s="21">
        <f t="shared" si="3"/>
        <v>0</v>
      </c>
      <c r="F22" s="21">
        <f>SUM(F13,-F19)</f>
        <v>0</v>
      </c>
      <c r="G22" s="21">
        <f t="shared" si="3"/>
        <v>0</v>
      </c>
      <c r="H22" s="21">
        <f>SUM(H13,-H19)</f>
        <v>0</v>
      </c>
      <c r="I22" s="21">
        <f t="shared" si="3"/>
        <v>0</v>
      </c>
      <c r="J22" s="21">
        <f>SUM(J13,-J19)</f>
        <v>0</v>
      </c>
      <c r="K22" s="24">
        <f>SUM(C22:J22)</f>
        <v>0</v>
      </c>
      <c r="M22" s="46">
        <v>2</v>
      </c>
      <c r="N22" s="39"/>
      <c r="O22" s="44"/>
    </row>
    <row r="23" spans="1:15" ht="15" customHeight="1" x14ac:dyDescent="0.25">
      <c r="A23" s="53"/>
      <c r="M23" s="46">
        <v>0</v>
      </c>
      <c r="N23" s="39"/>
      <c r="O23" s="51"/>
    </row>
    <row r="24" spans="1:15" s="2" customFormat="1" ht="15" customHeight="1" x14ac:dyDescent="0.25">
      <c r="A24" s="53"/>
      <c r="B24"/>
      <c r="C24" s="1"/>
      <c r="D24" s="1"/>
      <c r="E24" s="1"/>
      <c r="F24" s="1"/>
      <c r="G24" s="1"/>
      <c r="H24" s="1"/>
      <c r="I24" s="1"/>
      <c r="J24" s="1"/>
      <c r="K24"/>
      <c r="M24" s="45">
        <v>2</v>
      </c>
      <c r="N24" s="39"/>
      <c r="O24" s="45">
        <v>4</v>
      </c>
    </row>
    <row r="25" spans="1:15" ht="15" customHeight="1" x14ac:dyDescent="0.25">
      <c r="A25" s="53"/>
      <c r="M25" s="46">
        <v>3</v>
      </c>
      <c r="N25" s="39"/>
      <c r="O25" s="46">
        <v>6</v>
      </c>
    </row>
    <row r="26" spans="1:15" ht="15" customHeight="1" x14ac:dyDescent="0.25">
      <c r="A26" s="53"/>
      <c r="M26" s="45">
        <v>5</v>
      </c>
      <c r="N26" s="39"/>
      <c r="O26" s="45">
        <v>7</v>
      </c>
    </row>
    <row r="27" spans="1:15" ht="15" customHeight="1" x14ac:dyDescent="0.25">
      <c r="A27" s="53"/>
      <c r="M27" s="46">
        <v>4</v>
      </c>
      <c r="N27" s="39"/>
      <c r="O27" s="46">
        <v>1</v>
      </c>
    </row>
    <row r="28" spans="1:15" ht="15" customHeight="1" x14ac:dyDescent="0.25">
      <c r="A28" s="53"/>
      <c r="M28" s="45">
        <v>2</v>
      </c>
      <c r="N28" s="39"/>
      <c r="O28" s="45">
        <v>0</v>
      </c>
    </row>
    <row r="29" spans="1:15" ht="15" customHeight="1" x14ac:dyDescent="0.25">
      <c r="A29" s="53"/>
      <c r="M29" s="46">
        <v>8</v>
      </c>
      <c r="N29" s="39"/>
      <c r="O29" s="46">
        <v>3</v>
      </c>
    </row>
    <row r="30" spans="1:15" ht="18" customHeight="1" x14ac:dyDescent="0.25">
      <c r="A30" s="53"/>
      <c r="M30" s="46">
        <v>9</v>
      </c>
      <c r="N30" s="39"/>
      <c r="O30" s="46">
        <v>6</v>
      </c>
    </row>
    <row r="31" spans="1:15" ht="15" customHeight="1" x14ac:dyDescent="0.25">
      <c r="A31" s="53"/>
      <c r="M31" s="47">
        <v>5</v>
      </c>
      <c r="N31" s="39"/>
      <c r="O31" s="47">
        <v>1</v>
      </c>
    </row>
    <row r="32" spans="1:15" ht="18" customHeight="1" x14ac:dyDescent="0.25">
      <c r="A32" s="53"/>
    </row>
    <row r="33" spans="1:1" x14ac:dyDescent="0.25">
      <c r="A33" s="41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b00f20d5-ceb3-4adf-8632-db85932f34e5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/fields"/>
    <ds:schemaRef ds:uri="cf981484-ed93-4090-baf6-fe2481f804a7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6</vt:i4>
      </vt:variant>
    </vt:vector>
  </HeadingPairs>
  <TitlesOfParts>
    <vt:vector size="11" baseType="lpstr">
      <vt:lpstr>DNM_2018</vt:lpstr>
      <vt:lpstr>DNM_2017</vt:lpstr>
      <vt:lpstr>DHM_2018</vt:lpstr>
      <vt:lpstr>DHM_2017</vt:lpstr>
      <vt:lpstr>DFM_2017</vt:lpstr>
      <vt:lpstr>DFM_2017!_MailAutoSig</vt:lpstr>
      <vt:lpstr>DFM_2017!Oblasť_tlače</vt:lpstr>
      <vt:lpstr>DHM_2017!Oblasť_tlače</vt:lpstr>
      <vt:lpstr>DHM_2018!Oblasť_tlače</vt:lpstr>
      <vt:lpstr>DNM_2017!Oblasť_tlače</vt:lpstr>
      <vt:lpstr>DNM_2018!Oblasť_tlače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Glváčová Pavlína</cp:lastModifiedBy>
  <cp:lastPrinted>2014-11-13T09:12:45Z</cp:lastPrinted>
  <dcterms:created xsi:type="dcterms:W3CDTF">2011-11-04T12:05:36Z</dcterms:created>
  <dcterms:modified xsi:type="dcterms:W3CDTF">2019-04-01T13:41:04Z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