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lava Kabat\Documents\AUDIT\GAMOTA skupina\GAMOTA v.d\2018\Finálne zostavy\"/>
    </mc:Choice>
  </mc:AlternateContent>
  <xr:revisionPtr revIDLastSave="0" documentId="13_ncr:1_{B5800B8B-5709-46A4-9C3B-63C56AB1482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1" l="1"/>
  <c r="C32" i="1"/>
  <c r="C20" i="1"/>
  <c r="C14" i="1"/>
  <c r="C24" i="1" l="1"/>
  <c r="C23" i="1"/>
  <c r="C22" i="1"/>
  <c r="C26" i="1"/>
  <c r="C19" i="1"/>
  <c r="C15" i="1"/>
  <c r="C13" i="1"/>
  <c r="C50" i="1"/>
  <c r="C42" i="1" l="1"/>
  <c r="C11" i="1" l="1"/>
  <c r="C28" i="1" s="1"/>
  <c r="C30" i="1" l="1"/>
  <c r="C54" i="1" s="1"/>
  <c r="C57" i="1" s="1"/>
</calcChain>
</file>

<file path=xl/sharedStrings.xml><?xml version="1.0" encoding="utf-8"?>
<sst xmlns="http://schemas.openxmlformats.org/spreadsheetml/2006/main" count="112" uniqueCount="112">
  <si>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</si>
  <si>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</si>
  <si>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</si>
  <si>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</si>
  <si>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</si>
  <si>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</si>
  <si>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</si>
  <si>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</si>
  <si>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</si>
  <si>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</si>
  <si>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</si>
  <si>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</si>
  <si>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</si>
  <si>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</si>
  <si>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</si>
  <si>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</si>
  <si>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</si>
  <si>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</si>
  <si>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</si>
  <si>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</si>
  <si>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</si>
  <si>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</si>
  <si>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</si>
  <si>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</si>
  <si>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</si>
  <si>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</si>
  <si>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</si>
  <si>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</si>
  <si>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</si>
  <si>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</si>
  <si>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</si>
  <si>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</si>
  <si>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</si>
  <si>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</si>
  <si>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</si>
  <si>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</si>
  <si>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</si>
  <si>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</si>
  <si>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</si>
  <si>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</si>
  <si>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</si>
  <si>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</si>
  <si>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</si>
  <si>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</si>
  <si>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</si>
  <si>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</si>
  <si>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</si>
  <si>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</si>
  <si>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</si>
  <si>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</si>
  <si>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</si>
  <si>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</si>
  <si>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</si>
  <si>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</si>
  <si>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</si>
  <si>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</si>
  <si>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</si>
  <si>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</si>
  <si>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</si>
  <si>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</si>
  <si>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</si>
  <si>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</si>
  <si>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</si>
  <si>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</si>
  <si>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</si>
  <si>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</si>
  <si>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</si>
  <si>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</si>
  <si>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</si>
  <si>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</si>
  <si>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</si>
  <si>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</si>
  <si>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</si>
  <si>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</si>
  <si>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</si>
  <si>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</si>
  <si>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</si>
  <si>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</si>
  <si>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</si>
  <si>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</si>
  <si>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</si>
  <si>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</si>
  <si>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</si>
  <si>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</si>
  <si>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</si>
  <si>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</si>
  <si>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</si>
  <si>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</si>
  <si>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</si>
  <si>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</si>
  <si>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</si>
  <si>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</si>
  <si>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</si>
  <si>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</si>
  <si>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</si>
  <si>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</si>
  <si>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</si>
  <si>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</si>
  <si>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</si>
  <si>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</si>
  <si>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</si>
  <si>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</si>
  <si>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 xml:space="preserve">     Realizávané kurzové rozdiely (KR) sa vykazujú samostatne v závere výkazu CF (riadok N).</t>
  </si>
  <si>
    <t>Zaplatená daň z príjmov (-), alebo vratka dane (+)</t>
  </si>
  <si>
    <t xml:space="preserve">     a bol matematicky vyrovnaný na riadku H (iné úpravy).</t>
  </si>
  <si>
    <t>(Opatrenie MF SR č.MF/23377/2014-74 v znení neskorsich predpisov)</t>
  </si>
  <si>
    <t>POZNÁMKY K ÚČTOVNEJ ZÁVIERKE pre veľké účtovné jednotky - rok 2018</t>
  </si>
  <si>
    <t>rok 2018</t>
  </si>
  <si>
    <t>Peňažne prijaté výnosové úroky (+)</t>
  </si>
  <si>
    <t>Peňažne zaplatené nákladové úroky (-)</t>
  </si>
  <si>
    <t>Stav peňazí na konci roka vrátane KR (O=M+L-N)</t>
  </si>
  <si>
    <t>GAMOTA výrobné družstvo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</si>
</sst>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1" fillId="0" borderId="7" xfId="0" applyFont="1" applyBorder="1"/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/>
    <xf numFmtId="0" fontId="2" fillId="0" borderId="4" xfId="0" applyFont="1" applyBorder="1"/>
    <xf numFmtId="0" fontId="4" fillId="0" borderId="0" xfId="0" applyFont="1"/>
    <xf numFmtId="0" fontId="5" fillId="0" borderId="0" xfId="0" applyFont="1"/>
    <xf numFmtId="3" fontId="0" fillId="0" borderId="0" xfId="0" applyNumberFormat="1"/>
    <xf numFmtId="3" fontId="1" fillId="0" borderId="9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1" xfId="0" applyNumberFormat="1" applyFon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7" xfId="0" applyNumberFormat="1" applyBorder="1"/>
    <xf numFmtId="3" fontId="0" fillId="0" borderId="11" xfId="0" applyNumberFormat="1" applyBorder="1"/>
    <xf numFmtId="3" fontId="0" fillId="0" borderId="10" xfId="0" applyNumberFormat="1" applyBorder="1"/>
    <xf numFmtId="3" fontId="0" fillId="0" borderId="4" xfId="0" applyNumberFormat="1" applyBorder="1"/>
    <xf numFmtId="3" fontId="1" fillId="0" borderId="7" xfId="0" applyNumberFormat="1" applyFont="1" applyBorder="1"/>
    <xf numFmtId="3" fontId="4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4"/>
  <sheetViews>
    <sheetView tabSelected="1" zoomScaleNormal="100" workbookViewId="0">
      <selection activeCell="D14" sqref="D14"/>
    </sheetView>
  </sheetViews>
  <sheetFormatPr defaultRowHeight="15" x14ac:dyDescent="0.25"/>
  <cols>
    <col min="1" max="1" width="6.85546875" customWidth="1"/>
    <col min="2" max="2" width="50.5703125" customWidth="1"/>
    <col min="3" max="3" width="14.140625" style="29" customWidth="1"/>
  </cols>
  <sheetData>
    <row r="1" spans="1:3" x14ac:dyDescent="0.25">
      <c r="A1" s="28" t="s">
        <v>111</v>
      </c>
    </row>
    <row r="3" spans="1:3" x14ac:dyDescent="0.25">
      <c r="A3" s="1" t="s">
        <v>106</v>
      </c>
    </row>
    <row r="4" spans="1:3" x14ac:dyDescent="0.25">
      <c r="A4" t="s">
        <v>105</v>
      </c>
    </row>
    <row r="6" spans="1:3" x14ac:dyDescent="0.25">
      <c r="A6" s="1" t="s">
        <v>57</v>
      </c>
      <c r="B6" s="1"/>
    </row>
    <row r="7" spans="1:3" ht="15.75" thickBot="1" x14ac:dyDescent="0.3"/>
    <row r="8" spans="1:3" ht="15.75" thickBot="1" x14ac:dyDescent="0.3">
      <c r="A8" s="13" t="s">
        <v>1</v>
      </c>
      <c r="B8" s="13" t="s">
        <v>0</v>
      </c>
      <c r="C8" s="30" t="s">
        <v>107</v>
      </c>
    </row>
    <row r="9" spans="1:3" ht="15.75" thickBot="1" x14ac:dyDescent="0.3">
      <c r="A9" s="20" t="s">
        <v>2</v>
      </c>
      <c r="B9" s="21" t="s">
        <v>31</v>
      </c>
      <c r="C9" s="31">
        <v>70294</v>
      </c>
    </row>
    <row r="10" spans="1:3" ht="15.75" thickBot="1" x14ac:dyDescent="0.3">
      <c r="A10" s="24"/>
      <c r="B10" s="25"/>
      <c r="C10" s="32"/>
    </row>
    <row r="11" spans="1:3" x14ac:dyDescent="0.25">
      <c r="A11" s="5" t="s">
        <v>3</v>
      </c>
      <c r="B11" s="26" t="s">
        <v>64</v>
      </c>
      <c r="C11" s="33">
        <f>SUM(C12:C21)</f>
        <v>-1378263</v>
      </c>
    </row>
    <row r="12" spans="1:3" x14ac:dyDescent="0.25">
      <c r="A12" s="15" t="s">
        <v>4</v>
      </c>
      <c r="B12" s="2" t="s">
        <v>15</v>
      </c>
      <c r="C12" s="34">
        <v>1005334</v>
      </c>
    </row>
    <row r="13" spans="1:3" x14ac:dyDescent="0.25">
      <c r="A13" s="15" t="s">
        <v>5</v>
      </c>
      <c r="B13" s="2" t="s">
        <v>54</v>
      </c>
      <c r="C13" s="34">
        <f>67580-50096</f>
        <v>17484</v>
      </c>
    </row>
    <row r="14" spans="1:3" x14ac:dyDescent="0.25">
      <c r="A14" s="15" t="s">
        <v>6</v>
      </c>
      <c r="B14" s="2" t="s">
        <v>55</v>
      </c>
      <c r="C14" s="41">
        <f>(36970-104375)</f>
        <v>-67405</v>
      </c>
    </row>
    <row r="15" spans="1:3" x14ac:dyDescent="0.25">
      <c r="A15" s="15" t="s">
        <v>7</v>
      </c>
      <c r="B15" s="2" t="s">
        <v>56</v>
      </c>
      <c r="C15" s="34">
        <f>(53049-50539)+(275977-388059)</f>
        <v>-109572</v>
      </c>
    </row>
    <row r="16" spans="1:3" x14ac:dyDescent="0.25">
      <c r="A16" s="15" t="s">
        <v>8</v>
      </c>
      <c r="B16" s="2" t="s">
        <v>61</v>
      </c>
      <c r="C16" s="34">
        <v>1094806</v>
      </c>
    </row>
    <row r="17" spans="1:3" x14ac:dyDescent="0.25">
      <c r="A17" s="15" t="s">
        <v>17</v>
      </c>
      <c r="B17" s="2" t="s">
        <v>62</v>
      </c>
      <c r="C17" s="34">
        <v>-126895</v>
      </c>
    </row>
    <row r="18" spans="1:3" x14ac:dyDescent="0.25">
      <c r="A18" s="15" t="s">
        <v>20</v>
      </c>
      <c r="B18" s="2" t="s">
        <v>21</v>
      </c>
      <c r="C18" s="34"/>
    </row>
    <row r="19" spans="1:3" x14ac:dyDescent="0.25">
      <c r="A19" s="15" t="s">
        <v>58</v>
      </c>
      <c r="B19" s="2" t="s">
        <v>63</v>
      </c>
      <c r="C19" s="34">
        <f>1700-0</f>
        <v>1700</v>
      </c>
    </row>
    <row r="20" spans="1:3" x14ac:dyDescent="0.25">
      <c r="A20" s="15" t="s">
        <v>59</v>
      </c>
      <c r="B20" s="2" t="s">
        <v>80</v>
      </c>
      <c r="C20" s="34">
        <f>(6282-19615)+(866538-4046920)</f>
        <v>-3193715</v>
      </c>
    </row>
    <row r="21" spans="1:3" x14ac:dyDescent="0.25">
      <c r="A21" s="15" t="s">
        <v>60</v>
      </c>
      <c r="B21" s="2" t="s">
        <v>16</v>
      </c>
      <c r="C21" s="34"/>
    </row>
    <row r="22" spans="1:3" x14ac:dyDescent="0.25">
      <c r="A22" s="15" t="s">
        <v>9</v>
      </c>
      <c r="B22" s="2" t="s">
        <v>79</v>
      </c>
      <c r="C22" s="34">
        <f>(799170-546841)</f>
        <v>252329</v>
      </c>
    </row>
    <row r="23" spans="1:3" x14ac:dyDescent="0.25">
      <c r="A23" s="15" t="s">
        <v>10</v>
      </c>
      <c r="B23" s="2" t="s">
        <v>18</v>
      </c>
      <c r="C23" s="34">
        <f>(2741-40000)+(6765724+114075-7562051)+(514375-707190)+(427108-5283-254380)</f>
        <v>-744881</v>
      </c>
    </row>
    <row r="24" spans="1:3" x14ac:dyDescent="0.25">
      <c r="A24" s="15" t="s">
        <v>11</v>
      </c>
      <c r="B24" s="2" t="s">
        <v>19</v>
      </c>
      <c r="C24" s="34">
        <f>(3427-4154)+(1521333-2531341)+(40482-38818)+(26910-25012)+(35650-29087-85660)</f>
        <v>-1086270</v>
      </c>
    </row>
    <row r="25" spans="1:3" x14ac:dyDescent="0.25">
      <c r="A25" s="19" t="s">
        <v>12</v>
      </c>
      <c r="B25" s="4" t="s">
        <v>86</v>
      </c>
      <c r="C25" s="35"/>
    </row>
    <row r="26" spans="1:3" x14ac:dyDescent="0.25">
      <c r="A26" s="19" t="s">
        <v>13</v>
      </c>
      <c r="B26" s="4" t="s">
        <v>103</v>
      </c>
      <c r="C26" s="35">
        <f>-38973+5283</f>
        <v>-33690</v>
      </c>
    </row>
    <row r="27" spans="1:3" ht="15.75" thickBot="1" x14ac:dyDescent="0.3">
      <c r="A27" s="18" t="s">
        <v>14</v>
      </c>
      <c r="B27" s="10" t="s">
        <v>36</v>
      </c>
      <c r="C27" s="36"/>
    </row>
    <row r="28" spans="1:3" ht="15.75" thickBot="1" x14ac:dyDescent="0.3">
      <c r="A28" s="20" t="s">
        <v>37</v>
      </c>
      <c r="B28" s="21" t="s">
        <v>98</v>
      </c>
      <c r="C28" s="31">
        <f>C9+(C11+C22+C23+C24+C26+C27)</f>
        <v>-2920481</v>
      </c>
    </row>
    <row r="29" spans="1:3" ht="15.75" thickBot="1" x14ac:dyDescent="0.3">
      <c r="A29" s="16"/>
      <c r="B29" s="17"/>
      <c r="C29" s="37"/>
    </row>
    <row r="30" spans="1:3" ht="15.75" thickBot="1" x14ac:dyDescent="0.3">
      <c r="A30" s="20" t="s">
        <v>26</v>
      </c>
      <c r="B30" s="21" t="s">
        <v>99</v>
      </c>
      <c r="C30" s="31">
        <f>SUM(C31:C40)</f>
        <v>2959659</v>
      </c>
    </row>
    <row r="31" spans="1:3" x14ac:dyDescent="0.25">
      <c r="A31" s="22" t="s">
        <v>38</v>
      </c>
      <c r="B31" s="14" t="s">
        <v>65</v>
      </c>
      <c r="C31" s="38">
        <v>-1106876</v>
      </c>
    </row>
    <row r="32" spans="1:3" x14ac:dyDescent="0.25">
      <c r="A32" s="15" t="s">
        <v>39</v>
      </c>
      <c r="B32" s="2" t="s">
        <v>66</v>
      </c>
      <c r="C32" s="34">
        <f>19615+4046920</f>
        <v>4066535</v>
      </c>
    </row>
    <row r="33" spans="1:3" x14ac:dyDescent="0.25">
      <c r="A33" s="15" t="s">
        <v>40</v>
      </c>
      <c r="B33" s="2" t="s">
        <v>84</v>
      </c>
      <c r="C33" s="34"/>
    </row>
    <row r="34" spans="1:3" x14ac:dyDescent="0.25">
      <c r="A34" s="15" t="s">
        <v>41</v>
      </c>
      <c r="B34" s="2" t="s">
        <v>85</v>
      </c>
      <c r="C34" s="34"/>
    </row>
    <row r="35" spans="1:3" x14ac:dyDescent="0.25">
      <c r="A35" s="15" t="s">
        <v>42</v>
      </c>
      <c r="B35" s="2" t="s">
        <v>67</v>
      </c>
      <c r="C35" s="34"/>
    </row>
    <row r="36" spans="1:3" x14ac:dyDescent="0.25">
      <c r="A36" s="15" t="s">
        <v>43</v>
      </c>
      <c r="B36" s="2" t="s">
        <v>68</v>
      </c>
      <c r="C36" s="34"/>
    </row>
    <row r="37" spans="1:3" x14ac:dyDescent="0.25">
      <c r="A37" s="15" t="s">
        <v>44</v>
      </c>
      <c r="B37" s="2" t="s">
        <v>69</v>
      </c>
      <c r="C37" s="34"/>
    </row>
    <row r="38" spans="1:3" x14ac:dyDescent="0.25">
      <c r="A38" s="15" t="s">
        <v>45</v>
      </c>
      <c r="B38" s="2" t="s">
        <v>70</v>
      </c>
      <c r="C38" s="34"/>
    </row>
    <row r="39" spans="1:3" x14ac:dyDescent="0.25">
      <c r="A39" s="15" t="s">
        <v>46</v>
      </c>
      <c r="B39" s="2" t="s">
        <v>71</v>
      </c>
      <c r="C39" s="34"/>
    </row>
    <row r="40" spans="1:3" ht="15.75" thickBot="1" x14ac:dyDescent="0.3">
      <c r="A40" s="18" t="s">
        <v>47</v>
      </c>
      <c r="B40" s="10" t="s">
        <v>49</v>
      </c>
      <c r="C40" s="36"/>
    </row>
    <row r="41" spans="1:3" ht="15.75" thickBot="1" x14ac:dyDescent="0.3">
      <c r="A41" s="16"/>
      <c r="B41" s="17"/>
      <c r="C41" s="37"/>
    </row>
    <row r="42" spans="1:3" ht="15.75" thickBot="1" x14ac:dyDescent="0.3">
      <c r="A42" s="20" t="s">
        <v>27</v>
      </c>
      <c r="B42" s="21" t="s">
        <v>100</v>
      </c>
      <c r="C42" s="31">
        <f>SUM(C43:C52)</f>
        <v>-33783</v>
      </c>
    </row>
    <row r="43" spans="1:3" x14ac:dyDescent="0.25">
      <c r="A43" s="23" t="s">
        <v>87</v>
      </c>
      <c r="B43" s="7" t="s">
        <v>72</v>
      </c>
      <c r="C43" s="39"/>
    </row>
    <row r="44" spans="1:3" x14ac:dyDescent="0.25">
      <c r="A44" s="15" t="s">
        <v>88</v>
      </c>
      <c r="B44" s="2" t="s">
        <v>73</v>
      </c>
      <c r="C44" s="34"/>
    </row>
    <row r="45" spans="1:3" x14ac:dyDescent="0.25">
      <c r="A45" s="15" t="s">
        <v>89</v>
      </c>
      <c r="B45" s="2" t="s">
        <v>74</v>
      </c>
      <c r="C45" s="34">
        <f>(7897781-0)+(6363098-12874639)+(88517-288920)+(22436157-921900-21514258)+(1850208-2445833)+(2143861-2308954)+(1529488-1942378)</f>
        <v>12228</v>
      </c>
    </row>
    <row r="46" spans="1:3" x14ac:dyDescent="0.25">
      <c r="A46" s="15" t="s">
        <v>90</v>
      </c>
      <c r="B46" s="2" t="s">
        <v>75</v>
      </c>
      <c r="C46" s="34"/>
    </row>
    <row r="47" spans="1:3" x14ac:dyDescent="0.25">
      <c r="A47" s="15" t="s">
        <v>92</v>
      </c>
      <c r="B47" s="2" t="s">
        <v>76</v>
      </c>
      <c r="C47" s="34"/>
    </row>
    <row r="48" spans="1:3" x14ac:dyDescent="0.25">
      <c r="A48" s="15" t="s">
        <v>91</v>
      </c>
      <c r="B48" s="2" t="s">
        <v>77</v>
      </c>
      <c r="C48" s="34"/>
    </row>
    <row r="49" spans="1:3" x14ac:dyDescent="0.25">
      <c r="A49" s="15" t="s">
        <v>93</v>
      </c>
      <c r="B49" s="2" t="s">
        <v>108</v>
      </c>
      <c r="C49" s="34">
        <v>126895</v>
      </c>
    </row>
    <row r="50" spans="1:3" x14ac:dyDescent="0.25">
      <c r="A50" s="15" t="s">
        <v>94</v>
      </c>
      <c r="B50" s="2" t="s">
        <v>109</v>
      </c>
      <c r="C50" s="34">
        <f>-1094806+921900</f>
        <v>-172906</v>
      </c>
    </row>
    <row r="51" spans="1:3" x14ac:dyDescent="0.25">
      <c r="A51" s="19" t="s">
        <v>95</v>
      </c>
      <c r="B51" s="4" t="s">
        <v>78</v>
      </c>
      <c r="C51" s="35"/>
    </row>
    <row r="52" spans="1:3" ht="15.75" thickBot="1" x14ac:dyDescent="0.3">
      <c r="A52" s="18" t="s">
        <v>96</v>
      </c>
      <c r="B52" s="10" t="s">
        <v>50</v>
      </c>
      <c r="C52" s="36"/>
    </row>
    <row r="53" spans="1:3" ht="15.75" thickBot="1" x14ac:dyDescent="0.3">
      <c r="A53" s="16"/>
      <c r="B53" s="17"/>
      <c r="C53" s="37"/>
    </row>
    <row r="54" spans="1:3" x14ac:dyDescent="0.25">
      <c r="A54" s="5" t="s">
        <v>28</v>
      </c>
      <c r="B54" s="6" t="s">
        <v>101</v>
      </c>
      <c r="C54" s="33">
        <f>SUM(C28,C30,C42)</f>
        <v>5395</v>
      </c>
    </row>
    <row r="55" spans="1:3" x14ac:dyDescent="0.25">
      <c r="A55" s="8" t="s">
        <v>29</v>
      </c>
      <c r="B55" s="3" t="s">
        <v>53</v>
      </c>
      <c r="C55" s="34">
        <v>22674</v>
      </c>
    </row>
    <row r="56" spans="1:3" x14ac:dyDescent="0.25">
      <c r="A56" s="8" t="s">
        <v>48</v>
      </c>
      <c r="B56" s="2" t="s">
        <v>22</v>
      </c>
      <c r="C56" s="34"/>
    </row>
    <row r="57" spans="1:3" ht="15.75" thickBot="1" x14ac:dyDescent="0.3">
      <c r="A57" s="9" t="s">
        <v>97</v>
      </c>
      <c r="B57" s="12" t="s">
        <v>110</v>
      </c>
      <c r="C57" s="40">
        <f>C55+C54-C56</f>
        <v>28069</v>
      </c>
    </row>
    <row r="60" spans="1:3" x14ac:dyDescent="0.25">
      <c r="A60" s="11" t="s">
        <v>25</v>
      </c>
    </row>
    <row r="61" spans="1:3" x14ac:dyDescent="0.25">
      <c r="A61" t="s">
        <v>32</v>
      </c>
    </row>
    <row r="62" spans="1:3" x14ac:dyDescent="0.25">
      <c r="A62" t="s">
        <v>23</v>
      </c>
    </row>
    <row r="63" spans="1:3" x14ac:dyDescent="0.25">
      <c r="A63" t="s">
        <v>30</v>
      </c>
    </row>
    <row r="64" spans="1:3" x14ac:dyDescent="0.25">
      <c r="A64" t="s">
        <v>51</v>
      </c>
    </row>
    <row r="65" spans="1:1" x14ac:dyDescent="0.25">
      <c r="A65" t="s">
        <v>104</v>
      </c>
    </row>
    <row r="66" spans="1:1" x14ac:dyDescent="0.25">
      <c r="A66" s="27" t="s">
        <v>81</v>
      </c>
    </row>
    <row r="67" spans="1:1" x14ac:dyDescent="0.25">
      <c r="A67" s="27" t="s">
        <v>82</v>
      </c>
    </row>
    <row r="68" spans="1:1" x14ac:dyDescent="0.25">
      <c r="A68" t="s">
        <v>83</v>
      </c>
    </row>
    <row r="69" spans="1:1" x14ac:dyDescent="0.25">
      <c r="A69" t="s">
        <v>24</v>
      </c>
    </row>
    <row r="70" spans="1:1" x14ac:dyDescent="0.25">
      <c r="A70" t="s">
        <v>52</v>
      </c>
    </row>
    <row r="71" spans="1:1" x14ac:dyDescent="0.25">
      <c r="A71" t="s">
        <v>102</v>
      </c>
    </row>
    <row r="72" spans="1:1" x14ac:dyDescent="0.25">
      <c r="A72" t="s">
        <v>33</v>
      </c>
    </row>
    <row r="73" spans="1:1" x14ac:dyDescent="0.25">
      <c r="A73" t="s">
        <v>34</v>
      </c>
    </row>
    <row r="74" spans="1:1" x14ac:dyDescent="0.25">
      <c r="A74" t="s">
        <v>35</v>
      </c>
    </row>
  </sheetData>
  <pageMargins left="0.7" right="0.7" top="0.75" bottom="0.75" header="0.3" footer="0.3"/>
  <pageSetup paperSize="9" scale="59" orientation="portrait" r:id="rId1"/>
  <headerFooter>
    <oddHeader>&amp;CPoznámky Úč POD 3 – 01                           IČO: 00 677 990        DIČ: 2020397434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Jaroslava Kabat</cp:lastModifiedBy>
  <cp:lastPrinted>2019-03-31T11:33:07Z</cp:lastPrinted>
  <dcterms:created xsi:type="dcterms:W3CDTF">2015-08-21T12:19:00Z</dcterms:created>
  <dcterms:modified xsi:type="dcterms:W3CDTF">2019-03-31T11:36:20Z</dcterms:modified>
</cp:coreProperties>
</file>