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P:\Slovenský rozvojový fond\SRF Audit\RUZ rok 2018\Nový priečinok\"/>
    </mc:Choice>
  </mc:AlternateContent>
  <xr:revisionPtr revIDLastSave="0" documentId="13_ncr:1_{654A9FA8-5570-4B91-9CBB-6D5AB3F96737}" xr6:coauthVersionLast="45" xr6:coauthVersionMax="45" xr10:uidLastSave="{00000000-0000-0000-0000-000000000000}"/>
  <bookViews>
    <workbookView xWindow="-108" yWindow="-108" windowWidth="23256" windowHeight="12576" xr2:uid="{00000000-000D-0000-FFFF-FFFF00000000}"/>
  </bookViews>
  <sheets>
    <sheet name="Notes- SK Template" sheetId="1" r:id="rId1"/>
  </sheets>
  <externalReferences>
    <externalReference r:id="rId2"/>
    <externalReference r:id="rId3"/>
  </externalReferences>
  <definedNames>
    <definedName name="_Fill" hidden="1">#REF!</definedName>
    <definedName name="_Toc474124192" localSheetId="0">'Notes- SK Template'!$D$104</definedName>
    <definedName name="AS2DocOpenMode" hidden="1">"AS2DocumentEdit"</definedName>
    <definedName name="cisla2lo">[1]Sheet1!$D$4:$E$66</definedName>
    <definedName name="cislalo">[1]Sheet1!$E$5:$J$45,[1]Sheet1!$E$50:$J$69,[1]Sheet1!$G$75:$J$88,[1]Sheet1!$G$92:$J$128</definedName>
    <definedName name="ClientName">[1]Sheet2!$F$5</definedName>
    <definedName name="_xlnm.Print_Titles" localSheetId="0">'Notes- SK Template'!$2:$6</definedName>
    <definedName name="_xlnm.Print_Area" localSheetId="0">'Notes- SK Template'!$B$2:$AH$1286</definedName>
    <definedName name="Účty">[1]Sheet3!$A$4:$BF$371</definedName>
    <definedName name="Visit">[1]Sheet2!$I$3</definedName>
    <definedName name="wrn.Aging._.and._.Trend._.Analysis." hidden="1">{#N/A,#N/A,FALSE,"Aging Summary";#N/A,#N/A,FALSE,"Ratio Analysis";#N/A,#N/A,FALSE,"Test 120 Day Accts";#N/A,#N/A,FALSE,"Tickmarks"}</definedName>
    <definedName name="YearEnd">[1]Sheet2!$I$2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421" i="1" l="1"/>
  <c r="Y635" i="1" l="1"/>
  <c r="T561" i="1" l="1"/>
  <c r="X1068" i="1" l="1"/>
  <c r="X1036" i="1"/>
  <c r="X1029" i="1"/>
  <c r="AO1141" i="1" l="1"/>
  <c r="Z1143" i="1"/>
  <c r="V1140" i="1"/>
  <c r="Z1140" i="1" s="1"/>
  <c r="Z1139" i="1"/>
  <c r="Z1135" i="1"/>
  <c r="Z1134" i="1"/>
  <c r="Z1133" i="1"/>
  <c r="X1093" i="1"/>
  <c r="X1091" i="1"/>
  <c r="X732" i="1"/>
  <c r="R670" i="1"/>
  <c r="AM670" i="1" s="1"/>
  <c r="AA561" i="1"/>
  <c r="N421" i="1" l="1"/>
  <c r="AC458" i="1"/>
  <c r="Z458" i="1"/>
  <c r="W458" i="1"/>
  <c r="T458" i="1"/>
  <c r="Q458" i="1"/>
  <c r="N458" i="1"/>
  <c r="K458" i="1"/>
  <c r="H458" i="1"/>
  <c r="AC456" i="1"/>
  <c r="Z456" i="1"/>
  <c r="W456" i="1"/>
  <c r="T456" i="1"/>
  <c r="Q456" i="1"/>
  <c r="N456" i="1"/>
  <c r="N459" i="1" s="1"/>
  <c r="K456" i="1"/>
  <c r="K427" i="1" s="1"/>
  <c r="H456" i="1"/>
  <c r="AF455" i="1"/>
  <c r="AF454" i="1"/>
  <c r="AF453" i="1"/>
  <c r="AF452" i="1"/>
  <c r="AC450" i="1"/>
  <c r="AC459" i="1" s="1"/>
  <c r="Z450" i="1"/>
  <c r="W450" i="1"/>
  <c r="W459" i="1" s="1"/>
  <c r="T450" i="1"/>
  <c r="T459" i="1" s="1"/>
  <c r="Q450" i="1"/>
  <c r="Q459" i="1" s="1"/>
  <c r="K450" i="1"/>
  <c r="H450" i="1"/>
  <c r="AF449" i="1"/>
  <c r="AF448" i="1"/>
  <c r="AF447" i="1"/>
  <c r="AF446" i="1"/>
  <c r="Z459" i="1" l="1"/>
  <c r="H459" i="1"/>
  <c r="AF458" i="1"/>
  <c r="K459" i="1"/>
  <c r="T421" i="1"/>
  <c r="AM425" i="1" s="1"/>
  <c r="AF456" i="1"/>
  <c r="Q421" i="1"/>
  <c r="Q433" i="1" s="1"/>
  <c r="AP433" i="1" s="1"/>
  <c r="K433" i="1"/>
  <c r="H421" i="1"/>
  <c r="H433" i="1" s="1"/>
  <c r="AI433" i="1" s="1"/>
  <c r="AF450" i="1"/>
  <c r="AF459" i="1" s="1"/>
  <c r="AD1247" i="1"/>
  <c r="AD1246" i="1"/>
  <c r="AD1245" i="1"/>
  <c r="AD1244" i="1"/>
  <c r="AM1244" i="1" s="1"/>
  <c r="AD1243" i="1"/>
  <c r="AL1220" i="1" s="1"/>
  <c r="AD1242" i="1"/>
  <c r="AM1242" i="1" s="1"/>
  <c r="AD1241" i="1"/>
  <c r="AD1240" i="1"/>
  <c r="N1217" i="1" s="1"/>
  <c r="AD1239" i="1"/>
  <c r="AD1238" i="1"/>
  <c r="AM1238" i="1" s="1"/>
  <c r="AD1237" i="1"/>
  <c r="AD1236" i="1"/>
  <c r="AD1235" i="1"/>
  <c r="AM1235" i="1" s="1"/>
  <c r="AD1234" i="1"/>
  <c r="AD1233" i="1"/>
  <c r="AM1233" i="1" s="1"/>
  <c r="AD1232" i="1"/>
  <c r="AD1231" i="1"/>
  <c r="AM1231" i="1" s="1"/>
  <c r="AD1230" i="1"/>
  <c r="AD1229" i="1"/>
  <c r="N1206" i="1" s="1"/>
  <c r="AL1221" i="1"/>
  <c r="AD1221" i="1"/>
  <c r="AO1244" i="1" s="1"/>
  <c r="AD1220" i="1"/>
  <c r="AP1143" i="1"/>
  <c r="AO1143" i="1"/>
  <c r="AP1142" i="1"/>
  <c r="AO1142" i="1"/>
  <c r="AP1141" i="1"/>
  <c r="J1140" i="1"/>
  <c r="N1140" i="1" s="1"/>
  <c r="N1139" i="1"/>
  <c r="N1135" i="1"/>
  <c r="N1134" i="1"/>
  <c r="N1133" i="1"/>
  <c r="AP1132" i="1"/>
  <c r="AO1132" i="1"/>
  <c r="AM1105" i="1"/>
  <c r="AO1105" i="1"/>
  <c r="AP1098" i="1"/>
  <c r="AO1098" i="1"/>
  <c r="AM1098" i="1"/>
  <c r="AL1098" i="1"/>
  <c r="X1090" i="1"/>
  <c r="N1093" i="1"/>
  <c r="AL1093" i="1" s="1"/>
  <c r="AP1091" i="1"/>
  <c r="N1091" i="1"/>
  <c r="X1081" i="1"/>
  <c r="AM1081" i="1" s="1"/>
  <c r="N1081" i="1"/>
  <c r="AL1081" i="1" s="1"/>
  <c r="AP1068" i="1"/>
  <c r="N1068" i="1"/>
  <c r="AO1068" i="1" s="1"/>
  <c r="X1059" i="1"/>
  <c r="AP1059" i="1" s="1"/>
  <c r="N1059" i="1"/>
  <c r="AO1059" i="1" s="1"/>
  <c r="AP1055" i="1"/>
  <c r="AO1055" i="1"/>
  <c r="AP1054" i="1"/>
  <c r="AO1054" i="1"/>
  <c r="AP1053" i="1"/>
  <c r="AO1053" i="1"/>
  <c r="AP1042" i="1"/>
  <c r="AO1042" i="1"/>
  <c r="X1033" i="1"/>
  <c r="AP1033" i="1" s="1"/>
  <c r="N1036" i="1"/>
  <c r="AP1034" i="1"/>
  <c r="N1034" i="1"/>
  <c r="AO1034" i="1" s="1"/>
  <c r="N1029" i="1"/>
  <c r="AS1016" i="1"/>
  <c r="AR1016" i="1"/>
  <c r="AD1011" i="1"/>
  <c r="AM1016" i="1" s="1"/>
  <c r="Z1011" i="1"/>
  <c r="AL1016" i="1" s="1"/>
  <c r="V1011" i="1"/>
  <c r="AK1011" i="1" s="1"/>
  <c r="R1011" i="1"/>
  <c r="AJ1011" i="1" s="1"/>
  <c r="N1011" i="1"/>
  <c r="AI1011" i="1" s="1"/>
  <c r="AP1010" i="1"/>
  <c r="AO1010" i="1"/>
  <c r="AM1010" i="1"/>
  <c r="AL1010" i="1"/>
  <c r="AP1009" i="1"/>
  <c r="AO1009" i="1"/>
  <c r="AM1009" i="1"/>
  <c r="AL1009" i="1"/>
  <c r="AP1008" i="1"/>
  <c r="AO1008" i="1"/>
  <c r="AM1008" i="1"/>
  <c r="AL1008" i="1"/>
  <c r="N997" i="1"/>
  <c r="J997" i="1"/>
  <c r="AD929" i="1"/>
  <c r="AN929" i="1" s="1"/>
  <c r="Z929" i="1"/>
  <c r="AM929" i="1" s="1"/>
  <c r="V929" i="1"/>
  <c r="AL929" i="1" s="1"/>
  <c r="R929" i="1"/>
  <c r="AK929" i="1" s="1"/>
  <c r="N929" i="1"/>
  <c r="AJ929" i="1" s="1"/>
  <c r="J929" i="1"/>
  <c r="AI929" i="1" s="1"/>
  <c r="X917" i="1"/>
  <c r="N917" i="1"/>
  <c r="AP863" i="1"/>
  <c r="AO863" i="1"/>
  <c r="AM863" i="1"/>
  <c r="AL863" i="1"/>
  <c r="AP859" i="1"/>
  <c r="AO859" i="1"/>
  <c r="AM859" i="1"/>
  <c r="AL859" i="1"/>
  <c r="AP856" i="1"/>
  <c r="AO856" i="1"/>
  <c r="AM856" i="1"/>
  <c r="AL856" i="1"/>
  <c r="AP853" i="1"/>
  <c r="AO853" i="1"/>
  <c r="AM853" i="1"/>
  <c r="AL853" i="1"/>
  <c r="AP821" i="1"/>
  <c r="AO821" i="1"/>
  <c r="AP810" i="1"/>
  <c r="AO810" i="1"/>
  <c r="AP806" i="1"/>
  <c r="AO806" i="1"/>
  <c r="X787" i="1"/>
  <c r="N787" i="1"/>
  <c r="N789" i="1" s="1"/>
  <c r="AO789" i="1" s="1"/>
  <c r="AP732" i="1"/>
  <c r="N732" i="1"/>
  <c r="AL732" i="1" s="1"/>
  <c r="X729" i="1"/>
  <c r="AP729" i="1" s="1"/>
  <c r="N729" i="1"/>
  <c r="AL729" i="1" s="1"/>
  <c r="AC719" i="1"/>
  <c r="AM719" i="1" s="1"/>
  <c r="AC718" i="1"/>
  <c r="AC717" i="1"/>
  <c r="AM717" i="1" s="1"/>
  <c r="AC716" i="1"/>
  <c r="AC715" i="1"/>
  <c r="AM715" i="1" s="1"/>
  <c r="AC714" i="1"/>
  <c r="X713" i="1"/>
  <c r="S713" i="1"/>
  <c r="N713" i="1"/>
  <c r="I713" i="1"/>
  <c r="AC712" i="1"/>
  <c r="AL695" i="1" s="1"/>
  <c r="AC711" i="1"/>
  <c r="AM711" i="1" s="1"/>
  <c r="AC710" i="1"/>
  <c r="AM710" i="1" s="1"/>
  <c r="AC709" i="1"/>
  <c r="AM709" i="1" s="1"/>
  <c r="AC708" i="1"/>
  <c r="AM708" i="1" s="1"/>
  <c r="X707" i="1"/>
  <c r="S707" i="1"/>
  <c r="N707" i="1"/>
  <c r="I707" i="1"/>
  <c r="AC702" i="1"/>
  <c r="AM702" i="1" s="1"/>
  <c r="AC701" i="1"/>
  <c r="AM701" i="1" s="1"/>
  <c r="AC700" i="1"/>
  <c r="AM700" i="1" s="1"/>
  <c r="AC699" i="1"/>
  <c r="AM699" i="1" s="1"/>
  <c r="AC698" i="1"/>
  <c r="AM698" i="1" s="1"/>
  <c r="AC697" i="1"/>
  <c r="AM697" i="1" s="1"/>
  <c r="X696" i="1"/>
  <c r="S696" i="1"/>
  <c r="N696" i="1"/>
  <c r="I696" i="1"/>
  <c r="AC695" i="1"/>
  <c r="AM695" i="1" s="1"/>
  <c r="AC694" i="1"/>
  <c r="AM694" i="1" s="1"/>
  <c r="AC693" i="1"/>
  <c r="AM693" i="1" s="1"/>
  <c r="AC692" i="1"/>
  <c r="AM692" i="1" s="1"/>
  <c r="AC691" i="1"/>
  <c r="AM691" i="1" s="1"/>
  <c r="X690" i="1"/>
  <c r="S690" i="1"/>
  <c r="N690" i="1"/>
  <c r="I690" i="1"/>
  <c r="R681" i="1"/>
  <c r="AM681" i="1" s="1"/>
  <c r="AD649" i="1"/>
  <c r="AN649" i="1" s="1"/>
  <c r="Z649" i="1"/>
  <c r="AM649" i="1" s="1"/>
  <c r="V649" i="1"/>
  <c r="AL649" i="1" s="1"/>
  <c r="R649" i="1"/>
  <c r="AK649" i="1" s="1"/>
  <c r="N649" i="1"/>
  <c r="AJ649" i="1" s="1"/>
  <c r="J649" i="1"/>
  <c r="AI649" i="1" s="1"/>
  <c r="AM635" i="1"/>
  <c r="P635" i="1"/>
  <c r="AO635" i="1" s="1"/>
  <c r="Y632" i="1"/>
  <c r="AM632" i="1" s="1"/>
  <c r="P632" i="1"/>
  <c r="AO632" i="1" s="1"/>
  <c r="Y629" i="1"/>
  <c r="AM629" i="1" s="1"/>
  <c r="P629" i="1"/>
  <c r="AO629" i="1" s="1"/>
  <c r="Y626" i="1"/>
  <c r="AM626" i="1" s="1"/>
  <c r="P626" i="1"/>
  <c r="AO626" i="1" s="1"/>
  <c r="Z618" i="1"/>
  <c r="S618" i="1"/>
  <c r="L618" i="1"/>
  <c r="AD600" i="1"/>
  <c r="AO600" i="1" s="1"/>
  <c r="Z600" i="1"/>
  <c r="AL600" i="1" s="1"/>
  <c r="V600" i="1"/>
  <c r="AK600" i="1" s="1"/>
  <c r="R600" i="1"/>
  <c r="AJ600" i="1" s="1"/>
  <c r="N600" i="1"/>
  <c r="AI600" i="1" s="1"/>
  <c r="AM599" i="1"/>
  <c r="AM598" i="1"/>
  <c r="AD592" i="1"/>
  <c r="AN592" i="1" s="1"/>
  <c r="Z592" i="1"/>
  <c r="AM592" i="1" s="1"/>
  <c r="V592" i="1"/>
  <c r="AL592" i="1" s="1"/>
  <c r="R592" i="1"/>
  <c r="AK592" i="1" s="1"/>
  <c r="N592" i="1"/>
  <c r="AJ592" i="1" s="1"/>
  <c r="AN591" i="1"/>
  <c r="AN590" i="1"/>
  <c r="AN589" i="1"/>
  <c r="AN588" i="1"/>
  <c r="AN587" i="1"/>
  <c r="AN586" i="1"/>
  <c r="X577" i="1"/>
  <c r="AP577" i="1" s="1"/>
  <c r="N577" i="1"/>
  <c r="AO577" i="1" s="1"/>
  <c r="AP575" i="1"/>
  <c r="AO575" i="1"/>
  <c r="AP574" i="1"/>
  <c r="AO574" i="1"/>
  <c r="AP573" i="1"/>
  <c r="AP576" i="1" s="1"/>
  <c r="AO573" i="1"/>
  <c r="AO576" i="1" s="1"/>
  <c r="T566" i="1"/>
  <c r="AL566" i="1" s="1"/>
  <c r="M566" i="1"/>
  <c r="AK566" i="1" s="1"/>
  <c r="AA565" i="1"/>
  <c r="AM565" i="1" s="1"/>
  <c r="AA564" i="1"/>
  <c r="AO564" i="1" s="1"/>
  <c r="AA563" i="1"/>
  <c r="AM563" i="1" s="1"/>
  <c r="AA562" i="1"/>
  <c r="AM561" i="1"/>
  <c r="AA560" i="1"/>
  <c r="AO560" i="1" s="1"/>
  <c r="AA559" i="1"/>
  <c r="T557" i="1"/>
  <c r="AL557" i="1" s="1"/>
  <c r="M557" i="1"/>
  <c r="AK557" i="1" s="1"/>
  <c r="AA556" i="1"/>
  <c r="AM556" i="1" s="1"/>
  <c r="AA555" i="1"/>
  <c r="AO555" i="1" s="1"/>
  <c r="AA554" i="1"/>
  <c r="AM554" i="1" s="1"/>
  <c r="AA553" i="1"/>
  <c r="AO553" i="1" s="1"/>
  <c r="AA552" i="1"/>
  <c r="AO552" i="1" s="1"/>
  <c r="X533" i="1"/>
  <c r="AL533" i="1" s="1"/>
  <c r="S533" i="1"/>
  <c r="AK533" i="1" s="1"/>
  <c r="N533" i="1"/>
  <c r="AJ533" i="1" s="1"/>
  <c r="I533" i="1"/>
  <c r="AI533" i="1" s="1"/>
  <c r="AC532" i="1"/>
  <c r="AM532" i="1" s="1"/>
  <c r="AC531" i="1"/>
  <c r="AO531" i="1" s="1"/>
  <c r="AC530" i="1"/>
  <c r="AM530" i="1" s="1"/>
  <c r="AC529" i="1"/>
  <c r="AO529" i="1" s="1"/>
  <c r="AC528" i="1"/>
  <c r="Y513" i="1"/>
  <c r="AL513" i="1" s="1"/>
  <c r="U513" i="1"/>
  <c r="AK513" i="1" s="1"/>
  <c r="Q513" i="1"/>
  <c r="AJ513" i="1" s="1"/>
  <c r="L513" i="1"/>
  <c r="AI513" i="1" s="1"/>
  <c r="AC512" i="1"/>
  <c r="AM512" i="1" s="1"/>
  <c r="AC511" i="1"/>
  <c r="AM511" i="1" s="1"/>
  <c r="AC510" i="1"/>
  <c r="AM510" i="1" s="1"/>
  <c r="AC509" i="1"/>
  <c r="AM509" i="1" s="1"/>
  <c r="AC498" i="1"/>
  <c r="AO459" i="1"/>
  <c r="AN459" i="1"/>
  <c r="AL459" i="1"/>
  <c r="AK459" i="1"/>
  <c r="AP458" i="1"/>
  <c r="AN458" i="1"/>
  <c r="AM458" i="1"/>
  <c r="AK458" i="1"/>
  <c r="AJ458" i="1"/>
  <c r="AO458" i="1"/>
  <c r="AL458" i="1"/>
  <c r="AI458" i="1"/>
  <c r="AP456" i="1"/>
  <c r="AZ427" i="1"/>
  <c r="AN456" i="1"/>
  <c r="AL456" i="1"/>
  <c r="AJ456" i="1"/>
  <c r="AQ455" i="1"/>
  <c r="AQ453" i="1"/>
  <c r="AQ452" i="1"/>
  <c r="AM450" i="1"/>
  <c r="AZ421" i="1"/>
  <c r="AO450" i="1"/>
  <c r="AK450" i="1"/>
  <c r="AI450" i="1"/>
  <c r="AQ449" i="1"/>
  <c r="AQ448" i="1"/>
  <c r="AQ447" i="1"/>
  <c r="AQ446" i="1"/>
  <c r="AO434" i="1"/>
  <c r="AN434" i="1"/>
  <c r="AL434" i="1"/>
  <c r="AK434" i="1"/>
  <c r="AO433" i="1"/>
  <c r="AN433" i="1"/>
  <c r="AL433" i="1"/>
  <c r="AK433" i="1"/>
  <c r="AC433" i="1"/>
  <c r="Z433" i="1"/>
  <c r="W433" i="1"/>
  <c r="N433" i="1"/>
  <c r="AM433" i="1" s="1"/>
  <c r="AC431" i="1"/>
  <c r="AP431" i="1" s="1"/>
  <c r="Z431" i="1"/>
  <c r="AO431" i="1" s="1"/>
  <c r="W431" i="1"/>
  <c r="AN431" i="1" s="1"/>
  <c r="T431" i="1"/>
  <c r="AM431" i="1" s="1"/>
  <c r="Q431" i="1"/>
  <c r="N431" i="1"/>
  <c r="N434" i="1" s="1"/>
  <c r="BE434" i="1" s="1"/>
  <c r="K431" i="1"/>
  <c r="AJ431" i="1" s="1"/>
  <c r="H431" i="1"/>
  <c r="AI431" i="1" s="1"/>
  <c r="AF430" i="1"/>
  <c r="AQ430" i="1" s="1"/>
  <c r="AF429" i="1"/>
  <c r="AF428" i="1"/>
  <c r="AQ428" i="1" s="1"/>
  <c r="AX427" i="1"/>
  <c r="AV427" i="1"/>
  <c r="AF427" i="1"/>
  <c r="AQ427" i="1" s="1"/>
  <c r="BE425" i="1"/>
  <c r="AK425" i="1"/>
  <c r="AC425" i="1"/>
  <c r="Z425" i="1"/>
  <c r="BI425" i="1" s="1"/>
  <c r="W425" i="1"/>
  <c r="AF424" i="1"/>
  <c r="AQ424" i="1" s="1"/>
  <c r="AF423" i="1"/>
  <c r="AQ423" i="1" s="1"/>
  <c r="AF422" i="1"/>
  <c r="AQ422" i="1" s="1"/>
  <c r="AX421" i="1"/>
  <c r="AC50" i="1"/>
  <c r="Y50" i="1"/>
  <c r="U50" i="1"/>
  <c r="P50" i="1"/>
  <c r="AC40" i="1"/>
  <c r="X40" i="1"/>
  <c r="S40" i="1"/>
  <c r="N40" i="1"/>
  <c r="D5" i="1"/>
  <c r="AH3" i="1"/>
  <c r="AG3" i="1"/>
  <c r="AF3" i="1"/>
  <c r="AE3" i="1"/>
  <c r="AD3" i="1"/>
  <c r="AC3" i="1"/>
  <c r="AB3" i="1"/>
  <c r="AA3" i="1"/>
  <c r="Z3" i="1"/>
  <c r="Y3" i="1"/>
  <c r="V3" i="1"/>
  <c r="U3" i="1"/>
  <c r="T3" i="1"/>
  <c r="S3" i="1"/>
  <c r="R3" i="1"/>
  <c r="Q3" i="1"/>
  <c r="P3" i="1"/>
  <c r="O3" i="1"/>
  <c r="N3" i="1"/>
  <c r="M3" i="1"/>
  <c r="AT421" i="1" l="1"/>
  <c r="K425" i="1"/>
  <c r="AJ425" i="1" s="1"/>
  <c r="AJ433" i="1"/>
  <c r="N1219" i="1"/>
  <c r="AD1219" i="1" s="1"/>
  <c r="AO1242" i="1" s="1"/>
  <c r="AW421" i="1"/>
  <c r="AO562" i="1"/>
  <c r="AA566" i="1"/>
  <c r="AM1220" i="1"/>
  <c r="AO1220" i="1"/>
  <c r="AO1243" i="1"/>
  <c r="AL691" i="1"/>
  <c r="AM1243" i="1"/>
  <c r="T433" i="1"/>
  <c r="AL693" i="1"/>
  <c r="N1208" i="1"/>
  <c r="AD1208" i="1" s="1"/>
  <c r="T425" i="1"/>
  <c r="T434" i="1" s="1"/>
  <c r="BG434" i="1" s="1"/>
  <c r="N1210" i="1"/>
  <c r="AD1210" i="1" s="1"/>
  <c r="AO1233" i="1" s="1"/>
  <c r="AM562" i="1"/>
  <c r="N1215" i="1"/>
  <c r="AD1215" i="1" s="1"/>
  <c r="AO1238" i="1" s="1"/>
  <c r="AF421" i="1"/>
  <c r="AQ421" i="1" s="1"/>
  <c r="Q425" i="1"/>
  <c r="BF425" i="1" s="1"/>
  <c r="AV421" i="1"/>
  <c r="N1033" i="1"/>
  <c r="AO1033" i="1" s="1"/>
  <c r="AM1093" i="1"/>
  <c r="AM531" i="1"/>
  <c r="AM553" i="1"/>
  <c r="AM564" i="1"/>
  <c r="AS421" i="1"/>
  <c r="H425" i="1"/>
  <c r="H434" i="1" s="1"/>
  <c r="BC434" i="1" s="1"/>
  <c r="AK431" i="1"/>
  <c r="AM560" i="1"/>
  <c r="AM600" i="1"/>
  <c r="AM712" i="1"/>
  <c r="AO732" i="1"/>
  <c r="AM555" i="1"/>
  <c r="AC713" i="1"/>
  <c r="AO713" i="1" s="1"/>
  <c r="AO729" i="1"/>
  <c r="N1212" i="1"/>
  <c r="AD1212" i="1" s="1"/>
  <c r="AO559" i="1"/>
  <c r="AL431" i="1"/>
  <c r="Q434" i="1"/>
  <c r="BF434" i="1" s="1"/>
  <c r="AD1206" i="1"/>
  <c r="AO1229" i="1" s="1"/>
  <c r="AL1206" i="1"/>
  <c r="AU421" i="1"/>
  <c r="AY421" i="1"/>
  <c r="W434" i="1"/>
  <c r="BH434" i="1" s="1"/>
  <c r="AQ450" i="1"/>
  <c r="AQ456" i="1"/>
  <c r="AO561" i="1"/>
  <c r="AO563" i="1"/>
  <c r="AO565" i="1"/>
  <c r="AC690" i="1"/>
  <c r="AM690" i="1" s="1"/>
  <c r="AC707" i="1"/>
  <c r="AL690" i="1" s="1"/>
  <c r="AT427" i="1"/>
  <c r="AL1011" i="1"/>
  <c r="AP1105" i="1"/>
  <c r="AM1229" i="1"/>
  <c r="AM1240" i="1"/>
  <c r="AL789" i="1"/>
  <c r="AM529" i="1"/>
  <c r="AO554" i="1"/>
  <c r="AO556" i="1"/>
  <c r="AL692" i="1"/>
  <c r="AL694" i="1"/>
  <c r="AO1221" i="1"/>
  <c r="BK459" i="1"/>
  <c r="AC434" i="1"/>
  <c r="BJ434" i="1" s="1"/>
  <c r="BJ425" i="1"/>
  <c r="AI425" i="1"/>
  <c r="AO425" i="1"/>
  <c r="BH425" i="1"/>
  <c r="Z434" i="1"/>
  <c r="BI434" i="1" s="1"/>
  <c r="BD459" i="1"/>
  <c r="AJ450" i="1"/>
  <c r="AL450" i="1"/>
  <c r="BH459" i="1"/>
  <c r="AN450" i="1"/>
  <c r="AP450" i="1"/>
  <c r="AI456" i="1"/>
  <c r="AS427" i="1"/>
  <c r="AK456" i="1"/>
  <c r="AU427" i="1"/>
  <c r="AM456" i="1"/>
  <c r="AW427" i="1"/>
  <c r="AO456" i="1"/>
  <c r="AY427" i="1"/>
  <c r="BC459" i="1"/>
  <c r="BG459" i="1"/>
  <c r="AP459" i="1"/>
  <c r="AC533" i="1"/>
  <c r="AM528" i="1"/>
  <c r="AL577" i="1"/>
  <c r="AP626" i="1"/>
  <c r="AP629" i="1"/>
  <c r="AP632" i="1"/>
  <c r="AP635" i="1"/>
  <c r="AC696" i="1"/>
  <c r="AL1068" i="1"/>
  <c r="AM1232" i="1"/>
  <c r="N1209" i="1"/>
  <c r="AM1236" i="1"/>
  <c r="N1213" i="1"/>
  <c r="AM1246" i="1"/>
  <c r="N1223" i="1"/>
  <c r="AN425" i="1"/>
  <c r="AP425" i="1"/>
  <c r="AF431" i="1"/>
  <c r="AQ431" i="1" s="1"/>
  <c r="AM434" i="1"/>
  <c r="AQ458" i="1"/>
  <c r="BE459" i="1"/>
  <c r="BI459" i="1"/>
  <c r="AC513" i="1"/>
  <c r="AM513" i="1" s="1"/>
  <c r="AO528" i="1"/>
  <c r="AO530" i="1"/>
  <c r="AO532" i="1"/>
  <c r="AA557" i="1"/>
  <c r="AM552" i="1"/>
  <c r="AM559" i="1"/>
  <c r="AO592" i="1"/>
  <c r="AL698" i="1"/>
  <c r="AL700" i="1"/>
  <c r="AL702" i="1"/>
  <c r="AM714" i="1"/>
  <c r="AL697" i="1"/>
  <c r="AM716" i="1"/>
  <c r="AL699" i="1"/>
  <c r="AM718" i="1"/>
  <c r="AL701" i="1"/>
  <c r="AL787" i="1"/>
  <c r="AL1059" i="1"/>
  <c r="AO1091" i="1"/>
  <c r="N1090" i="1"/>
  <c r="AD1217" i="1"/>
  <c r="AM1217" i="1" s="1"/>
  <c r="AL1217" i="1"/>
  <c r="AM1230" i="1"/>
  <c r="N1207" i="1"/>
  <c r="AM1234" i="1"/>
  <c r="N1211" i="1"/>
  <c r="BA427" i="1"/>
  <c r="AM577" i="1"/>
  <c r="AL626" i="1"/>
  <c r="AL629" i="1"/>
  <c r="AL632" i="1"/>
  <c r="AL635" i="1"/>
  <c r="AM729" i="1"/>
  <c r="AM732" i="1"/>
  <c r="AM787" i="1"/>
  <c r="X789" i="1"/>
  <c r="AP789" i="1" s="1"/>
  <c r="AM1011" i="1"/>
  <c r="AP1090" i="1"/>
  <c r="AM1090" i="1"/>
  <c r="AM1237" i="1"/>
  <c r="N1214" i="1"/>
  <c r="AM1239" i="1"/>
  <c r="N1216" i="1"/>
  <c r="AM1241" i="1"/>
  <c r="N1218" i="1"/>
  <c r="AM1245" i="1"/>
  <c r="N1222" i="1"/>
  <c r="AM1247" i="1"/>
  <c r="N1224" i="1"/>
  <c r="AM1059" i="1"/>
  <c r="AM1068" i="1"/>
  <c r="AL1105" i="1"/>
  <c r="AM1221" i="1"/>
  <c r="BD425" i="1" l="1"/>
  <c r="K434" i="1"/>
  <c r="BD434" i="1" s="1"/>
  <c r="AO1219" i="1"/>
  <c r="AM1219" i="1"/>
  <c r="AL1219" i="1"/>
  <c r="AL1208" i="1"/>
  <c r="AL1215" i="1"/>
  <c r="AO1210" i="1"/>
  <c r="AL425" i="1"/>
  <c r="AL1210" i="1"/>
  <c r="BC425" i="1"/>
  <c r="AM1210" i="1"/>
  <c r="AO1215" i="1"/>
  <c r="AM1215" i="1"/>
  <c r="AO1206" i="1"/>
  <c r="AM1206" i="1"/>
  <c r="AF425" i="1"/>
  <c r="AQ425" i="1" s="1"/>
  <c r="AM713" i="1"/>
  <c r="AO690" i="1"/>
  <c r="AP434" i="1"/>
  <c r="BG425" i="1"/>
  <c r="BA421" i="1"/>
  <c r="AF433" i="1"/>
  <c r="AL1212" i="1"/>
  <c r="AL696" i="1"/>
  <c r="AT433" i="1"/>
  <c r="AJ459" i="1"/>
  <c r="AI459" i="1"/>
  <c r="AO707" i="1"/>
  <c r="AM707" i="1"/>
  <c r="AS433" i="1"/>
  <c r="AL1211" i="1"/>
  <c r="AD1211" i="1"/>
  <c r="AL1207" i="1"/>
  <c r="AD1207" i="1"/>
  <c r="AO1090" i="1"/>
  <c r="AL1090" i="1"/>
  <c r="AO566" i="1"/>
  <c r="AM566" i="1"/>
  <c r="AO557" i="1"/>
  <c r="AM557" i="1"/>
  <c r="AL1223" i="1"/>
  <c r="AD1223" i="1"/>
  <c r="AM1223" i="1" s="1"/>
  <c r="AL1213" i="1"/>
  <c r="AD1213" i="1"/>
  <c r="AM1213" i="1" s="1"/>
  <c r="AL1209" i="1"/>
  <c r="AD1209" i="1"/>
  <c r="AO533" i="1"/>
  <c r="AM533" i="1"/>
  <c r="AW433" i="1"/>
  <c r="AQ459" i="1"/>
  <c r="AL1224" i="1"/>
  <c r="AD1224" i="1"/>
  <c r="AM1224" i="1" s="1"/>
  <c r="AL1222" i="1"/>
  <c r="AD1222" i="1"/>
  <c r="AM1222" i="1" s="1"/>
  <c r="AL1218" i="1"/>
  <c r="AD1218" i="1"/>
  <c r="AL1216" i="1"/>
  <c r="AD1216" i="1"/>
  <c r="AL1214" i="1"/>
  <c r="AD1214" i="1"/>
  <c r="AM459" i="1"/>
  <c r="AO1235" i="1"/>
  <c r="AM1212" i="1"/>
  <c r="AO1212" i="1"/>
  <c r="AO1231" i="1"/>
  <c r="AM1208" i="1"/>
  <c r="AO1208" i="1"/>
  <c r="AM789" i="1"/>
  <c r="AO696" i="1"/>
  <c r="AM696" i="1"/>
  <c r="BJ459" i="1"/>
  <c r="AZ433" i="1"/>
  <c r="BF459" i="1"/>
  <c r="AV433" i="1"/>
  <c r="AY433" i="1"/>
  <c r="AU433" i="1"/>
  <c r="AI434" i="1"/>
  <c r="AX433" i="1"/>
  <c r="AJ434" i="1" l="1"/>
  <c r="BK425" i="1"/>
  <c r="AF434" i="1"/>
  <c r="AQ434" i="1" s="1"/>
  <c r="AQ433" i="1"/>
  <c r="BA433" i="1"/>
  <c r="AO1214" i="1"/>
  <c r="AM1214" i="1"/>
  <c r="AO1237" i="1"/>
  <c r="AO1240" i="1"/>
  <c r="AO1216" i="1"/>
  <c r="AM1216" i="1"/>
  <c r="AO1239" i="1"/>
  <c r="AO1217" i="1"/>
  <c r="AO1218" i="1"/>
  <c r="AM1218" i="1"/>
  <c r="AO1241" i="1"/>
  <c r="AO1209" i="1"/>
  <c r="AO1232" i="1"/>
  <c r="AM1209" i="1"/>
  <c r="AO1207" i="1"/>
  <c r="AO1230" i="1"/>
  <c r="AM1207" i="1"/>
  <c r="AO1211" i="1"/>
  <c r="AO1234" i="1"/>
  <c r="AM1211" i="1"/>
  <c r="BK4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P1008" authorId="0" shapeId="0" xr:uid="{00000000-0006-0000-0000-00000100000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 ref="D1155" authorId="0" shapeId="0" xr:uid="{00000000-0006-0000-0000-00000200000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<sst xmlns="http://schemas.openxmlformats.org/spreadsheetml/2006/main" count="1156" uniqueCount="658">
  <si>
    <t>#</t>
  </si>
  <si>
    <t>strana</t>
  </si>
  <si>
    <r>
      <t>KONTROLA SUC</t>
    </r>
    <r>
      <rPr>
        <sz val="8"/>
        <color theme="1"/>
        <rFont val="Arial"/>
        <family val="2"/>
        <charset val="238"/>
      </rPr>
      <t>T</t>
    </r>
    <r>
      <rPr>
        <b/>
        <sz val="8"/>
        <color theme="1"/>
        <rFont val="Arial"/>
        <family val="2"/>
        <charset val="238"/>
      </rPr>
      <t>OV</t>
    </r>
  </si>
  <si>
    <t>KONTROLA na vykazy</t>
  </si>
  <si>
    <t>Poznámky Úč POD 3 - 04</t>
  </si>
  <si>
    <t>DIČ</t>
  </si>
  <si>
    <t>IČO</t>
  </si>
  <si>
    <r>
      <t>1.      </t>
    </r>
    <r>
      <rPr>
        <b/>
        <u/>
        <sz val="10"/>
        <color theme="1"/>
        <rFont val="Arial"/>
        <family val="2"/>
        <charset val="238"/>
      </rPr>
      <t>POPIS SPOLOČNOSTI</t>
    </r>
  </si>
  <si>
    <t>Slovenský Rozvojový Fond, a.s. (ďalej len „spoločnosť”) je akciová spoločnosť, ktorá bola založená dňa 07.06.2006. Dňa 30.06.2006 bola zapísaná do Obchodného registra vedenom na Okresnom súde Bratislava, oddiel Sro, vložka 3911/B. Spoločnosť sídli na adrese Karadžičova 2, 811 09 Bratislava, Slovenská republika, identifikačné číslo IČO 36615773.</t>
  </si>
  <si>
    <t xml:space="preserve">V roku 2017 boli uskutočnené nasledovné zmeny v zápise do Obchodného registra - zmena štatutárneho orgánu - aktuálne - Mgr. Ľuboš Halák - člen, Ing. Ladislav Vaškovič , CSc. - člen, Andrej Tonkovič - člen, Mgr. Martin Holák - predseda. Zmena dozornej rady - aktuálne - Aleš Mriša, Ján Palenčár, Ing. Michal Baláž, Doc. JUDr. Boris Balog, PhD. </t>
  </si>
  <si>
    <t>Hlavným predmetom činnosti je:</t>
  </si>
  <si>
    <t>1.</t>
  </si>
  <si>
    <t>Činnosť organizačných a ekonomických poradcov.</t>
  </si>
  <si>
    <t>2.</t>
  </si>
  <si>
    <t>Sprostredkovateľská činnosť v rozsahu voľnej živnosti.</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</si>
  <si>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</si>
  <si>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</si>
  <si>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</si>
  <si>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</si>
  <si>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</si>
  <si>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</si>
  <si>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</si>
  <si>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t>
  </si>
  <si>
    <t>Informácie o štruktúre spoločníkov/akcionárov ku dňu, ku ktorému sa zostavuje účtovná závierka a o štruktúre spoločníkov/akcionárov do dňa jej zmeny v priebehu účtovného obdobia</t>
  </si>
  <si>
    <t>2.1</t>
  </si>
  <si>
    <t>Spoločník, akcionár</t>
  </si>
  <si>
    <t>Výška podielu na základnom imaní</t>
  </si>
  <si>
    <t>Podiel na hlasovacích právach v %</t>
  </si>
  <si>
    <t>Iný podiel na ostatných položkách VI ako na ZI v %</t>
  </si>
  <si>
    <t>absolútne</t>
  </si>
  <si>
    <t>v %</t>
  </si>
  <si>
    <t>Národný holdingov fond, s. r. o.</t>
  </si>
  <si>
    <t xml:space="preserve">Quarta, a. s. </t>
  </si>
  <si>
    <t>Spolu</t>
  </si>
  <si>
    <t>2.2</t>
  </si>
  <si>
    <t>Spoločník, akcionár do dňa zmeny  v štruktúre spoločníkov, akcionárov</t>
  </si>
  <si>
    <t>Dátum zmeny</t>
  </si>
  <si>
    <t>x</t>
  </si>
  <si>
    <t>Spoločnosť je súčasťou skupiny meno skupiny. Materskou spoločnosťou spoločnosti je materská spoločnosť a materskou spoločnosťou celej skupiny je materská spoločnosť celej skupiny. Konsolidovanú účtovnú závierku za najväčšiu skupinu podnikov zostavuje spoločnosť materská spoločnosť celej skupiny alebo materská spoločnosť Táto účtovná závierka je k nahliadnutiu v sídle uvedenej spoločnosti, sídlo materskej  spoločnosti celej skupiny alebo materskej spoločnosti</t>
  </si>
  <si>
    <t>Spoločnosť je oslobodená od povinnosti zostaviť konsolidovanú účtovnú závierku a konsolidovanú výročnú správu podľa a) § 22 zákona ods. 9 zákona, nakoľko obchodné meno a sídlo materskej účtovnej jednotky zostavuje konsolidovanú účtovnú závierku podľa právnych predpisov EU, do ktorej je zahrnovaná účtovná jednotka a všetky jej dcérske účtovné jednotky (obchodné meno a sídlo dcérskych účtovných jednotiek).</t>
  </si>
  <si>
    <t>Predstavenstvo (Konatelia)</t>
  </si>
  <si>
    <t>Predseda:</t>
  </si>
  <si>
    <t>Mgr. Martin Holák</t>
  </si>
  <si>
    <t>Podpredseda:</t>
  </si>
  <si>
    <t>Člen:</t>
  </si>
  <si>
    <t>Mgr. Ľuboš Halák</t>
  </si>
  <si>
    <t>Ing. Ladislav Vaškovič, CSc.</t>
  </si>
  <si>
    <t>Andrej Tonkovič</t>
  </si>
  <si>
    <t>Dozorná rada</t>
  </si>
  <si>
    <t>Aleš Mriša</t>
  </si>
  <si>
    <t>Ján Palenčár</t>
  </si>
  <si>
    <t>Ing. Michal Baláž</t>
  </si>
  <si>
    <t>Doc. JUDr. Boris Balog, PhD.</t>
  </si>
  <si>
    <t>Spoločnosť nemá organizačnú zložku v zahraničí.</t>
  </si>
  <si>
    <r>
      <t>2.</t>
    </r>
    <r>
      <rPr>
        <b/>
        <sz val="7"/>
        <color theme="1"/>
        <rFont val="Times New Roman"/>
        <family val="1"/>
        <charset val="238"/>
      </rPr>
      <t xml:space="preserve">       </t>
    </r>
    <r>
      <rPr>
        <b/>
        <u/>
        <sz val="10"/>
        <color theme="1"/>
        <rFont val="Arial"/>
        <family val="2"/>
        <charset val="238"/>
      </rPr>
      <t>ZÁKLADNÉ VÝCHODISKÁ PRE ZOSTAVENIE ÚČTOVNEJ ZÁVIERKY</t>
    </r>
  </si>
  <si>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</si>
  <si>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Vzhľadom na to, že spoločnosť v súlade so zákonom o účtovníctve zmenila účtovné obdobie z kalendárneho roka na hospodársky rok (napr. 1. jún – 31. máj), je táto účtovná uzávierka zostavená za obdobie 5 mesiacov, napr. od 1. januára 2013 do 31. mája 2013. Z tohto dôvodu nie sú údaje vo výkaze ziskov a strát bežného obdobia plne porovnateľné s minulým obdobím.</t>
  </si>
  <si>
    <r>
      <t>3.</t>
    </r>
    <r>
      <rPr>
        <b/>
        <sz val="7"/>
        <color theme="1"/>
        <rFont val="Times New Roman"/>
        <family val="1"/>
        <charset val="238"/>
      </rPr>
      <t>      </t>
    </r>
    <r>
      <rPr>
        <b/>
        <u/>
        <sz val="10"/>
        <color theme="1"/>
        <rFont val="Arial"/>
        <family val="2"/>
        <charset val="238"/>
      </rPr>
      <t>VŠEOBECNÉ ÚČTOVNÉ ZÁSADY A METÓDY</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</si>
  <si>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</si>
  <si>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</si>
  <si>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</si>
  <si>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</si>
  <si>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</si>
  <si>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</si>
  <si>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</si>
  <si>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</si>
  <si>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Metóda odpisovania</t>
  </si>
  <si>
    <t>Aktivované náklady na vývoj</t>
  </si>
  <si>
    <t>Softvér</t>
  </si>
  <si>
    <t>Oceniteľné práva</t>
  </si>
  <si>
    <t>Goodwill</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</si>
  <si>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</si>
  <si>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</si>
  <si>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</si>
  <si>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</si>
  <si>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</si>
  <si>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</si>
  <si>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</si>
  <si>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</si>
  <si>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Stavby</t>
  </si>
  <si>
    <t>Stroje, prístroje a zariadenia</t>
  </si>
  <si>
    <t>Dopravné prostriedky</t>
  </si>
  <si>
    <t>Inventár</t>
  </si>
  <si>
    <t>Iný dlhodobý hmotný majetok</t>
  </si>
  <si>
    <t>V prípade prechodného zníženia úžitkovej hodnoty dlhodobého hmotného majetku sa tvorí opravná položka vo výške rozdielu jeho zistenej úžitkovej hodnoty a zostatkovej hodnoty.</t>
  </si>
  <si>
    <t>c)    Finančný majetok</t>
  </si>
  <si>
    <t>Krátkodobý finančný majetok tvoria ceniny, peniaze v hotovosti a na bankových účtoch, cenné papiere určené na obchodovanie, dlžné cenné papiere so splatnosťou do jedného roka držané do doby splatnosti, vlastné akcie, vlastné dlhopisy a ostatné realizovateľné cenné papiere.</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</si>
  <si>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</si>
  <si>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</si>
  <si>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</si>
  <si>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cenné papiere určené na obchodovanie a realizovateľné cenné papiere reálnou hodnotou, zmena reálnej hodnoty sa účtuje do nákladov alebo výnosov</t>
  </si>
  <si>
    <t xml:space="preserve">cenné papiere, ktoré predstavujú podiely v dcérskej a pridruženej spoločnosti obstarávacou cenou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</si>
  <si>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</si>
  <si>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</si>
  <si>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</si>
  <si>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d)    Zásoby</t>
  </si>
  <si>
    <t>Nakupované zásoby sú ocenené obstarávacími cenami s použitím metódy  "first in, first out" (FIFO - prvá cena pre ocenenie prírastku zásob sa použije ako prvá cena pre ocenenie úbytku zásob)/, s použitím pevných cien a oceňovacích rozdielov /váženým aritmetickým priemerom.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</si>
  <si>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 Výrobné režijné náklady zahŕňajú popis.</t>
  </si>
  <si>
    <t xml:space="preserve">V prípade prechodného zníženia úžitkovej hodnoty zásob sa tvorí  opravná položka. </t>
  </si>
  <si>
    <t xml:space="preserve">e)    Zákazková výroba </t>
  </si>
  <si>
    <t>Zákazková výroba sa oceňuje metódou percenta dokončenia, pričom stupeň dokončenia zákazky sa zisťuje ako (vyber relevantné):</t>
  </si>
  <si>
    <t>pomer skutočne vynaložených nákladov na zákazku k celkovým nákladom na zákazku podľa rozpočtu,</t>
  </si>
  <si>
    <t>posúdenie, zhodnotenie vykonanej práce, napr. odpracované hodiny, počet ukončených operácií,</t>
  </si>
  <si>
    <t>dokončenie niektorých častí zákazky, napr. dokončenie poschodia domu k celkovému počtu poschodí domu.</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</si>
  <si>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</si>
  <si>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f)    Zákazková výstavba nehnuteľností určených na predaj </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</si>
  <si>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</si>
  <si>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g)    Pohľadávky</t>
  </si>
  <si>
    <t>Pohľadávky sa oceňujú menovitou hodnotou. Postúpené pohľadávky a pohľadávky nadobudnuté vkladom do základného imania sa oceňujú obstarávacou cenou. Ocenenie pochybných pohľadávok sa upravuje na ich realizovateľnú  hodnotu  opravnými  položkami.</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</si>
  <si>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</si>
  <si>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</si>
  <si>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</si>
  <si>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</si>
  <si>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</si>
  <si>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</si>
  <si>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</si>
  <si>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</si>
  <si>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</si>
  <si>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</si>
  <si>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</si>
  <si>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 xml:space="preserve">Vlastné imanie sa skladá zo základného imania, emisného ážia , kapitálových fondov, oceňovacích rozdielov, zákonného rezervného fondu a výsledku hospodárenia v schvaľovacom konaní. </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</si>
  <si>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_, a pod.</t>
  </si>
  <si>
    <t xml:space="preserve">Rezervný fond spoločnosti možno použiť v rozsahu, v ktorom sa vytvára podľa právnych predpisov povinne, len na krytie strát spoločnosti, ak právne predpisy neustanovujú inak.                                                                                                   Spoločnosť vytvorila pri svojom vznku rezervný fond vo výške desať percent (10%) základného imania. Rezervný fond je spoločnosť povinna každoročne dopĺňať o sumu vo výške desať percent (10%) z čistého zisku vyčísleného v riadnej individuálnej účtovnej závierke, až do dosiahnutia rezervného fondu dvadsať percent (20%) základného imania. 
O prípadnom ďalšom dopĺňaní rezervného fondu nad hranicu 20% základného imania rozhoduje valné zhromaždenie.             O použití rezervného fondu rozhoduje predstavenstvo, pričom dbá na záujmy spoločnosti.                                                                    V súlade s právnymi predpismi môže spoločnosť vytvárať aj ďalšie fondy a prispievať do nich zo svojho čistého isku sumou, ktorej definitívna výška podlieha schváleniu rozdelenia zisku valným zhromaždením.                                   </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</si>
  <si>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</si>
  <si>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</si>
  <si>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</si>
  <si>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</si>
  <si>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</si>
  <si>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</si>
  <si>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Výnosy fondu predstavujú najmä finančné výnosy z pôžičiek na účte 662.</t>
  </si>
  <si>
    <t>o)   Deriváty</t>
  </si>
  <si>
    <t>Deriváty sa členia na deriváty určené na obchodovanie a zabezpečovacie deriváty. Ako zabezpečovacie deriváty sa účtujú deriváty, ktoré spĺňajú súčasne tieto podmienky:</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</si>
  <si>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</si>
  <si>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</si>
  <si>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</si>
  <si>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</si>
  <si>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</si>
  <si>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</si>
  <si>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</si>
  <si>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</si>
  <si>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p)   Finančný lízing</t>
  </si>
  <si>
    <t xml:space="preserve">Spoločnosť účtuje o finančnom lízingu v prípade zmlúv uzatvorených </t>
  </si>
  <si>
    <t>do 31. decembra 2003 tak, že lízingové splátky zahŕňa do nákladov a  hodnotu prenajatého majetku aktivuje v dobe, keď zmluva o prenájme skončí a uplatňuje sa možnosť nákupu. Splátky nájomného hradené vopred sa časovo rozlišujú.</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</si>
  <si>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</si>
  <si>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</si>
  <si>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</si>
  <si>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</si>
  <si>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</si>
  <si>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</si>
  <si>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</si>
  <si>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</si>
  <si>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s)   Opravy chýb minulých účtovných období</t>
  </si>
  <si>
    <r>
      <t>4.</t>
    </r>
    <r>
      <rPr>
        <b/>
        <sz val="7"/>
        <color theme="1"/>
        <rFont val="Times New Roman"/>
        <family val="1"/>
        <charset val="238"/>
      </rPr>
      <t>      </t>
    </r>
    <r>
      <rPr>
        <b/>
        <u/>
        <sz val="10"/>
        <color theme="1"/>
        <rFont val="Arial"/>
        <family val="2"/>
        <charset val="238"/>
      </rPr>
      <t>DLHODOBÝ MAJETOK</t>
    </r>
  </si>
  <si>
    <t>Oceňovací rozdiel k nadobudnutému majetku vo výške _______________ EUR vznikol nadobudnutím _______ v roku ____. Do nákladov, resp. výnosov bol v roku 2014 a 2013 zaúčtovaný odpis oceňovacieho rozdielu k nadobudnutému  majetku vo výške ______ EUR a ______ EUR.</t>
  </si>
  <si>
    <t>V roku 2014 a 2013 spoločnosť získala bezodplatne dlhodobý hmotný majetok vo výške __ EUR a _______ EUR.</t>
  </si>
  <si>
    <t>Z dlhodobého hmotného majetku spoločnosti k 31. decembru 2014 a 31. decembru 2013 sa určité položky (____, atď.) v obstarávacej cene (v prípade, že je významné, uviesť spôsob stanovenia reprodukčnej obstarávacej ceny) ___ EUR a ___  EUR a s oprávkami v hodnote ___  EUR a ___  EUR nepoužívali alebo boli určené  na predaj alebo na rekonštrukciu.</t>
  </si>
  <si>
    <t>V prípade, že existujú vecné bremená, popíšte ich.</t>
  </si>
  <si>
    <t>Poistenie majetku</t>
  </si>
  <si>
    <t>Dlhodobý majetok je poistený v poisťovni ___________ Majetkové poistenie zahŕňa predovšetkým............ Ročný limit plnenia je pre všetky miesta poistenia na území SR vo výške _______ EUR. Kombinovaný limit poistného plnenia pre poistné riziko poškodenia veci a prerušenia prevádzky je _____ EUR. Majetok spoločnosti je poistený na novú hodnotu.</t>
  </si>
  <si>
    <t>c)   Dlhodobý finančný majetok</t>
  </si>
  <si>
    <t>Informácie o dlhodobom finančnom majetku</t>
  </si>
  <si>
    <t>KONTROLA SUCTOV</t>
  </si>
  <si>
    <t>KONTROLA Opening balances</t>
  </si>
  <si>
    <t>7.1</t>
  </si>
  <si>
    <t>Dlhodobý finančný majetok</t>
  </si>
  <si>
    <t>Podielové CP a podiely v DÚJ</t>
  </si>
  <si>
    <t>Podielové CP a podiely 
v spoločnosti
s podstatným
vplyvom</t>
  </si>
  <si>
    <t>Ostatné dlhodobé CP a podiely</t>
  </si>
  <si>
    <t>Pôžičky ÚJ 
v kons. celku</t>
  </si>
  <si>
    <t>Ostatný DFM</t>
  </si>
  <si>
    <t>Pôžičky s dobou splatnosti najviac jeden rok</t>
  </si>
  <si>
    <t>Obstarávaný  DFM</t>
  </si>
  <si>
    <t>Poskytnuté preddavky na DFM</t>
  </si>
  <si>
    <t>Prvotné ocenenie</t>
  </si>
  <si>
    <t>Stav na začiatku účtovného obdobia</t>
  </si>
  <si>
    <t>Prírastky</t>
  </si>
  <si>
    <t>Úbytky</t>
  </si>
  <si>
    <t>Presuny</t>
  </si>
  <si>
    <t>Stav na konci účtovného obdobia</t>
  </si>
  <si>
    <t>Opravné položky</t>
  </si>
  <si>
    <t>Stav na začiatku účtovného obdobia</t>
  </si>
  <si>
    <t>Účtovná hodnota</t>
  </si>
  <si>
    <t>7.2</t>
  </si>
  <si>
    <t>Hodnota za bežné účtovné obdobie</t>
  </si>
  <si>
    <t>Dlhodobý finančný majetok, na ktorý je zriadené záložné právo</t>
  </si>
  <si>
    <t>Dlhodobý finančný majetok, pri ktorom má účtovná jednotka obmedzené právo s ním nakladať</t>
  </si>
  <si>
    <t>Pokiaľ nie je finančný majetok ocenený reálnou hodnotou či metódou vlastného imania, uviesť dôvody a dopady iného použitého ocenenia.</t>
  </si>
  <si>
    <t>Opravné položky predstavujú hlavne dôvody vytvorenia.</t>
  </si>
  <si>
    <t>Informácie o štruktúre dlhodobého finančného majetku</t>
  </si>
  <si>
    <t>Obchodné meno a sídlo spoločnosti, v ktorej má ÚJ umiestnený DFM</t>
  </si>
  <si>
    <t>Podiel ÚJ na ZI v  %</t>
  </si>
  <si>
    <t>Podiel ÚJ na hlasovacích právach v %</t>
  </si>
  <si>
    <t>Hodnota vlastného imania ÚJ, v ktorej má ÚJ umiestnený DFM</t>
  </si>
  <si>
    <t>Výsledok hospodárenia ÚJ, v ktorej má ÚJ umiestnený DFM</t>
  </si>
  <si>
    <t>Účtovná hodnota DFM</t>
  </si>
  <si>
    <t>Dcérske účtovné jednotky</t>
  </si>
  <si>
    <t>ARB Trade s.r.o.</t>
  </si>
  <si>
    <t>obnoviteľné zdroje s.r.o.</t>
  </si>
  <si>
    <t>Satmont s.r.o.</t>
  </si>
  <si>
    <t>ZETASOLAR s.r.o.</t>
  </si>
  <si>
    <t>Stovateam s.r.o.</t>
  </si>
  <si>
    <t>Účtovné jednotky s podstatným vplyvom</t>
  </si>
  <si>
    <t>Casma s.r.o.</t>
  </si>
  <si>
    <t>Obstarávaný DFM na účely vykonania vplyvu v inej ÚJ</t>
  </si>
  <si>
    <t>DFM spolu</t>
  </si>
  <si>
    <t>Spoločnosť má zmluvu _________, ktorá stanovuje rozhodovacie práva spoločnosti bez ohľadu na výšku uvedeného podielu vlastníctva. (Popíšte)</t>
  </si>
  <si>
    <t>Spoločnosť uzavrela ovládaciu zmluvu s ovládanými spoločnosťami (vypísať ktoré), zmluvu o prevode zisku so spoločnosťami (uviesť názov), z tejto zmluvy vyplýva povinnosť _______________.</t>
  </si>
  <si>
    <t>Informácie o poskytnutých dlhodobých pôžičkách</t>
  </si>
  <si>
    <t>Dlhodobé pôžičky</t>
  </si>
  <si>
    <t>Stav na začiatku účtovného obdobia</t>
  </si>
  <si>
    <t>Zvýšenie hodnoty</t>
  </si>
  <si>
    <t>Zníženie hodnoty</t>
  </si>
  <si>
    <t>Vyradenie pôžičky z účtovníctva 
v účtovnom období</t>
  </si>
  <si>
    <t>Do splatnosti viac ako päť rokov</t>
  </si>
  <si>
    <t>Do splatnosti viac ako tri roky a najviac päť rokov vrátane</t>
  </si>
  <si>
    <t>Do splatnosti viac ako jeden rok a najviac tri roky vrátane</t>
  </si>
  <si>
    <t>Do splatnosti do jedného roka vrátane</t>
  </si>
  <si>
    <t>Dlhodobé pôžičky spolu</t>
  </si>
  <si>
    <r>
      <t xml:space="preserve">5.      </t>
    </r>
    <r>
      <rPr>
        <b/>
        <u/>
        <sz val="10"/>
        <color theme="1"/>
        <rFont val="Arial"/>
        <family val="2"/>
        <charset val="238"/>
      </rPr>
      <t>ZÁSOBY</t>
    </r>
  </si>
  <si>
    <r>
      <t xml:space="preserve">6.      </t>
    </r>
    <r>
      <rPr>
        <b/>
        <u/>
        <sz val="10"/>
        <color theme="1"/>
        <rFont val="Arial"/>
        <family val="2"/>
        <charset val="238"/>
      </rPr>
      <t>ZÁKAZKOVÁ VÝROBA</t>
    </r>
  </si>
  <si>
    <r>
      <t xml:space="preserve">7.      </t>
    </r>
    <r>
      <rPr>
        <b/>
        <u/>
        <sz val="10"/>
        <color theme="1"/>
        <rFont val="Arial"/>
        <family val="2"/>
        <charset val="238"/>
      </rPr>
      <t>POHĽADÁVKY</t>
    </r>
  </si>
  <si>
    <t>Informácie o vývoji opravnej položky k pohľadávkam</t>
  </si>
  <si>
    <t>Pohľadávky</t>
  </si>
  <si>
    <t>Stav  OP na začiatku účtovného obdobia</t>
  </si>
  <si>
    <t>Tvorba OP</t>
  </si>
  <si>
    <t>Zúčtovanie OP z dôvodu zániku opodstat-
nenosti</t>
  </si>
  <si>
    <t>Zúčtovanie OP z dôvodu vyradenia majetku 
z účtovníctva</t>
  </si>
  <si>
    <t>Stav OP na konci účtovného obdobia</t>
  </si>
  <si>
    <t>Stav OP na začiatku účtovného obdobia</t>
  </si>
  <si>
    <t xml:space="preserve">Pohľadávky z obchodného styku </t>
  </si>
  <si>
    <t>Pohľadávky voči DÚJ a MÚJ</t>
  </si>
  <si>
    <t>Ostatné pohľadávky v rámci kons. celku</t>
  </si>
  <si>
    <t>Pohľadávky voči spoločníkom, členom a združeniu</t>
  </si>
  <si>
    <t>Iné pohľadávky</t>
  </si>
  <si>
    <t>Pohľadávky spolu</t>
  </si>
  <si>
    <t>V roku 2014 a 2013 spoločnosť z dôvodu nedobytnosti, zamietnutím konkurzu a vyrovnaním či neuspokojením pohľadávok v konkurznom riadení, atď. odpísala do nákladov pohľadávky vo výške _____ EUR a _____ EUR (pokiaľ sú významné).</t>
  </si>
  <si>
    <t>Iné pohľadávky tvoria kladné reálne hodnoty otvorených derivátov (poznámka doplniť číslo).</t>
  </si>
  <si>
    <t>Pohľadávky voči spriazneným osobám (poznámka doplniť číslo).</t>
  </si>
  <si>
    <t>Informácie o vekovej štruktúre pohľadávok</t>
  </si>
  <si>
    <t>Názov položky</t>
  </si>
  <si>
    <t>V lehote splatnosti</t>
  </si>
  <si>
    <t>Po lehote splatnosti</t>
  </si>
  <si>
    <t>Dlhodobé pohľadávky</t>
  </si>
  <si>
    <t>Pohľadávky  z obchodného styku</t>
  </si>
  <si>
    <t>Pohľadávky voči voči DÚJ a MÚJ</t>
  </si>
  <si>
    <t>Ostatné pohľadávky v rámci konsolidovaného celku</t>
  </si>
  <si>
    <t>Dlhodobé pohľadávky spolu</t>
  </si>
  <si>
    <t>Krátkodobé pohľadávky</t>
  </si>
  <si>
    <t>Pohľadávky z obchodného styku</t>
  </si>
  <si>
    <t>Pohľadávky voči DÚJ a MÚJ</t>
  </si>
  <si>
    <t>Sociálne poistenie</t>
  </si>
  <si>
    <t>Daňové pohľadávky a dotácie</t>
  </si>
  <si>
    <t>Krátkodobé pohľadávky spolu</t>
  </si>
  <si>
    <r>
      <t xml:space="preserve">8.      </t>
    </r>
    <r>
      <rPr>
        <b/>
        <u/>
        <sz val="10"/>
        <color theme="1"/>
        <rFont val="Arial"/>
        <family val="2"/>
        <charset val="238"/>
      </rPr>
      <t>FINANČNÉ ÚČTY</t>
    </r>
  </si>
  <si>
    <t>Informácie o krátkodobom finančnom majetku</t>
  </si>
  <si>
    <t>Pokladnica, ceniny</t>
  </si>
  <si>
    <t>Bežné účty v banke alebo v pobočke zahraničnej banky</t>
  </si>
  <si>
    <t>Vkladové účty v banke alebo v pobočke zahraničnej banky termínované</t>
  </si>
  <si>
    <t>Peniaze na ceste</t>
  </si>
  <si>
    <t>Spoločnosť má otvorený kontokorentný účet v _____, ktorý jej umožňuje čerpať úver do výšky _____ EUR. K 31. decembru 2014 a 31. decembru 2013 bol debetný  zostatok (v súlade s dohodnutým úverovým rámcom) _____ EUR a ____ EUR a v súvahe je vykázaný ako krátkodobý bankový úver (poznámka doplniť číslo).</t>
  </si>
  <si>
    <t>18.2</t>
  </si>
  <si>
    <t>Krátkodobý  finančný majetok</t>
  </si>
  <si>
    <t>Pohyby</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</si>
  <si>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</si>
  <si>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</si>
  <si>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</si>
  <si>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</si>
  <si>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</si>
  <si>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</si>
  <si>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</si>
  <si>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Informácie o vývoji opravnej položky ku krátkodobému finančnému majetku</t>
  </si>
  <si>
    <t>Krátkodobý finančný majetok</t>
  </si>
  <si>
    <t>Stav OP  na začiatku účtovného obdobia</t>
  </si>
  <si>
    <t>Tvorba OP</t>
  </si>
  <si>
    <t>Zúčtovanie OP z dôvodu zániku opodstatnenosti</t>
  </si>
  <si>
    <t>Stav  OP na konci účtovného obdobia</t>
  </si>
  <si>
    <t>Informácie o krátkodobom finančnom majetku, na ktorý bolo zriadené záložné právo a o krátkodobom finančnom majetku, pri ktorom má účtovná jednotka obmedzené právo s ním nakladať</t>
  </si>
  <si>
    <t>Krátkodobý  finančný majetok, na ktorý bolo zriadené záložné právo</t>
  </si>
  <si>
    <t>Krátkodobý  finančný majetok, pri ktorom je obmedzené právo s ním nakladať</t>
  </si>
  <si>
    <t>Informácie o ocenení krátkodobého finančného majetku, ku dňu ku ktorému sa zostavuje účtovná závierka reálnou hodnotou</t>
  </si>
  <si>
    <t xml:space="preserve">Zvýšenie/ zníženie hodnoty (+/-) </t>
  </si>
  <si>
    <t>Vplyv ocenenia na výsledok hospodárenia bežného účtovného obdobia</t>
  </si>
  <si>
    <t>Vplyv ocenenia na vlastné imanie</t>
  </si>
  <si>
    <t>Emisné kvóty (komodity)</t>
  </si>
  <si>
    <r>
      <t xml:space="preserve">9.      </t>
    </r>
    <r>
      <rPr>
        <b/>
        <u/>
        <sz val="10"/>
        <color theme="1"/>
        <rFont val="Arial"/>
        <family val="2"/>
        <charset val="238"/>
      </rPr>
      <t>ČASOVÉ ROZLÍŠENIE</t>
    </r>
  </si>
  <si>
    <t>Informácie o významných položkách časového rozlíšenia</t>
  </si>
  <si>
    <t>Opis položky časového rozlíšenia</t>
  </si>
  <si>
    <t xml:space="preserve">Náklady budúcich období dlhodobé,  z toho: </t>
  </si>
  <si>
    <t>Náklady budúcich období krátkodobé, z toho:</t>
  </si>
  <si>
    <t>domény</t>
  </si>
  <si>
    <t>Príjmy budúcich období dlhodobé, z toho:</t>
  </si>
  <si>
    <t>Príjmy budúcich období krátkodobé, z toho:</t>
  </si>
  <si>
    <r>
      <t xml:space="preserve">10.      </t>
    </r>
    <r>
      <rPr>
        <b/>
        <u/>
        <sz val="10"/>
        <color theme="1"/>
        <rFont val="Arial"/>
        <family val="2"/>
        <charset val="238"/>
      </rPr>
      <t>MAJETOK PRENAJATÝ FORMOU FINANČNÉHO PRENÁJMU (SPOLOČNOSŤ JE PRENAJÍMATEĽOM)</t>
    </r>
  </si>
  <si>
    <t>Informácie o majetku prenajatom formou finančného prenájmu</t>
  </si>
  <si>
    <t>Bezprostredne predchádzajúce 
účtovné obdobie</t>
  </si>
  <si>
    <t>Splatnosť</t>
  </si>
  <si>
    <t>do jedného roka vrátane</t>
  </si>
  <si>
    <t>od jedného roka do piatich rokov vrátane</t>
  </si>
  <si>
    <t>viac ako päť rokov</t>
  </si>
  <si>
    <t>Istina</t>
  </si>
  <si>
    <t>Finančný výnos</t>
  </si>
  <si>
    <r>
      <t xml:space="preserve">11.      </t>
    </r>
    <r>
      <rPr>
        <b/>
        <u/>
        <sz val="10"/>
        <color theme="1"/>
        <rFont val="Arial"/>
        <family val="2"/>
        <charset val="238"/>
      </rPr>
      <t>VLASTNÉ IMANIE</t>
    </r>
  </si>
  <si>
    <t xml:space="preserve">Základné imanie spoločnosti je zložené z jedného obchodného podielu plne upísaného a splateného, s nominálnou hodnotou 873 824 EUR. </t>
  </si>
  <si>
    <t>Informácie o rozdelení účtovného zisku alebo o vysporiadaní účtovnej straty</t>
  </si>
  <si>
    <t>24.1</t>
  </si>
  <si>
    <t>Rozdelenie účtovného zisku</t>
  </si>
  <si>
    <t xml:space="preserve">Iné </t>
  </si>
  <si>
    <t>24.2.</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</si>
  <si>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</si>
  <si>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</si>
  <si>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</si>
  <si>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</si>
  <si>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</si>
  <si>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</si>
  <si>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</si>
  <si>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</si>
  <si>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r>
      <t xml:space="preserve">12.      </t>
    </r>
    <r>
      <rPr>
        <b/>
        <u/>
        <sz val="10"/>
        <color theme="1"/>
        <rFont val="Arial"/>
        <family val="2"/>
        <charset val="238"/>
      </rPr>
      <t>REZERVY</t>
    </r>
  </si>
  <si>
    <t>Informácie o rezervách</t>
  </si>
  <si>
    <t>25.1</t>
  </si>
  <si>
    <t>Tvorba</t>
  </si>
  <si>
    <t>Použitie</t>
  </si>
  <si>
    <t>Zrušenie</t>
  </si>
  <si>
    <t>Stav 
na začiatku účtovného obdobia</t>
  </si>
  <si>
    <t>Dlhodobé rezervy, z toho:</t>
  </si>
  <si>
    <t>Krátkodobé rezervy, z toho:</t>
  </si>
  <si>
    <t>Na audit</t>
  </si>
  <si>
    <t>25.2</t>
  </si>
  <si>
    <r>
      <t xml:space="preserve">13.      </t>
    </r>
    <r>
      <rPr>
        <b/>
        <u/>
        <sz val="10"/>
        <color theme="1"/>
        <rFont val="Arial"/>
        <family val="2"/>
        <charset val="238"/>
      </rPr>
      <t>ZÁVÄZKY</t>
    </r>
  </si>
  <si>
    <t>Informácie o záväzkoch</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</si>
  <si>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</si>
  <si>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</si>
  <si>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</si>
  <si>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</si>
  <si>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</si>
  <si>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</si>
  <si>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Záväzky zabezpečené záložným právom / zárukou v prospech veriteľa:</t>
  </si>
  <si>
    <t>Záväzok</t>
  </si>
  <si>
    <t>Zostatok v roku 2014 (EUR)</t>
  </si>
  <si>
    <t>Popis zaistenia</t>
  </si>
  <si>
    <t>Iné dlhodobé záväzky tvoria záporné reálne hodnoty otvorených derivátov (poznámka doplniť číslo).</t>
  </si>
  <si>
    <t>Záväzky voči spriazneným osobám (poznámka doplniť číslo).</t>
  </si>
  <si>
    <r>
      <t>14.     </t>
    </r>
    <r>
      <rPr>
        <b/>
        <u/>
        <sz val="10"/>
        <color theme="1"/>
        <rFont val="Arial"/>
        <family val="2"/>
        <charset val="238"/>
      </rPr>
      <t>ODLOŽENÁ DAŇ Z PRÍJMOV</t>
    </r>
  </si>
  <si>
    <t>Podľa zákona o daniach z príjmov môže spoločnosť previesť daňovú stratu vzniknutú v roku 199X/200X do nasledujúcich rokov. Výška daňovej straty z rokov _____ - _____, ktorá nebola v  roku 2014 uplatnená a bude prevedená do ďalších rokov, bola _____ EUR k 31. decembru 2014.</t>
  </si>
  <si>
    <t xml:space="preserve">Informácie o odloženej daňovej pohľadávke alebo o odloženom daňovom záväzku </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</si>
  <si>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</si>
  <si>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</si>
  <si>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</si>
  <si>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</si>
  <si>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</si>
  <si>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</si>
  <si>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</si>
  <si>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</si>
  <si>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</si>
  <si>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</si>
  <si>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</si>
  <si>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</si>
  <si>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</si>
  <si>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Zaúčtovaná ako náklad</t>
  </si>
  <si>
    <t>Iné</t>
  </si>
  <si>
    <t>Spoločnosť zaúčtovala odložený daňový záväzok/pohľadávku vo výške ______ EUR z titulu _________. /Z dôvodov neistoty ohľadne budúcich zdaniteľných ziskov. Spoločnosť nezaúčtovala odloženú daňovú pohľadávku vo výške _________ EUR.</t>
  </si>
  <si>
    <r>
      <t>15.     </t>
    </r>
    <r>
      <rPr>
        <b/>
        <u/>
        <sz val="10"/>
        <color theme="1"/>
        <rFont val="Arial"/>
        <family val="2"/>
        <charset val="238"/>
      </rPr>
      <t>INFORMÁCIE O ZÁVAZKOCH ZO SOCIÁLNEHO FONDU</t>
    </r>
  </si>
  <si>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</si>
  <si>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</si>
  <si>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</si>
  <si>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</si>
  <si>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</si>
  <si>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</si>
  <si>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</si>
  <si>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</si>
  <si>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r>
      <t xml:space="preserve">16.      </t>
    </r>
    <r>
      <rPr>
        <b/>
        <u/>
        <sz val="10"/>
        <color theme="1"/>
        <rFont val="Arial"/>
        <family val="2"/>
        <charset val="238"/>
      </rPr>
      <t>BANKOVÉ ÚVERY A FINANČNÉ VÝPOMOCI</t>
    </r>
  </si>
  <si>
    <t>Účtovná jednotka nemá obsahovú náplň pre túto položku.</t>
  </si>
  <si>
    <t>Informácie o vydaných dlhopisoch</t>
  </si>
  <si>
    <t>Názov vydaného dlhopisu</t>
  </si>
  <si>
    <t>Menovitá hodnota</t>
  </si>
  <si>
    <t>Počet</t>
  </si>
  <si>
    <t>Emisný kurz</t>
  </si>
  <si>
    <t>Úrok</t>
  </si>
  <si>
    <t>Informácie o bankových úveroch, pôžičkách a krátkodobých finančných výpomociach</t>
  </si>
  <si>
    <t>29.1</t>
  </si>
  <si>
    <t>Mena</t>
  </si>
  <si>
    <t>Úrok p. a. v %</t>
  </si>
  <si>
    <t>Dátum splatnosti</t>
  </si>
  <si>
    <t>Suma istiny v príslušnej mene za bežné účtovné obdobie</t>
  </si>
  <si>
    <t>Suma istiny v eurách za bežné účtovné obdobie</t>
  </si>
  <si>
    <t>Suma istiny v príslušnej mene za bezprostredne predchádzajúce účtovné obdobie</t>
  </si>
  <si>
    <t>Dlhodobé bankové úvery</t>
  </si>
  <si>
    <t>Krátkodobé bankové úvery</t>
  </si>
  <si>
    <t>29.2</t>
  </si>
  <si>
    <t>Krátkodobé pôžičky</t>
  </si>
  <si>
    <t>Krátkodobé finančné výpomoci</t>
  </si>
  <si>
    <t>Zmluva o úvere s _________ obsahuje nasledujúce špecifické podmienky, ktoré musí spoločnosť dodržiavať:</t>
  </si>
  <si>
    <t xml:space="preserve">1. </t>
  </si>
  <si>
    <t xml:space="preserve">2. </t>
  </si>
  <si>
    <t xml:space="preserve">3. </t>
  </si>
  <si>
    <t>K 31. decembru 2014 spoločnosť tieto podmienky dodržiavala/nedodržiavala.</t>
  </si>
  <si>
    <t>Prehľad splatnosti bankových úverov a finančných výpomocí:</t>
  </si>
  <si>
    <t>(EUR)</t>
  </si>
  <si>
    <t>Bankové úvery</t>
  </si>
  <si>
    <t>Kontokorentné účty</t>
  </si>
  <si>
    <t>Finančné výpomoci</t>
  </si>
  <si>
    <t>2014 a ďalej</t>
  </si>
  <si>
    <r>
      <t>17.     </t>
    </r>
    <r>
      <rPr>
        <b/>
        <u/>
        <sz val="10"/>
        <color theme="1"/>
        <rFont val="Arial"/>
        <family val="2"/>
        <charset val="238"/>
      </rPr>
      <t>ČASOVÉ ROZLÍŠENIE</t>
    </r>
  </si>
  <si>
    <t>Informácie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</si>
  <si>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</si>
  <si>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</si>
  <si>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</si>
  <si>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</si>
  <si>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r>
      <t>18.     </t>
    </r>
    <r>
      <rPr>
        <b/>
        <u/>
        <sz val="10"/>
        <color theme="1"/>
        <rFont val="Arial"/>
        <family val="2"/>
        <charset val="238"/>
      </rPr>
      <t>DERIVÁTY</t>
    </r>
  </si>
  <si>
    <t xml:space="preserve">Spoločnosť má uzavreté zmluvy o derivátoch, ktoré člení na deriváty určené na obchodovanie a zabezpečovacie deriváty. K  31.decembru 2014 a 2013 spoločnosť precenila deriváty na reálnu hodnotu a kladné, resp. záporné reálne hodnoty derivátov sú vykázané v iných pohľadávkach, resp. v iných záväzkoch. </t>
  </si>
  <si>
    <t>Informácie o významných položkách derivátov za bežné účtovné obdobie</t>
  </si>
  <si>
    <t>32.1</t>
  </si>
  <si>
    <t>Dohodnutá cena  podkladového nástroja</t>
  </si>
  <si>
    <t>pohľadávky</t>
  </si>
  <si>
    <t>záväzku</t>
  </si>
  <si>
    <t>Deriváty určené na obchodovanie, z toho: </t>
  </si>
  <si>
    <t>Zabezpečovacie deriváty, z toho:</t>
  </si>
  <si>
    <t>32.2</t>
  </si>
  <si>
    <t>Zmena reálnej hodnoty (+/-) s vplyvom na</t>
  </si>
  <si>
    <t>výsledok hospodárenia</t>
  </si>
  <si>
    <t>vlastné imanie</t>
  </si>
  <si>
    <t>Deriváty nespĺňajúce podmienky pre zabezpečenie sú zahrnuté v derivátoch určených na obchodovanie. (Pokiaľ zahrňujú aj iné deriváty, uviesť dôvod ich uzavretia.)</t>
  </si>
  <si>
    <t>Informácie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</si>
  <si>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</si>
  <si>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</si>
  <si>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</si>
  <si>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</si>
  <si>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</si>
  <si>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</si>
  <si>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r>
      <t>19.     </t>
    </r>
    <r>
      <rPr>
        <b/>
        <u/>
        <sz val="10"/>
        <color theme="1"/>
        <rFont val="Arial"/>
        <family val="2"/>
        <charset val="238"/>
      </rPr>
      <t>LÍZING (SPOLOČNOSŤ JE NÁJOMCOM)</t>
    </r>
  </si>
  <si>
    <t>Finančný náklad</t>
  </si>
  <si>
    <t>Informácie o majetku prenajatom formou finančného prenájmu pred 1.1.2004 k 31. decembru 2014 a 31. decembru 2013</t>
  </si>
  <si>
    <t>Informácie o majetku prenajatom formou operatívneho prenájmu k 31. decembru 2014 a 31. decembru 2013</t>
  </si>
  <si>
    <r>
      <t>20.     </t>
    </r>
    <r>
      <rPr>
        <b/>
        <u/>
        <sz val="10"/>
        <color theme="1"/>
        <rFont val="Arial"/>
        <family val="2"/>
        <charset val="238"/>
      </rPr>
      <t xml:space="preserve">PODMIENENÉ ZÁVÄZKY A AKTÍVA, PODSÚVAHOVÉ POLOŽKY </t>
    </r>
  </si>
  <si>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</si>
  <si>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</si>
  <si>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</si>
  <si>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</si>
  <si>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</si>
  <si>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</si>
  <si>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</si>
  <si>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</si>
  <si>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</si>
  <si>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 xml:space="preserve">Informácie o podmienených záväzkoch </t>
  </si>
  <si>
    <t>43.1</t>
  </si>
  <si>
    <t>Druh podmieneného záväzku</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</si>
  <si>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</si>
  <si>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</si>
  <si>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</si>
  <si>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</si>
  <si>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</si>
  <si>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</si>
  <si>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</si>
  <si>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</si>
  <si>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43.2</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</si>
  <si>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</si>
  <si>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</si>
  <si>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</si>
  <si>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</si>
  <si>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</si>
  <si>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</si>
  <si>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</si>
  <si>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</si>
  <si>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</si>
  <si>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</si>
  <si>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r>
      <t>21.     </t>
    </r>
    <r>
      <rPr>
        <b/>
        <u/>
        <sz val="10"/>
        <color theme="1"/>
        <rFont val="Arial"/>
        <family val="2"/>
        <charset val="238"/>
      </rPr>
      <t>VÝNOSY A NÁKLADY</t>
    </r>
  </si>
  <si>
    <t>Tržby</t>
  </si>
  <si>
    <t>Informácie o tržbách</t>
  </si>
  <si>
    <t>Oblasť odbytu</t>
  </si>
  <si>
    <t>Typ výrobkov, tovarov, služieb  (predaj reklamného pristoru)</t>
  </si>
  <si>
    <t>Bezprostred- 
ne predchádza- 
júce účtovné obdobie</t>
  </si>
  <si>
    <t>Slovensko</t>
  </si>
  <si>
    <t>Vo výnosoch ďalej spoločnosť eviduje dotácie na prevádzkové účely prijaté zo štátneho rozpočtu vo výške ________ EUR v roku 2014 a_________ EUR v roku 2013.</t>
  </si>
  <si>
    <t xml:space="preserve">Údaje o zmene stavu vnútropodnikových zásob </t>
  </si>
  <si>
    <t>Informácie o zmene stavu vnútroorganizačných zásob</t>
  </si>
  <si>
    <t>Zmena stavu vnútroorganizačných zásob</t>
  </si>
  <si>
    <t>Konečný zostatok</t>
  </si>
  <si>
    <t>Začiatočný stav</t>
  </si>
  <si>
    <t>Bezprostred- 
ne predchádza-
júce účtovné obdobie</t>
  </si>
  <si>
    <t>Nedokončená výroba a polotovary vlastnej výroby</t>
  </si>
  <si>
    <t>Výrobky</t>
  </si>
  <si>
    <t>Zvieratá</t>
  </si>
  <si>
    <t>Manká a škody</t>
  </si>
  <si>
    <t>Reprezentačné</t>
  </si>
  <si>
    <t>Dary</t>
  </si>
  <si>
    <t>Zmena stavu vnútroorganizačných zásob vo výkaze ziskov a strát</t>
  </si>
  <si>
    <t>Aktivácia nákladov a výnosy z hospodárskej činnosti, finančnej činnosti a mimoriadnej činnosti</t>
  </si>
  <si>
    <t>Informácie o výnosoch pri aktivácii nákladov a o výnosoch z hospodárskej činnosti, finančnej činnosti a mimoriadnej činnosti</t>
  </si>
  <si>
    <r>
      <t>Významné položky pri aktivácii nákladov, z toho:</t>
    </r>
    <r>
      <rPr>
        <sz val="8"/>
        <color theme="1"/>
        <rFont val="Arial"/>
        <family val="2"/>
        <charset val="238"/>
      </rPr>
      <t> </t>
    </r>
  </si>
  <si>
    <t>Ostatné významné položky výnosov z hospodárskej činnosti, z toho:</t>
  </si>
  <si>
    <t>Ostatné</t>
  </si>
  <si>
    <t>Zmluvné pokuty a penále</t>
  </si>
  <si>
    <t>Finančné výnosy, z toho:</t>
  </si>
  <si>
    <t>Kurzové zisky, z toho:</t>
  </si>
  <si>
    <t>kurzové zisky ku dňu, ku ktorému sa zostavuje účtovná závierka</t>
  </si>
  <si>
    <t>Ostatné významné položky finančných výnosov, z toho:</t>
  </si>
  <si>
    <t>Výnosové úroky</t>
  </si>
  <si>
    <t>Tržby z predaja cenných papierov</t>
  </si>
  <si>
    <t>Bankové úroky</t>
  </si>
  <si>
    <t>Výnosy z dlhodobého finančného majetku</t>
  </si>
  <si>
    <t>Ostatné finančné výnosy</t>
  </si>
  <si>
    <t>Mimoriadne výnosy, z toho:</t>
  </si>
  <si>
    <t>Informácie o čistom obrate</t>
  </si>
  <si>
    <t>Tržby za vlastné výrobky</t>
  </si>
  <si>
    <t>Tržby z predaja služieb</t>
  </si>
  <si>
    <t>Tržby za tovar</t>
  </si>
  <si>
    <t>Výnosy zo zákazky</t>
  </si>
  <si>
    <t>Výnosy z nehnuteľnosti na predaj</t>
  </si>
  <si>
    <t>Iné výnosy súvisiace s bežnou činnosťou</t>
  </si>
  <si>
    <t>Čistý obrat celkom</t>
  </si>
  <si>
    <t>Náklady</t>
  </si>
  <si>
    <t>Informácie o nákladoch</t>
  </si>
  <si>
    <t>Náklady za poskytnuté služby, z toho:</t>
  </si>
  <si>
    <t>Náklady voči audítorovi, audítorskej spoločnosti</t>
  </si>
  <si>
    <t>Účtovníctvo</t>
  </si>
  <si>
    <t>Správa fondu(managment fee)</t>
  </si>
  <si>
    <t>Právne poradenstvo</t>
  </si>
  <si>
    <t>Správa portfólia</t>
  </si>
  <si>
    <t>Nájomné</t>
  </si>
  <si>
    <t>notárske poplatky</t>
  </si>
  <si>
    <t>Repre</t>
  </si>
  <si>
    <t>Reklamné služby</t>
  </si>
  <si>
    <t>Ostatné významné položky nákladov z hospodárskej činnosti, z toho:</t>
  </si>
  <si>
    <t>koeficient DPH</t>
  </si>
  <si>
    <t>Spotreba materiálu a energie</t>
  </si>
  <si>
    <t>Mzdové náklady</t>
  </si>
  <si>
    <t>Odmeny členom orgánov spoločnosti a družstva - odmena konateľa</t>
  </si>
  <si>
    <t>Zákonné poistenie</t>
  </si>
  <si>
    <t>Tvorba opravných položiek</t>
  </si>
  <si>
    <t>Finančné náklady, z toho:</t>
  </si>
  <si>
    <t>Kurzové straty, z toho:</t>
  </si>
  <si>
    <t>kurzové straty ku dňu, ku ktorému sa zostavuje účtovná závierka</t>
  </si>
  <si>
    <t>Ostatné významné položky finančných nákladov, z toho:</t>
  </si>
  <si>
    <t>bankové poplatky</t>
  </si>
  <si>
    <t>Predané cenné papiere</t>
  </si>
  <si>
    <t>Mimoriadne náklady,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</si>
  <si>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</si>
  <si>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</si>
  <si>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</si>
  <si>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</si>
  <si>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</si>
  <si>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</si>
  <si>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Dane z príjmov</t>
  </si>
  <si>
    <t>Informácie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</si>
  <si>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</si>
  <si>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</si>
  <si>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</si>
  <si>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</si>
  <si>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</si>
  <si>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</si>
  <si>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</si>
  <si>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</si>
  <si>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</si>
  <si>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</si>
  <si>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 xml:space="preserve">teoretická daň </t>
  </si>
  <si>
    <t>Daňovo neuznané náklady</t>
  </si>
  <si>
    <t>Výnosy nepodliehajúce dani</t>
  </si>
  <si>
    <t>Vplyv nevykázanej odloženej daňovej pohľadávky</t>
  </si>
  <si>
    <t>Umorenie daňovej straty</t>
  </si>
  <si>
    <t>Zmena sadzby dane</t>
  </si>
  <si>
    <t>Splatná daň z príjmov</t>
  </si>
  <si>
    <t>Odložená daň z príjmov</t>
  </si>
  <si>
    <t xml:space="preserve">Celková daň z príjmov </t>
  </si>
  <si>
    <t>Údaje o príjmoch a výhodách členov štatutárnych, dozorných a iných orgánov</t>
  </si>
  <si>
    <t>Informácie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</si>
  <si>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</si>
  <si>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</si>
  <si>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</si>
  <si>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</si>
  <si>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</si>
  <si>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</si>
  <si>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</si>
  <si>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</si>
  <si>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</si>
  <si>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</si>
  <si>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</si>
  <si>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</si>
  <si>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Použité finančné prostriedky alebo iné plnenia na súkromné účely</t>
  </si>
  <si>
    <t>Poskytnuté pôžičky</t>
  </si>
  <si>
    <t>Splatené pôžičky</t>
  </si>
  <si>
    <t>Odpustené a odpísané pôžičky</t>
  </si>
  <si>
    <t>Výška priznaných odmien</t>
  </si>
  <si>
    <t>Poskytnuté záruky</t>
  </si>
  <si>
    <t>Spoločnosť poskytla členom štatutárneho orgánu, dozorného orgánu a iného orgánu pôžičky, zákuky alebo iné zabezpečenie za nasledujúcich podmienok:</t>
  </si>
  <si>
    <t xml:space="preserve"> - </t>
  </si>
  <si>
    <t>xxxxxx</t>
  </si>
  <si>
    <t>pri úrokovej sadzbe x% p.a.</t>
  </si>
  <si>
    <r>
      <t>21.     </t>
    </r>
    <r>
      <rPr>
        <b/>
        <u/>
        <sz val="10"/>
        <color theme="1"/>
        <rFont val="Arial"/>
        <family val="2"/>
        <charset val="238"/>
      </rPr>
      <t>INFORMÁCIE O SPRIAZNENÝCH OSOBÁCH</t>
    </r>
  </si>
  <si>
    <t>Informácie o ekonomických vzťahoch  medzi účtovnou jednotkou a spriaznenými osobami</t>
  </si>
  <si>
    <t>46.1</t>
  </si>
  <si>
    <t>Spriaznená osoba </t>
  </si>
  <si>
    <t>Kód druhu obchodu</t>
  </si>
  <si>
    <t>Hodnotové vyjadrenie obchodu</t>
  </si>
  <si>
    <t xml:space="preserve">Bezprostredne predchádzajúce účtovné obdobie                                             </t>
  </si>
  <si>
    <t>22.     INFORMÁCIE O ZMENÁCH VLASTNÉHO IMANIA</t>
  </si>
  <si>
    <t>Položka vlastného imania</t>
  </si>
  <si>
    <t>Stav na začiatku účtovného obdobia</t>
  </si>
  <si>
    <t>Stav na konci účtovného obdobia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</si>
  <si>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</si>
  <si>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</si>
  <si>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</si>
  <si>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</si>
  <si>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</si>
  <si>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</si>
  <si>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</si>
  <si>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</si>
  <si>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</si>
  <si>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</si>
  <si>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</si>
  <si>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</si>
  <si>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</si>
  <si>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</si>
  <si>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</si>
  <si>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</si>
  <si>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</si>
  <si>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</si>
  <si>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</si>
  <si>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Valné zhromaždenie spoločnosti rozhodlo o zvýšení základného imania v čiastke________ EUR k _________. Ostatné pohľadávky z upísaného základného imania k 31. decembru 2014 a 31. decembru 2013 sú vykázané v súvahe ako aktívum a sú splatné ___________________.</t>
  </si>
  <si>
    <t>Emisné ážio      (popis prečo existuje a ako vzniklo)</t>
  </si>
  <si>
    <t xml:space="preserve">Ostatné kapitálové fondy sú tvorené z (popis ostatných kapitálových fondov) </t>
  </si>
  <si>
    <t>Oceňovacie rozdiely z precenenia majetku a záväzkov vznikli z dôvodov ___________ (poznámka 4c a X).</t>
  </si>
  <si>
    <t xml:space="preserve">Oceňovacie rozdiely z kapitálových účastín </t>
  </si>
  <si>
    <t>Fondy zo zisku predstavujú (popis prečo existujú a čo predstavujú)</t>
  </si>
  <si>
    <t xml:space="preserve">Valné zhromaždenie spoločnosti konané dňa DD/MM/2014 a  DD/MM/2013 schválilo rozdelenie zisku/vyrovnanie straty za rok 2013 a 2012. </t>
  </si>
  <si>
    <t>Na základe rozhodnutia Valného zhromaždenia vyplatila spoločnosť dividendy  vo výške ______ EUR na akciu, v celkovej výške _________ EUR za rok 2013 a  ______ EUR na akciu v celkovej výške _____ EUR za rok 2012. /Valné zhromaždenie spoločnosti rozhodlo nevyplácať dividendy zo zisku za rok 2013, v roku 2012 vyplatila spoločnosť dividendy v čiastke______ EUR na akciu v celkovej výške _____ EUR /Valné zhromaždenie spoločnosti rozhodlo nevyplácať dividendy zo zisku za rok 2013 a 2012.</t>
  </si>
  <si>
    <t>Vedenie spoločnosti navrhuje rozdeliť zisk/ vyrovnať stratu  za rok 2014 nasledovne:</t>
  </si>
  <si>
    <t xml:space="preserve">Zisk na akciu/podiel na základnom imaní predstavuje za rok 2014 ______ EUR a za rok 2013 ______ EUR.  </t>
  </si>
  <si>
    <r>
      <t>22.     </t>
    </r>
    <r>
      <rPr>
        <b/>
        <u/>
        <sz val="10"/>
        <color theme="1"/>
        <rFont val="Arial"/>
        <family val="2"/>
        <charset val="238"/>
      </rPr>
      <t xml:space="preserve">PREHĽAD O PEŇAŽNÝCH TOKOCH </t>
    </r>
  </si>
  <si>
    <r>
      <t>23.     </t>
    </r>
    <r>
      <rPr>
        <b/>
        <u/>
        <sz val="10"/>
        <color theme="1"/>
        <rFont val="Arial"/>
        <family val="2"/>
        <charset val="238"/>
      </rPr>
      <t>VÝZNAMNÉ UDALOSTI, KTORÉ NASTALI PO DNI, KU KTORÉMU SA ZOSTAVUJE ÚČTOVNÁ ZÁVIERKA</t>
    </r>
  </si>
  <si>
    <t>Členovia štatutárnych orgánov k 31. decembru 2018:</t>
  </si>
  <si>
    <t>Účtovná závierka spoločnosti za predchádzajúce účtovné obdobie k 31. decembru 2017 bola schválená valným zhromaždením spoločnostiku dňa 11.12.2018.</t>
  </si>
  <si>
    <t>Účtovné zásady a metódy, ktoré spoločnosť používala pri zostavení účtovnej závierky za rok 2018 sú nasledovné:</t>
  </si>
  <si>
    <t>Spoločnosť poskytla pôžičku v rámci konsolidovaného celku spoločnosti CASMA s.r.o., ktorej zostatok k 31.12.2018 je 1 584 810,- Eur</t>
  </si>
  <si>
    <t>Spoločnosť nemá náplň pre oblasť zásob</t>
  </si>
  <si>
    <t>Návrh na vysporiadanie straty za rok 2018</t>
  </si>
  <si>
    <t xml:space="preserve">RUZ + DPPO </t>
  </si>
  <si>
    <t xml:space="preserve">Doména </t>
  </si>
  <si>
    <t xml:space="preserve">opravná položka k finančnému majetku </t>
  </si>
  <si>
    <t xml:space="preserve">Nakoľko spoločnosť je malou účtovnou jednotkou, nemá povinnosť zostavovať prehľad o peňažných tokoch. </t>
  </si>
  <si>
    <t>K 31. decembru 2018 akcionári spoločnosti vlastnili  26 320 ks vlastných akcií v cene 33,20 EUR.</t>
  </si>
  <si>
    <t xml:space="preserve">Pokuty, ostat.dane a poplatky </t>
  </si>
  <si>
    <t>Spoločnosť v roku 2018 neúčtovala o oprave významných chýb minulých období cez účty vlastného imania.</t>
  </si>
  <si>
    <t>Dlhodobé poskytnuté pôžičky</t>
  </si>
  <si>
    <t>Dlhodobý hmotný majetok získaný bezodplatne sa oceňuje reálnou hodnotou a účtuje sa v prospech účtu ostatných kapitálových fondov.</t>
  </si>
  <si>
    <t>Vedenie Spoločnosti na základe posúdenia aktuálneho vývoja v spoločnosti Casma, s.r.o.. očakáva v r. 2019 pod vplyvom výrazného poklesu tržieb a pri súčasne nižšej obchodnej marži v roku 2019, že hodnota investície z pohľadu Spoločnosti dosiahne k 31.12.2019 približne 296.000,- EUR, čo by viedlo k potrebe tvorby opravnej položky približne 1.092.000,- EUR v ďalšom účtovnom období.  Budúcu hodnotu odhadujeme na základe likvidnej hodnoty spol. Casma, s.r.o. k 12/2018 (1.388.780,- EUR ako rozdiel likvidného obežného majetku a splatných záväzkov), pri zohľadnení projektovaných prevádzkových strát spoločnosti Casma, s.r.o. v najbližších 4 rokoch (-507.920,- EUR) za predpokladu, že uvedený pokles trendu v oblasti tržieb ako aj zníženia obchodnej marže  bude pretrvávať a zároveň bolo vzaté v úvahu aj zmluvne nárokovateľné nájomné do maturity platných nájomných zmlúv maloobchodných predajní.</t>
  </si>
  <si>
    <t>Spoločnosť  nie je neobmedzene ručiacim spoločníkom v žiadnej spoločnosti.                                                                          Spoločnosť nezostavuje konsolidovanú účtovnú závierku a vstupuje do konsolidovanej účtovnej závierky spoločnosti Národný holdingový fond. Konsolidovaná účtovná závierka je dostupná v sidle spoločnosti Národný holdingový fond.</t>
  </si>
  <si>
    <t>K 31.12.2018 Spoločnosť nemala žiadny dlhodobý hmotný a nehmotný majetok.</t>
  </si>
  <si>
    <t>Počas roka 2018 Spoločnosť neobstarávala žiadne zásoby.</t>
  </si>
  <si>
    <t>Zákazková výstavba nehnuteľnosti určenej na predaj sa oceňuje metódou percenta dokončenia alebo metódou nulového zisku. Spoločnosť neúčtovala o zákazkovej výrobe počas roka 2018.</t>
  </si>
  <si>
    <t>Spoločnosť počas roku 2018 neúčtovala o derivátoch.</t>
  </si>
  <si>
    <t>Spoločnosť počas roka neúčtovala o finančnom lízingu.</t>
  </si>
  <si>
    <t>Nakoľko Spoločnosť nemá povinnosť štatutárneho auditu, nemá povinnosť účtovať a vykazovať odloženú daň.</t>
  </si>
  <si>
    <t>Spoločnosť nemá náplň pre oblasť zákazkovej výroby.</t>
  </si>
  <si>
    <t>Spoločnosť vykazuje k pohľadávke voči spoločnosti Nová Energia, a.s. vo výške 723 683,00 Eur opravnú položku 100 %.</t>
  </si>
  <si>
    <t>Úroky z poskytnutých pôžičiek</t>
  </si>
  <si>
    <t>Spoločnosti nevznikli dočasné zdaniteľné resp. odpočitateľné rozdiely a Spoločnosť nemá povinnosť vykazovať odloženú daň nakoľko nemá povinnosť štatutárneho auditu.</t>
  </si>
  <si>
    <t>Účtovná jednotka nemá obsahovú náplň pre túto položku, nakoľko netvorí sociálny fond, pretože neeviduje žiadnych zamestnancov v hlavnom pracovnom pomere.</t>
  </si>
  <si>
    <t>Vyradenie pôžičky z účtovníctva 
v účtovnom období(splátka)</t>
  </si>
  <si>
    <t xml:space="preserve">Došlo k zrušeniu podielu vo firme Topko International, a.s. v sume 1 991 635 z dôvodu zániku firmy ex offo dňa 13.9.2018. Na základe čoho došlo aj k zrušeniu opravnej položky vytvorenej k uvedenému podielu v sume 1 991 635.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</si>
</sst>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0\ [$EUR]"/>
  </numFmts>
  <fonts count="28" x14ac:knownFonts="1">
    <font>
      <sz val="11"/>
      <color theme="1"/>
      <name val="Calibri"/>
      <family val="2"/>
      <charset val="238"/>
      <scheme val="minor"/>
    </font>
    <font>
      <sz val="11"/>
      <color theme="1"/>
      <name val="Calibri"/>
      <family val="2"/>
      <charset val="238"/>
      <scheme val="minor"/>
    </font>
    <font>
      <sz val="8"/>
      <color theme="1"/>
      <name val="Arial"/>
      <family val="2"/>
      <charset val="238"/>
    </font>
    <font>
      <b/>
      <sz val="8"/>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b/>
      <u/>
      <sz val="10"/>
      <color theme="1"/>
      <name val="Arial"/>
      <family val="2"/>
      <charset val="238"/>
    </font>
    <font>
      <i/>
      <sz val="10"/>
      <color theme="1"/>
      <name val="Arial"/>
      <family val="2"/>
      <charset val="238"/>
    </font>
    <font>
      <sz val="8"/>
      <name val="Arial"/>
      <family val="2"/>
      <charset val="238"/>
    </font>
    <font>
      <sz val="11"/>
      <name val="Arial"/>
      <family val="2"/>
      <charset val="238"/>
    </font>
    <font>
      <b/>
      <sz val="8"/>
      <color rgb="FFFF0000"/>
      <name val="Arial"/>
      <family val="2"/>
      <charset val="238"/>
    </font>
    <font>
      <b/>
      <sz val="7"/>
      <color theme="1"/>
      <name val="Times New Roman"/>
      <family val="1"/>
      <charset val="238"/>
    </font>
    <font>
      <b/>
      <i/>
      <sz val="10"/>
      <color theme="1"/>
      <name val="Arial"/>
      <family val="2"/>
      <charset val="238"/>
    </font>
    <font>
      <sz val="10"/>
      <name val="Arial"/>
      <family val="2"/>
      <charset val="238"/>
    </font>
    <font>
      <b/>
      <sz val="11"/>
      <color rgb="FFFF0000"/>
      <name val="Calibri"/>
      <family val="2"/>
      <charset val="238"/>
      <scheme val="minor"/>
    </font>
    <font>
      <sz val="8"/>
      <color rgb="FFFF0000"/>
      <name val="Arial"/>
      <family val="2"/>
      <charset val="238"/>
    </font>
    <font>
      <sz val="8"/>
      <color theme="1"/>
      <name val="Calibri"/>
      <family val="2"/>
      <charset val="238"/>
      <scheme val="minor"/>
    </font>
    <font>
      <sz val="10"/>
      <color rgb="FFFF0000"/>
      <name val="Arial"/>
      <family val="2"/>
      <charset val="238"/>
    </font>
    <font>
      <b/>
      <i/>
      <sz val="8"/>
      <color theme="1"/>
      <name val="Arial"/>
      <family val="2"/>
      <charset val="238"/>
    </font>
    <font>
      <sz val="10"/>
      <color theme="1"/>
      <name val="Times New Roman"/>
      <family val="1"/>
      <charset val="238"/>
    </font>
    <font>
      <i/>
      <sz val="8"/>
      <color theme="1"/>
      <name val="Arial"/>
      <family val="2"/>
      <charset val="238"/>
    </font>
    <font>
      <b/>
      <sz val="12"/>
      <color rgb="FFFF0000"/>
      <name val="Arial"/>
      <family val="2"/>
      <charset val="238"/>
    </font>
    <font>
      <b/>
      <sz val="10"/>
      <name val="Arial"/>
      <family val="2"/>
      <charset val="238"/>
    </font>
    <font>
      <b/>
      <sz val="8"/>
      <color indexed="81"/>
      <name val="Tahoma"/>
      <family val="2"/>
      <charset val="238"/>
    </font>
    <font>
      <sz val="8"/>
      <color indexed="81"/>
      <name val="Tahoma"/>
      <family val="2"/>
      <charset val="238"/>
    </font>
    <font>
      <b/>
      <sz val="8"/>
      <name val="Arial"/>
      <family val="2"/>
      <charset val="238"/>
    </font>
    <font>
      <sz val="13"/>
      <color rgb="FF434040"/>
      <name val="Tahoma"/>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95">
    <border>
      <left/>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rgb="FF999999"/>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700">
    <xf numFmtId="0" fontId="0" fillId="0" borderId="0" xfId="0"/>
    <xf numFmtId="0" fontId="2" fillId="0" borderId="1" xfId="0" applyFont="1" applyBorder="1" applyAlignment="1">
      <alignment horizontal="center"/>
    </xf>
    <xf numFmtId="0" fontId="2" fillId="0" borderId="2" xfId="0" applyFont="1" applyBorder="1"/>
    <xf numFmtId="0" fontId="3" fillId="0" borderId="2" xfId="0" applyFont="1" applyBorder="1" applyAlignment="1">
      <alignment horizontal="left"/>
    </xf>
    <xf numFmtId="0" fontId="2" fillId="0" borderId="4" xfId="0" applyFont="1" applyBorder="1"/>
    <xf numFmtId="0" fontId="4" fillId="0" borderId="2" xfId="0" applyFont="1" applyBorder="1"/>
    <xf numFmtId="0" fontId="2" fillId="0" borderId="0" xfId="0" applyFont="1" applyAlignment="1">
      <alignment horizontal="center"/>
    </xf>
    <xf numFmtId="0" fontId="4" fillId="0" borderId="0" xfId="0" applyFont="1"/>
    <xf numFmtId="0" fontId="2" fillId="0" borderId="0" xfId="0" applyFont="1"/>
    <xf numFmtId="0" fontId="5"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5" fillId="0" borderId="0" xfId="0" applyFont="1" applyAlignment="1">
      <alignment horizontal="righ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6" fillId="3" borderId="0" xfId="0" applyFont="1" applyFill="1" applyAlignment="1"/>
    <xf numFmtId="0" fontId="5" fillId="0" borderId="0" xfId="0" applyFont="1" applyAlignment="1"/>
    <xf numFmtId="0" fontId="8" fillId="0" borderId="0" xfId="0" applyFont="1" applyAlignment="1"/>
    <xf numFmtId="164" fontId="5" fillId="0" borderId="0" xfId="0" applyNumberFormat="1" applyFont="1" applyAlignment="1"/>
    <xf numFmtId="0" fontId="4" fillId="0" borderId="0" xfId="0" applyFont="1" applyFill="1"/>
    <xf numFmtId="0" fontId="2" fillId="0" borderId="16" xfId="0" applyFont="1" applyBorder="1" applyAlignment="1"/>
    <xf numFmtId="0" fontId="2" fillId="0" borderId="0" xfId="0" applyFont="1" applyAlignment="1"/>
    <xf numFmtId="0" fontId="2" fillId="0" borderId="0" xfId="0" applyFont="1" applyBorder="1" applyAlignment="1"/>
    <xf numFmtId="0" fontId="2" fillId="0" borderId="0" xfId="0" applyFont="1" applyAlignment="1">
      <alignment wrapText="1"/>
    </xf>
    <xf numFmtId="0" fontId="9" fillId="0" borderId="0" xfId="0" applyFont="1" applyBorder="1" applyAlignment="1"/>
    <xf numFmtId="0" fontId="10" fillId="0" borderId="0" xfId="0" applyFont="1"/>
    <xf numFmtId="0" fontId="11" fillId="0" borderId="0" xfId="0" applyFont="1" applyBorder="1" applyAlignment="1"/>
    <xf numFmtId="0" fontId="5" fillId="0" borderId="0" xfId="0" applyFont="1" applyAlignment="1">
      <alignment horizontal="left" wrapText="1"/>
    </xf>
    <xf numFmtId="0" fontId="5" fillId="0" borderId="0" xfId="0" applyFont="1" applyAlignment="1">
      <alignment wrapText="1"/>
    </xf>
    <xf numFmtId="0" fontId="13" fillId="3" borderId="0" xfId="0" applyFont="1" applyFill="1" applyAlignment="1"/>
    <xf numFmtId="0" fontId="4" fillId="0" borderId="0" xfId="0" applyFont="1" applyBorder="1"/>
    <xf numFmtId="0" fontId="5" fillId="0" borderId="0" xfId="0" applyFont="1"/>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justify" vertical="top" wrapText="1"/>
    </xf>
    <xf numFmtId="0" fontId="5" fillId="0" borderId="0" xfId="0" applyFont="1" applyFill="1" applyAlignment="1">
      <alignment horizontal="justify" vertical="top" wrapText="1"/>
    </xf>
    <xf numFmtId="0" fontId="2" fillId="0" borderId="0" xfId="0" applyFont="1" applyFill="1" applyAlignment="1">
      <alignment horizontal="center"/>
    </xf>
    <xf numFmtId="0" fontId="2" fillId="0" borderId="0" xfId="0" applyFont="1" applyFill="1"/>
    <xf numFmtId="0" fontId="2" fillId="0" borderId="0" xfId="0" applyFont="1" applyBorder="1"/>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0" fillId="0" borderId="0" xfId="0" applyBorder="1"/>
    <xf numFmtId="0" fontId="2" fillId="0" borderId="28" xfId="0" applyFont="1" applyBorder="1"/>
    <xf numFmtId="0" fontId="2" fillId="0" borderId="29" xfId="0" applyFont="1" applyBorder="1"/>
    <xf numFmtId="0" fontId="2" fillId="0" borderId="30" xfId="0" applyFont="1" applyBorder="1"/>
    <xf numFmtId="3" fontId="2" fillId="0" borderId="31" xfId="0" applyNumberFormat="1" applyFont="1" applyBorder="1"/>
    <xf numFmtId="3" fontId="2" fillId="0" borderId="32" xfId="0" applyNumberFormat="1" applyFont="1" applyBorder="1"/>
    <xf numFmtId="3" fontId="2" fillId="0" borderId="0" xfId="0" applyNumberFormat="1" applyFont="1" applyBorder="1"/>
    <xf numFmtId="0" fontId="2" fillId="0" borderId="32" xfId="0" applyFont="1" applyBorder="1"/>
    <xf numFmtId="0" fontId="2" fillId="0" borderId="31" xfId="0" applyFont="1" applyBorder="1"/>
    <xf numFmtId="3" fontId="2" fillId="0" borderId="17" xfId="0" applyNumberFormat="1" applyFont="1" applyBorder="1"/>
    <xf numFmtId="3" fontId="2" fillId="0" borderId="33" xfId="0" applyNumberFormat="1" applyFont="1" applyBorder="1"/>
    <xf numFmtId="0" fontId="2" fillId="0" borderId="34" xfId="0" applyFont="1" applyBorder="1"/>
    <xf numFmtId="0" fontId="2" fillId="0" borderId="17" xfId="0" applyFont="1" applyBorder="1"/>
    <xf numFmtId="0" fontId="2" fillId="0" borderId="33" xfId="0" applyFont="1" applyBorder="1"/>
    <xf numFmtId="3" fontId="2" fillId="0" borderId="34" xfId="0" applyNumberFormat="1" applyFont="1" applyBorder="1"/>
    <xf numFmtId="0" fontId="3" fillId="0" borderId="0" xfId="0" applyFont="1" applyBorder="1" applyAlignment="1">
      <alignment horizontal="center" vertical="center" wrapText="1"/>
    </xf>
    <xf numFmtId="0" fontId="4" fillId="0" borderId="30" xfId="0" applyFont="1" applyBorder="1"/>
    <xf numFmtId="0" fontId="4" fillId="0" borderId="28" xfId="0" applyFont="1" applyBorder="1"/>
    <xf numFmtId="0" fontId="4" fillId="0" borderId="29" xfId="0" applyFont="1" applyBorder="1"/>
    <xf numFmtId="0" fontId="4" fillId="0" borderId="32" xfId="0" applyFont="1" applyBorder="1"/>
    <xf numFmtId="0" fontId="4" fillId="0" borderId="31" xfId="0" applyFont="1" applyBorder="1"/>
    <xf numFmtId="0" fontId="15" fillId="0" borderId="0" xfId="0" applyFont="1" applyFill="1" applyAlignment="1" applyProtection="1">
      <alignment wrapText="1" shrinkToFit="1"/>
      <protection locked="0"/>
    </xf>
    <xf numFmtId="0" fontId="0" fillId="0" borderId="0" xfId="0" applyFont="1" applyFill="1" applyAlignment="1" applyProtection="1">
      <alignment wrapText="1" shrinkToFit="1"/>
      <protection locked="0"/>
    </xf>
    <xf numFmtId="0" fontId="5" fillId="0" borderId="0" xfId="0" applyFont="1" applyAlignment="1">
      <alignment horizontal="justify" vertical="top"/>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3" fontId="2" fillId="0" borderId="29" xfId="0" applyNumberFormat="1" applyFont="1" applyBorder="1"/>
    <xf numFmtId="3" fontId="2" fillId="0" borderId="69" xfId="0" applyNumberFormat="1" applyFont="1" applyBorder="1"/>
    <xf numFmtId="3" fontId="2" fillId="0" borderId="70" xfId="0" applyNumberFormat="1" applyFont="1" applyBorder="1"/>
    <xf numFmtId="3" fontId="2" fillId="0" borderId="42" xfId="0" applyNumberFormat="1" applyFont="1" applyBorder="1"/>
    <xf numFmtId="3" fontId="2" fillId="4" borderId="70" xfId="0" applyNumberFormat="1" applyFont="1" applyFill="1" applyBorder="1"/>
    <xf numFmtId="0" fontId="5" fillId="0" borderId="0" xfId="0" applyFont="1" applyAlignment="1">
      <alignment horizontal="left"/>
    </xf>
    <xf numFmtId="3" fontId="2" fillId="0" borderId="30" xfId="0" applyNumberFormat="1" applyFont="1" applyBorder="1"/>
    <xf numFmtId="0" fontId="2" fillId="0" borderId="0" xfId="0" applyFont="1" applyAlignment="1">
      <alignment horizontal="center" wrapText="1"/>
    </xf>
    <xf numFmtId="0" fontId="4" fillId="0" borderId="0" xfId="0" applyFont="1" applyAlignment="1">
      <alignment wrapText="1"/>
    </xf>
    <xf numFmtId="0" fontId="0" fillId="0" borderId="70" xfId="0" applyBorder="1"/>
    <xf numFmtId="0" fontId="3" fillId="0" borderId="76" xfId="0" applyFont="1" applyBorder="1" applyAlignment="1">
      <alignment horizontal="center" vertical="center" wrapText="1"/>
    </xf>
    <xf numFmtId="0" fontId="0" fillId="0" borderId="69" xfId="0" applyBorder="1"/>
    <xf numFmtId="0" fontId="3" fillId="0" borderId="82" xfId="0" applyFont="1" applyBorder="1" applyAlignment="1">
      <alignment horizontal="center" vertical="center" wrapText="1"/>
    </xf>
    <xf numFmtId="0" fontId="16" fillId="0" borderId="0" xfId="0" applyFont="1"/>
    <xf numFmtId="0" fontId="3" fillId="0" borderId="67" xfId="0" applyFont="1" applyBorder="1" applyAlignment="1">
      <alignment horizontal="center" vertical="center"/>
    </xf>
    <xf numFmtId="0" fontId="2" fillId="0" borderId="70" xfId="0" applyFont="1" applyBorder="1"/>
    <xf numFmtId="0" fontId="3" fillId="0" borderId="0" xfId="0" applyFont="1" applyBorder="1" applyAlignment="1">
      <alignment horizontal="left"/>
    </xf>
    <xf numFmtId="3" fontId="2" fillId="0" borderId="0" xfId="0" applyNumberFormat="1" applyFont="1" applyFill="1" applyBorder="1" applyAlignment="1">
      <alignment horizontal="right" vertical="center"/>
    </xf>
    <xf numFmtId="0" fontId="2" fillId="0" borderId="30" xfId="0" applyFont="1" applyBorder="1" applyAlignment="1">
      <alignment vertical="center"/>
    </xf>
    <xf numFmtId="0" fontId="2" fillId="0" borderId="69" xfId="0" applyFont="1" applyBorder="1" applyAlignment="1">
      <alignment vertical="center"/>
    </xf>
    <xf numFmtId="3" fontId="2" fillId="0" borderId="69" xfId="0" applyNumberFormat="1" applyFont="1" applyBorder="1" applyAlignment="1">
      <alignment vertical="center"/>
    </xf>
    <xf numFmtId="0" fontId="2" fillId="0" borderId="32" xfId="0" applyFont="1" applyBorder="1" applyAlignment="1">
      <alignment vertical="center"/>
    </xf>
    <xf numFmtId="0" fontId="2" fillId="0" borderId="70" xfId="0" applyFont="1" applyBorder="1" applyAlignment="1">
      <alignment vertical="center"/>
    </xf>
    <xf numFmtId="3" fontId="2" fillId="0" borderId="70" xfId="0" applyNumberFormat="1" applyFont="1" applyBorder="1" applyAlignment="1">
      <alignment vertical="center"/>
    </xf>
    <xf numFmtId="164" fontId="2" fillId="0" borderId="32" xfId="0" applyNumberFormat="1" applyFont="1" applyBorder="1" applyAlignment="1">
      <alignment vertical="center"/>
    </xf>
    <xf numFmtId="3" fontId="2" fillId="0" borderId="32" xfId="0" applyNumberFormat="1" applyFont="1" applyBorder="1" applyAlignment="1">
      <alignment vertical="center"/>
    </xf>
    <xf numFmtId="0" fontId="2" fillId="0" borderId="34" xfId="0" applyFont="1" applyBorder="1" applyAlignment="1">
      <alignment vertical="center"/>
    </xf>
    <xf numFmtId="0" fontId="2" fillId="0" borderId="42" xfId="0" applyFont="1" applyBorder="1" applyAlignment="1">
      <alignment vertical="center"/>
    </xf>
    <xf numFmtId="0" fontId="2" fillId="0" borderId="42" xfId="0" applyFont="1" applyBorder="1"/>
    <xf numFmtId="0" fontId="2" fillId="0" borderId="0" xfId="0" applyFont="1" applyBorder="1" applyAlignment="1">
      <alignment vertical="center"/>
    </xf>
    <xf numFmtId="3" fontId="0" fillId="0" borderId="0" xfId="0" applyNumberFormat="1" applyBorder="1"/>
    <xf numFmtId="3" fontId="17" fillId="0" borderId="34" xfId="0" applyNumberFormat="1" applyFont="1" applyBorder="1"/>
    <xf numFmtId="3" fontId="17" fillId="0" borderId="33" xfId="0" applyNumberFormat="1" applyFont="1" applyBorder="1"/>
    <xf numFmtId="0" fontId="17" fillId="0" borderId="32" xfId="0" applyFont="1" applyBorder="1"/>
    <xf numFmtId="0" fontId="17" fillId="0" borderId="31" xfId="0" applyFont="1" applyBorder="1"/>
    <xf numFmtId="3" fontId="17" fillId="0" borderId="32" xfId="0" applyNumberFormat="1" applyFont="1" applyBorder="1"/>
    <xf numFmtId="3" fontId="17" fillId="0" borderId="31" xfId="0" applyNumberFormat="1" applyFont="1" applyBorder="1"/>
    <xf numFmtId="0" fontId="17" fillId="0" borderId="30" xfId="0" applyFont="1" applyBorder="1"/>
    <xf numFmtId="0" fontId="17" fillId="0" borderId="29" xfId="0" applyFont="1" applyBorder="1"/>
    <xf numFmtId="0" fontId="2" fillId="0" borderId="26" xfId="0" applyFont="1" applyBorder="1"/>
    <xf numFmtId="0" fontId="13" fillId="0" borderId="26" xfId="0" applyFont="1" applyBorder="1"/>
    <xf numFmtId="3" fontId="2" fillId="0" borderId="26" xfId="0" applyNumberFormat="1" applyFont="1" applyBorder="1"/>
    <xf numFmtId="3" fontId="2" fillId="0" borderId="30" xfId="0" applyNumberFormat="1" applyFont="1" applyBorder="1" applyAlignment="1">
      <alignment vertical="center"/>
    </xf>
    <xf numFmtId="3" fontId="2" fillId="0" borderId="29" xfId="0" applyNumberFormat="1" applyFont="1" applyBorder="1" applyAlignment="1">
      <alignment vertical="center"/>
    </xf>
    <xf numFmtId="0" fontId="2" fillId="0" borderId="31" xfId="0" applyFont="1" applyBorder="1" applyAlignment="1">
      <alignment vertical="center"/>
    </xf>
    <xf numFmtId="3" fontId="2" fillId="0" borderId="31" xfId="0" applyNumberFormat="1" applyFont="1" applyBorder="1" applyAlignment="1">
      <alignment vertical="center"/>
    </xf>
    <xf numFmtId="0" fontId="2" fillId="4" borderId="30" xfId="0" applyFont="1" applyFill="1" applyBorder="1"/>
    <xf numFmtId="0" fontId="2" fillId="4" borderId="29" xfId="0" applyFont="1" applyFill="1" applyBorder="1"/>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xf>
    <xf numFmtId="0" fontId="20" fillId="0" borderId="0" xfId="0" applyFont="1" applyAlignment="1">
      <alignment horizontal="justify"/>
    </xf>
    <xf numFmtId="0" fontId="3" fillId="0" borderId="67" xfId="0" applyNumberFormat="1" applyFont="1" applyBorder="1" applyAlignment="1">
      <alignment horizontal="centerContinuous" vertical="center" wrapText="1"/>
    </xf>
    <xf numFmtId="3" fontId="2" fillId="0" borderId="30" xfId="0" applyNumberFormat="1" applyFont="1" applyBorder="1" applyAlignment="1">
      <alignment horizontal="right"/>
    </xf>
    <xf numFmtId="3" fontId="2" fillId="0" borderId="29" xfId="0" applyNumberFormat="1" applyFont="1" applyBorder="1" applyAlignment="1">
      <alignment horizontal="right"/>
    </xf>
    <xf numFmtId="0" fontId="2" fillId="0" borderId="32" xfId="0" applyNumberFormat="1" applyFont="1" applyBorder="1" applyAlignment="1">
      <alignment horizontal="right"/>
    </xf>
    <xf numFmtId="0" fontId="2" fillId="0" borderId="31" xfId="0" applyNumberFormat="1" applyFont="1" applyBorder="1" applyAlignment="1">
      <alignment horizontal="right"/>
    </xf>
    <xf numFmtId="3" fontId="2" fillId="0" borderId="32" xfId="0" applyNumberFormat="1" applyFont="1" applyBorder="1" applyAlignment="1">
      <alignment horizontal="right"/>
    </xf>
    <xf numFmtId="3" fontId="2" fillId="0" borderId="31" xfId="0" applyNumberFormat="1" applyFont="1" applyBorder="1" applyAlignment="1">
      <alignment horizontal="right"/>
    </xf>
    <xf numFmtId="0" fontId="2" fillId="0" borderId="19" xfId="0" applyFont="1" applyBorder="1" applyAlignment="1"/>
    <xf numFmtId="0" fontId="2" fillId="0" borderId="0" xfId="0" applyFont="1" applyAlignment="1">
      <alignment vertical="center"/>
    </xf>
    <xf numFmtId="0" fontId="5" fillId="0" borderId="0" xfId="0" applyFont="1" applyAlignment="1">
      <alignment horizontal="left" vertical="top"/>
    </xf>
    <xf numFmtId="0" fontId="3" fillId="0" borderId="74" xfId="0" applyFont="1" applyBorder="1" applyAlignment="1">
      <alignment horizontal="center" vertical="center" wrapText="1"/>
    </xf>
    <xf numFmtId="0" fontId="3" fillId="0" borderId="89" xfId="0" applyFont="1" applyBorder="1" applyAlignment="1">
      <alignment horizontal="center" vertical="center" wrapText="1"/>
    </xf>
    <xf numFmtId="3" fontId="2" fillId="0" borderId="28" xfId="0" applyNumberFormat="1" applyFont="1" applyBorder="1"/>
    <xf numFmtId="0" fontId="3" fillId="0" borderId="90" xfId="0" applyFont="1" applyBorder="1" applyAlignment="1">
      <alignment horizontal="center" vertical="center" wrapText="1"/>
    </xf>
    <xf numFmtId="0" fontId="3" fillId="0" borderId="91" xfId="0" applyFont="1" applyBorder="1" applyAlignment="1">
      <alignment horizontal="center" vertical="center" wrapText="1"/>
    </xf>
    <xf numFmtId="0" fontId="2" fillId="4" borderId="32" xfId="0" applyFont="1" applyFill="1" applyBorder="1"/>
    <xf numFmtId="0" fontId="2" fillId="4" borderId="31" xfId="0" applyFont="1" applyFill="1" applyBorder="1"/>
    <xf numFmtId="0" fontId="21" fillId="0" borderId="0" xfId="0" applyFont="1" applyBorder="1" applyAlignment="1">
      <alignment vertical="center" wrapText="1"/>
    </xf>
    <xf numFmtId="0" fontId="2" fillId="0" borderId="29" xfId="0" applyFont="1" applyBorder="1" applyAlignment="1">
      <alignment vertical="center"/>
    </xf>
    <xf numFmtId="3" fontId="2" fillId="0" borderId="34" xfId="0" applyNumberFormat="1" applyFont="1" applyBorder="1" applyAlignment="1">
      <alignment vertical="center"/>
    </xf>
    <xf numFmtId="0" fontId="2" fillId="0" borderId="33" xfId="0" applyFont="1" applyBorder="1" applyAlignment="1">
      <alignment vertical="center"/>
    </xf>
    <xf numFmtId="3" fontId="2" fillId="4" borderId="34" xfId="0" applyNumberFormat="1" applyFont="1" applyFill="1" applyBorder="1"/>
    <xf numFmtId="3" fontId="2" fillId="4" borderId="33" xfId="0" applyNumberFormat="1" applyFont="1" applyFill="1" applyBorder="1"/>
    <xf numFmtId="3" fontId="2" fillId="0" borderId="32" xfId="0" applyNumberFormat="1" applyFont="1" applyFill="1" applyBorder="1"/>
    <xf numFmtId="3" fontId="2" fillId="0" borderId="31" xfId="0" applyNumberFormat="1" applyFont="1" applyFill="1" applyBorder="1"/>
    <xf numFmtId="0" fontId="2" fillId="0" borderId="32" xfId="0" applyFont="1" applyFill="1" applyBorder="1"/>
    <xf numFmtId="0" fontId="2" fillId="0" borderId="31" xfId="0" applyFont="1" applyFill="1" applyBorder="1"/>
    <xf numFmtId="0" fontId="3" fillId="0" borderId="0" xfId="0" applyFont="1" applyBorder="1" applyAlignment="1">
      <alignment horizontal="left" vertical="center" wrapText="1"/>
    </xf>
    <xf numFmtId="0" fontId="2" fillId="0" borderId="0" xfId="0" applyFont="1" applyBorder="1" applyAlignment="1">
      <alignment horizontal="center" vertical="center" wrapText="1"/>
    </xf>
    <xf numFmtId="0" fontId="22" fillId="0" borderId="0" xfId="0" applyFont="1" applyBorder="1" applyAlignment="1">
      <alignment horizontal="left" vertical="center"/>
    </xf>
    <xf numFmtId="0" fontId="2" fillId="0" borderId="30" xfId="0" applyFont="1" applyBorder="1" applyAlignment="1">
      <alignment horizontal="center"/>
    </xf>
    <xf numFmtId="0" fontId="2" fillId="0" borderId="29" xfId="0" applyFont="1" applyBorder="1" applyAlignment="1">
      <alignment horizontal="center"/>
    </xf>
    <xf numFmtId="0" fontId="2" fillId="4" borderId="70" xfId="0" applyFont="1" applyFill="1" applyBorder="1" applyAlignment="1">
      <alignment vertical="center"/>
    </xf>
    <xf numFmtId="0" fontId="2" fillId="4" borderId="42" xfId="0" applyFont="1" applyFill="1" applyBorder="1" applyAlignment="1">
      <alignment vertical="center"/>
    </xf>
    <xf numFmtId="0" fontId="5" fillId="0" borderId="0" xfId="0" applyFont="1" applyAlignment="1">
      <alignment horizontal="justify" vertical="top" wrapText="1"/>
    </xf>
    <xf numFmtId="3" fontId="2" fillId="0" borderId="0" xfId="0" applyNumberFormat="1" applyFont="1" applyBorder="1" applyAlignment="1">
      <alignment horizontal="right" vertical="center"/>
    </xf>
    <xf numFmtId="3" fontId="2" fillId="2" borderId="0" xfId="0" applyNumberFormat="1" applyFont="1" applyFill="1" applyBorder="1" applyAlignment="1">
      <alignment horizontal="right" vertical="center" wrapText="1"/>
    </xf>
    <xf numFmtId="0" fontId="2" fillId="0" borderId="0" xfId="0" applyFont="1" applyBorder="1" applyAlignment="1">
      <alignment horizontal="left" vertical="center" wrapText="1"/>
    </xf>
    <xf numFmtId="0" fontId="5" fillId="0" borderId="0" xfId="0" applyFont="1" applyAlignment="1">
      <alignment horizontal="justify" vertical="top" wrapText="1"/>
    </xf>
    <xf numFmtId="0" fontId="5" fillId="0" borderId="0" xfId="0" applyFont="1" applyAlignment="1">
      <alignment horizontal="justify" vertical="top" wrapText="1"/>
    </xf>
    <xf numFmtId="0" fontId="5" fillId="5" borderId="0" xfId="0" applyFont="1" applyFill="1"/>
    <xf numFmtId="0" fontId="4" fillId="5" borderId="0" xfId="0" applyFont="1" applyFill="1"/>
    <xf numFmtId="0" fontId="5" fillId="0" borderId="0" xfId="0" applyFont="1" applyAlignment="1">
      <alignment horizontal="justify" vertical="top" wrapText="1"/>
    </xf>
    <xf numFmtId="0" fontId="5" fillId="0" borderId="0" xfId="0" applyFont="1" applyAlignment="1">
      <alignment horizontal="justify" vertical="top"/>
    </xf>
    <xf numFmtId="0" fontId="9" fillId="0" borderId="0" xfId="0" applyFont="1" applyAlignment="1">
      <alignment horizontal="left" vertical="top" wrapText="1"/>
    </xf>
    <xf numFmtId="0" fontId="11" fillId="0" borderId="0" xfId="0" applyFont="1" applyAlignment="1">
      <alignment horizontal="left" vertical="top" wrapText="1"/>
    </xf>
    <xf numFmtId="0" fontId="2" fillId="0" borderId="77" xfId="0" applyFont="1" applyBorder="1" applyAlignment="1">
      <alignment horizontal="left" vertical="center" wrapText="1"/>
    </xf>
    <xf numFmtId="3" fontId="2" fillId="0" borderId="14" xfId="0" applyNumberFormat="1" applyFont="1" applyBorder="1" applyAlignment="1">
      <alignment horizontal="right" vertical="center"/>
    </xf>
    <xf numFmtId="3" fontId="2" fillId="0" borderId="4" xfId="0" applyNumberFormat="1" applyFont="1" applyBorder="1" applyAlignment="1">
      <alignment horizontal="right" vertical="center"/>
    </xf>
    <xf numFmtId="3" fontId="2" fillId="0" borderId="15" xfId="0" applyNumberFormat="1" applyFont="1" applyBorder="1" applyAlignment="1">
      <alignment horizontal="right" vertical="center"/>
    </xf>
    <xf numFmtId="3" fontId="2" fillId="2" borderId="77" xfId="0" applyNumberFormat="1" applyFont="1" applyFill="1" applyBorder="1" applyAlignment="1">
      <alignment horizontal="right" vertical="center"/>
    </xf>
    <xf numFmtId="0" fontId="2" fillId="0" borderId="10" xfId="0" applyFont="1" applyBorder="1" applyAlignment="1">
      <alignment horizontal="left" vertical="center" wrapText="1"/>
    </xf>
    <xf numFmtId="3" fontId="2" fillId="0" borderId="52" xfId="0" applyNumberFormat="1" applyFont="1" applyBorder="1" applyAlignment="1">
      <alignment horizontal="right" vertical="center"/>
    </xf>
    <xf numFmtId="3" fontId="2" fillId="0" borderId="6" xfId="0" applyNumberFormat="1" applyFont="1" applyBorder="1" applyAlignment="1">
      <alignment horizontal="right" vertical="center"/>
    </xf>
    <xf numFmtId="3" fontId="2" fillId="0" borderId="51" xfId="0" applyNumberFormat="1" applyFont="1" applyBorder="1" applyAlignment="1">
      <alignment horizontal="right" vertical="center"/>
    </xf>
    <xf numFmtId="3" fontId="2" fillId="2" borderId="10" xfId="0" applyNumberFormat="1" applyFont="1" applyFill="1" applyBorder="1" applyAlignment="1">
      <alignment horizontal="right" vertical="center"/>
    </xf>
    <xf numFmtId="3" fontId="2" fillId="0" borderId="52" xfId="0" applyNumberFormat="1" applyFont="1" applyBorder="1" applyAlignment="1">
      <alignment horizontal="right" vertical="center" wrapText="1"/>
    </xf>
    <xf numFmtId="3" fontId="2" fillId="0" borderId="6" xfId="0" applyNumberFormat="1" applyFont="1" applyBorder="1" applyAlignment="1">
      <alignment horizontal="right" vertical="center" wrapText="1"/>
    </xf>
    <xf numFmtId="3" fontId="2" fillId="0" borderId="51" xfId="0" applyNumberFormat="1" applyFont="1" applyBorder="1" applyAlignment="1">
      <alignment horizontal="right" vertical="center" wrapText="1"/>
    </xf>
    <xf numFmtId="3" fontId="2" fillId="0" borderId="10" xfId="0" applyNumberFormat="1" applyFont="1" applyBorder="1" applyAlignment="1">
      <alignment horizontal="right" vertical="center" wrapText="1"/>
    </xf>
    <xf numFmtId="3" fontId="2" fillId="0" borderId="10" xfId="0" applyNumberFormat="1" applyFont="1" applyBorder="1" applyAlignment="1">
      <alignment horizontal="right" vertical="center"/>
    </xf>
    <xf numFmtId="0" fontId="2" fillId="0" borderId="12" xfId="0" applyFont="1" applyBorder="1" applyAlignment="1">
      <alignment horizontal="left" vertical="center" wrapText="1"/>
    </xf>
    <xf numFmtId="3" fontId="2" fillId="0" borderId="35" xfId="0" applyNumberFormat="1" applyFont="1" applyBorder="1" applyAlignment="1">
      <alignment horizontal="right" vertical="center"/>
    </xf>
    <xf numFmtId="3" fontId="2" fillId="0" borderId="36" xfId="0" applyNumberFormat="1" applyFont="1" applyBorder="1" applyAlignment="1">
      <alignment horizontal="right" vertical="center"/>
    </xf>
    <xf numFmtId="3" fontId="2" fillId="0" borderId="37" xfId="0" applyNumberFormat="1" applyFont="1" applyBorder="1" applyAlignment="1">
      <alignment horizontal="right" vertical="center"/>
    </xf>
    <xf numFmtId="3" fontId="2" fillId="2" borderId="12" xfId="0" applyNumberFormat="1" applyFont="1" applyFill="1" applyBorder="1" applyAlignment="1">
      <alignment horizontal="right" vertical="center"/>
    </xf>
    <xf numFmtId="0" fontId="3" fillId="0" borderId="8" xfId="0" applyFont="1" applyFill="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2" fillId="0" borderId="14" xfId="0" applyFont="1" applyBorder="1" applyAlignment="1">
      <alignment horizontal="left" vertical="center" wrapText="1"/>
    </xf>
    <xf numFmtId="3" fontId="2" fillId="0" borderId="58" xfId="0" applyNumberFormat="1" applyFont="1" applyBorder="1" applyAlignment="1">
      <alignment horizontal="right" vertical="center"/>
    </xf>
    <xf numFmtId="3" fontId="2" fillId="0" borderId="59" xfId="0" applyNumberFormat="1" applyFont="1" applyBorder="1" applyAlignment="1">
      <alignment horizontal="right" vertical="center"/>
    </xf>
    <xf numFmtId="3" fontId="2" fillId="0" borderId="60" xfId="0" applyNumberFormat="1" applyFont="1" applyBorder="1" applyAlignment="1">
      <alignment horizontal="right" vertical="center"/>
    </xf>
    <xf numFmtId="3" fontId="2" fillId="0" borderId="77" xfId="0" applyNumberFormat="1" applyFont="1" applyBorder="1" applyAlignment="1">
      <alignment horizontal="right" vertical="center"/>
    </xf>
    <xf numFmtId="0" fontId="2" fillId="0" borderId="52" xfId="0" applyFont="1" applyBorder="1" applyAlignment="1">
      <alignment horizontal="left" vertical="center" wrapText="1"/>
    </xf>
    <xf numFmtId="3" fontId="2" fillId="0" borderId="38" xfId="0" applyNumberFormat="1" applyFont="1" applyBorder="1" applyAlignment="1">
      <alignment horizontal="right" vertical="center"/>
    </xf>
    <xf numFmtId="3" fontId="2" fillId="0" borderId="39" xfId="0" applyNumberFormat="1" applyFont="1" applyBorder="1" applyAlignment="1">
      <alignment horizontal="right" vertical="center"/>
    </xf>
    <xf numFmtId="3" fontId="2" fillId="0" borderId="40" xfId="0" applyNumberFormat="1" applyFont="1" applyBorder="1" applyAlignment="1">
      <alignment horizontal="right" vertical="center"/>
    </xf>
    <xf numFmtId="0" fontId="2" fillId="0" borderId="10" xfId="0" applyFont="1" applyFill="1" applyBorder="1" applyAlignment="1">
      <alignment horizontal="left" vertical="center" wrapText="1"/>
    </xf>
    <xf numFmtId="0" fontId="2" fillId="0" borderId="52" xfId="0" applyFont="1" applyFill="1" applyBorder="1" applyAlignment="1">
      <alignment horizontal="left" vertical="center" wrapText="1"/>
    </xf>
    <xf numFmtId="3" fontId="2" fillId="0" borderId="38" xfId="0" applyNumberFormat="1" applyFont="1" applyFill="1" applyBorder="1" applyAlignment="1">
      <alignment horizontal="right" vertical="center"/>
    </xf>
    <xf numFmtId="3" fontId="2" fillId="0" borderId="39" xfId="0" applyNumberFormat="1" applyFont="1" applyFill="1" applyBorder="1" applyAlignment="1">
      <alignment horizontal="right" vertical="center"/>
    </xf>
    <xf numFmtId="3" fontId="2" fillId="0" borderId="40" xfId="0" applyNumberFormat="1" applyFont="1" applyFill="1" applyBorder="1" applyAlignment="1">
      <alignment horizontal="right" vertical="center"/>
    </xf>
    <xf numFmtId="3" fontId="2" fillId="0" borderId="51" xfId="0" applyNumberFormat="1" applyFont="1" applyFill="1" applyBorder="1" applyAlignment="1">
      <alignment horizontal="right" vertical="center" wrapText="1"/>
    </xf>
    <xf numFmtId="3" fontId="2" fillId="0" borderId="10" xfId="0" applyNumberFormat="1" applyFont="1" applyFill="1" applyBorder="1" applyAlignment="1">
      <alignment horizontal="right" vertical="center" wrapText="1"/>
    </xf>
    <xf numFmtId="0" fontId="2" fillId="0" borderId="35" xfId="0" applyFont="1" applyBorder="1" applyAlignment="1">
      <alignment horizontal="left" vertical="center" wrapText="1"/>
    </xf>
    <xf numFmtId="3" fontId="2" fillId="0" borderId="64" xfId="0" applyNumberFormat="1" applyFont="1" applyBorder="1" applyAlignment="1">
      <alignment horizontal="right" vertical="center"/>
    </xf>
    <xf numFmtId="3" fontId="2" fillId="0" borderId="65" xfId="0" applyNumberFormat="1" applyFont="1" applyBorder="1" applyAlignment="1">
      <alignment horizontal="right" vertical="center"/>
    </xf>
    <xf numFmtId="3" fontId="2" fillId="0" borderId="66" xfId="0" applyNumberFormat="1" applyFont="1" applyBorder="1" applyAlignment="1">
      <alignment horizontal="right" vertical="center"/>
    </xf>
    <xf numFmtId="3" fontId="2" fillId="0" borderId="12" xfId="0" applyNumberFormat="1" applyFont="1" applyBorder="1" applyAlignment="1">
      <alignment horizontal="right" vertical="center"/>
    </xf>
    <xf numFmtId="0" fontId="6" fillId="0" borderId="0" xfId="0" applyFont="1" applyAlignment="1">
      <alignment horizontal="left" vertical="top"/>
    </xf>
    <xf numFmtId="0" fontId="3"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3" fontId="2" fillId="0" borderId="11" xfId="0" applyNumberFormat="1" applyFont="1" applyBorder="1" applyAlignment="1">
      <alignment horizontal="right" vertical="center"/>
    </xf>
    <xf numFmtId="0" fontId="2" fillId="0" borderId="9" xfId="0" applyFont="1" applyBorder="1" applyAlignment="1">
      <alignment horizontal="center" vertical="center"/>
    </xf>
    <xf numFmtId="3" fontId="2" fillId="0" borderId="9" xfId="0" applyNumberFormat="1" applyFont="1" applyBorder="1" applyAlignment="1">
      <alignment horizontal="right" vertical="center"/>
    </xf>
    <xf numFmtId="0" fontId="5" fillId="0" borderId="0" xfId="0" applyFont="1" applyAlignment="1">
      <alignment horizontal="left" vertical="top" wrapText="1"/>
    </xf>
    <xf numFmtId="0" fontId="5" fillId="0" borderId="0" xfId="0" applyFont="1" applyAlignment="1">
      <alignment horizontal="left" vertical="top"/>
    </xf>
    <xf numFmtId="0" fontId="2" fillId="0" borderId="8" xfId="0" applyFont="1" applyBorder="1" applyAlignment="1">
      <alignment horizontal="left" vertical="center"/>
    </xf>
    <xf numFmtId="0" fontId="2" fillId="0" borderId="8" xfId="0" applyFont="1" applyFill="1" applyBorder="1" applyAlignment="1">
      <alignment horizontal="left" vertical="center"/>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 xfId="0" applyFont="1" applyBorder="1" applyAlignment="1">
      <alignment horizontal="left" vertical="center" wrapText="1"/>
    </xf>
    <xf numFmtId="0" fontId="2" fillId="0" borderId="22" xfId="0" applyFont="1" applyBorder="1" applyAlignment="1">
      <alignment horizontal="left" vertical="center" wrapText="1"/>
    </xf>
    <xf numFmtId="0" fontId="2" fillId="2" borderId="8" xfId="0" applyFont="1" applyFill="1" applyBorder="1" applyAlignment="1">
      <alignment horizontal="left" vertical="center"/>
    </xf>
    <xf numFmtId="3" fontId="2" fillId="2" borderId="9" xfId="0" applyNumberFormat="1" applyFont="1" applyFill="1" applyBorder="1" applyAlignment="1">
      <alignment horizontal="right"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6" fillId="0" borderId="0" xfId="0" applyFont="1" applyAlignment="1">
      <alignment horizontal="left"/>
    </xf>
    <xf numFmtId="0" fontId="2" fillId="0" borderId="51" xfId="0" applyFont="1" applyFill="1" applyBorder="1" applyAlignment="1">
      <alignment horizontal="right" vertical="center"/>
    </xf>
    <xf numFmtId="0" fontId="2" fillId="0" borderId="10" xfId="0" applyFont="1" applyFill="1" applyBorder="1" applyAlignment="1">
      <alignment horizontal="right" vertical="center"/>
    </xf>
    <xf numFmtId="0" fontId="2" fillId="0" borderId="4" xfId="0" applyFont="1" applyBorder="1" applyAlignment="1">
      <alignment horizontal="left" vertical="center" wrapText="1"/>
    </xf>
    <xf numFmtId="0" fontId="2" fillId="0" borderId="15" xfId="0" applyFont="1" applyBorder="1" applyAlignment="1">
      <alignment horizontal="left" vertical="center" wrapText="1"/>
    </xf>
    <xf numFmtId="0" fontId="2" fillId="0" borderId="77" xfId="0" applyFont="1" applyFill="1" applyBorder="1" applyAlignment="1">
      <alignment horizontal="center" vertical="center"/>
    </xf>
    <xf numFmtId="0" fontId="2" fillId="0" borderId="14" xfId="0" applyFont="1" applyFill="1" applyBorder="1" applyAlignment="1">
      <alignment horizontal="center" vertical="center"/>
    </xf>
    <xf numFmtId="3" fontId="2" fillId="0" borderId="60" xfId="0" applyNumberFormat="1" applyFont="1" applyFill="1" applyBorder="1" applyAlignment="1">
      <alignment horizontal="right" vertical="center"/>
    </xf>
    <xf numFmtId="3" fontId="2" fillId="0" borderId="77" xfId="0" applyNumberFormat="1" applyFont="1" applyFill="1" applyBorder="1" applyAlignment="1">
      <alignment horizontal="right" vertical="center"/>
    </xf>
    <xf numFmtId="3" fontId="2" fillId="0" borderId="58" xfId="0" applyNumberFormat="1" applyFont="1" applyFill="1" applyBorder="1" applyAlignment="1">
      <alignment horizontal="right" vertical="center"/>
    </xf>
    <xf numFmtId="0" fontId="2" fillId="0" borderId="15" xfId="0" applyFont="1" applyFill="1" applyBorder="1" applyAlignment="1">
      <alignment horizontal="right" vertical="center"/>
    </xf>
    <xf numFmtId="0" fontId="2" fillId="0" borderId="77" xfId="0" applyFont="1" applyFill="1" applyBorder="1" applyAlignment="1">
      <alignment horizontal="right" vertical="center"/>
    </xf>
    <xf numFmtId="0" fontId="2" fillId="0" borderId="6" xfId="0" applyFont="1" applyBorder="1" applyAlignment="1">
      <alignment horizontal="left" vertical="center" wrapText="1"/>
    </xf>
    <xf numFmtId="0" fontId="2" fillId="0" borderId="51" xfId="0" applyFont="1" applyBorder="1" applyAlignment="1">
      <alignment horizontal="left" vertical="center" wrapText="1"/>
    </xf>
    <xf numFmtId="0" fontId="2" fillId="0" borderId="10" xfId="0" applyFont="1" applyFill="1" applyBorder="1" applyAlignment="1">
      <alignment horizontal="center" vertical="center"/>
    </xf>
    <xf numFmtId="0" fontId="2" fillId="0" borderId="52" xfId="0" applyFont="1" applyFill="1" applyBorder="1" applyAlignment="1">
      <alignment horizontal="center" vertical="center"/>
    </xf>
    <xf numFmtId="3" fontId="2" fillId="0" borderId="10" xfId="0" applyNumberFormat="1" applyFont="1" applyFill="1" applyBorder="1" applyAlignment="1">
      <alignment horizontal="right" vertical="center"/>
    </xf>
    <xf numFmtId="3" fontId="2" fillId="0" borderId="52" xfId="0" applyNumberFormat="1" applyFont="1" applyFill="1" applyBorder="1" applyAlignment="1">
      <alignment horizontal="right" vertical="center"/>
    </xf>
    <xf numFmtId="0" fontId="2" fillId="0" borderId="92" xfId="0" applyFont="1" applyFill="1" applyBorder="1" applyAlignment="1">
      <alignment horizontal="right" vertical="center"/>
    </xf>
    <xf numFmtId="0" fontId="2" fillId="0" borderId="13" xfId="0" applyFont="1" applyFill="1" applyBorder="1" applyAlignment="1">
      <alignment horizontal="right" vertical="center"/>
    </xf>
    <xf numFmtId="3" fontId="2" fillId="0" borderId="93" xfId="0" applyNumberFormat="1" applyFont="1" applyFill="1" applyBorder="1" applyAlignment="1">
      <alignment horizontal="right" vertical="center"/>
    </xf>
    <xf numFmtId="3" fontId="2" fillId="0" borderId="13" xfId="0" applyNumberFormat="1" applyFont="1" applyFill="1" applyBorder="1" applyAlignment="1">
      <alignment horizontal="right" vertical="center"/>
    </xf>
    <xf numFmtId="3" fontId="2" fillId="0" borderId="94" xfId="0" applyNumberFormat="1" applyFont="1" applyFill="1" applyBorder="1" applyAlignment="1">
      <alignment horizontal="right" vertical="center"/>
    </xf>
    <xf numFmtId="3" fontId="2" fillId="0" borderId="88" xfId="0" applyNumberFormat="1" applyFont="1" applyFill="1" applyBorder="1" applyAlignment="1">
      <alignment horizontal="right" vertical="center"/>
    </xf>
    <xf numFmtId="0" fontId="2" fillId="0" borderId="2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3" fontId="2" fillId="0" borderId="9" xfId="0" applyNumberFormat="1" applyFont="1" applyFill="1" applyBorder="1" applyAlignment="1">
      <alignment horizontal="right" vertical="center"/>
    </xf>
    <xf numFmtId="3" fontId="2" fillId="0" borderId="18" xfId="0" applyNumberFormat="1" applyFont="1" applyFill="1" applyBorder="1" applyAlignment="1">
      <alignment horizontal="right" vertical="center"/>
    </xf>
    <xf numFmtId="0" fontId="2" fillId="0" borderId="56" xfId="0" applyFont="1" applyFill="1" applyBorder="1" applyAlignment="1">
      <alignment horizontal="center" vertical="center"/>
    </xf>
    <xf numFmtId="0" fontId="2" fillId="0" borderId="54" xfId="0" applyFont="1" applyFill="1" applyBorder="1" applyAlignment="1">
      <alignment horizontal="center" vertical="center"/>
    </xf>
    <xf numFmtId="0" fontId="23" fillId="0" borderId="0" xfId="0" applyFont="1" applyAlignment="1">
      <alignment horizontal="left"/>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3" fontId="2" fillId="0" borderId="77" xfId="0" applyNumberFormat="1" applyFont="1" applyBorder="1" applyAlignment="1">
      <alignment horizontal="righ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21" xfId="0" applyFont="1" applyBorder="1" applyAlignment="1">
      <alignment horizontal="left" vertical="center" wrapText="1"/>
    </xf>
    <xf numFmtId="0" fontId="3" fillId="0" borderId="2" xfId="0" applyFont="1" applyBorder="1" applyAlignment="1">
      <alignment horizontal="left" vertical="center" wrapText="1"/>
    </xf>
    <xf numFmtId="0" fontId="3" fillId="0" borderId="22" xfId="0" applyFont="1" applyBorder="1" applyAlignment="1">
      <alignment horizontal="left" vertical="center" wrapText="1"/>
    </xf>
    <xf numFmtId="3" fontId="2" fillId="0" borderId="11" xfId="0" applyNumberFormat="1" applyFont="1" applyBorder="1" applyAlignment="1">
      <alignment horizontal="right" vertical="center" wrapText="1"/>
    </xf>
    <xf numFmtId="3" fontId="2" fillId="0" borderId="22" xfId="0" applyNumberFormat="1" applyFont="1" applyBorder="1" applyAlignment="1">
      <alignment horizontal="right" vertical="center" wrapText="1"/>
    </xf>
    <xf numFmtId="0" fontId="3" fillId="0" borderId="52" xfId="0" applyFont="1" applyBorder="1" applyAlignment="1">
      <alignment horizontal="left" vertical="center" wrapText="1"/>
    </xf>
    <xf numFmtId="0" fontId="3" fillId="0" borderId="6" xfId="0" applyFont="1" applyBorder="1" applyAlignment="1">
      <alignment horizontal="left" vertical="center" wrapText="1"/>
    </xf>
    <xf numFmtId="0" fontId="3" fillId="0" borderId="51" xfId="0" applyFont="1" applyBorder="1" applyAlignment="1">
      <alignment horizontal="left" vertical="center" wrapText="1"/>
    </xf>
    <xf numFmtId="0" fontId="21" fillId="0" borderId="52" xfId="0" applyFont="1" applyBorder="1" applyAlignment="1">
      <alignment horizontal="left" vertical="center" wrapText="1"/>
    </xf>
    <xf numFmtId="0" fontId="21" fillId="0" borderId="6" xfId="0" applyFont="1" applyBorder="1" applyAlignment="1">
      <alignment horizontal="left" vertical="center" wrapText="1"/>
    </xf>
    <xf numFmtId="0" fontId="21" fillId="0" borderId="51" xfId="0" applyFont="1" applyBorder="1" applyAlignment="1">
      <alignment horizontal="left" vertical="center" wrapText="1"/>
    </xf>
    <xf numFmtId="3" fontId="3" fillId="0" borderId="10" xfId="0" applyNumberFormat="1" applyFont="1" applyBorder="1" applyAlignment="1">
      <alignment horizontal="right" vertical="center" wrapText="1"/>
    </xf>
    <xf numFmtId="0" fontId="3" fillId="0" borderId="10" xfId="0" applyFont="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2" xfId="0" applyFont="1" applyFill="1" applyBorder="1" applyAlignment="1">
      <alignment horizontal="center" vertical="center"/>
    </xf>
    <xf numFmtId="164" fontId="3" fillId="0" borderId="10" xfId="0" applyNumberFormat="1" applyFont="1" applyBorder="1" applyAlignment="1">
      <alignment horizontal="right" vertical="center" wrapText="1"/>
    </xf>
    <xf numFmtId="3" fontId="2" fillId="2" borderId="77" xfId="0" applyNumberFormat="1" applyFont="1" applyFill="1" applyBorder="1" applyAlignment="1">
      <alignment horizontal="right" vertical="center" wrapText="1"/>
    </xf>
    <xf numFmtId="3" fontId="3" fillId="5" borderId="10" xfId="0" applyNumberFormat="1" applyFont="1" applyFill="1" applyBorder="1" applyAlignment="1">
      <alignment horizontal="right" vertical="center" wrapText="1"/>
    </xf>
    <xf numFmtId="3" fontId="2" fillId="5" borderId="10" xfId="0" applyNumberFormat="1" applyFont="1" applyFill="1" applyBorder="1" applyAlignment="1">
      <alignment horizontal="right" vertical="center" wrapText="1"/>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3" fontId="3" fillId="0" borderId="9" xfId="0" applyNumberFormat="1" applyFont="1" applyBorder="1" applyAlignment="1">
      <alignment horizontal="right" vertical="center" wrapText="1"/>
    </xf>
    <xf numFmtId="0" fontId="21" fillId="0" borderId="10"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8" xfId="0" applyFont="1" applyBorder="1" applyAlignment="1">
      <alignment horizontal="left" vertical="center" wrapText="1"/>
    </xf>
    <xf numFmtId="0" fontId="2" fillId="0" borderId="25" xfId="0" applyFont="1" applyBorder="1" applyAlignment="1">
      <alignment horizontal="center" vertical="center"/>
    </xf>
    <xf numFmtId="0" fontId="2" fillId="0" borderId="48" xfId="0" applyFont="1" applyBorder="1" applyAlignment="1">
      <alignment horizontal="center" vertical="center"/>
    </xf>
    <xf numFmtId="0" fontId="2" fillId="0" borderId="46" xfId="0" applyFont="1" applyBorder="1" applyAlignment="1">
      <alignment horizontal="center" vertical="center"/>
    </xf>
    <xf numFmtId="0" fontId="2" fillId="0" borderId="27" xfId="0" applyFont="1" applyBorder="1" applyAlignment="1">
      <alignment horizontal="center" vertical="center"/>
    </xf>
    <xf numFmtId="3" fontId="2" fillId="0" borderId="8" xfId="0" applyNumberFormat="1" applyFont="1" applyBorder="1" applyAlignment="1">
      <alignment horizontal="right"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45" xfId="0" applyFont="1" applyBorder="1" applyAlignment="1">
      <alignment horizontal="center" vertical="center"/>
    </xf>
    <xf numFmtId="0" fontId="2" fillId="0" borderId="53" xfId="0" applyFont="1" applyBorder="1" applyAlignment="1">
      <alignment horizontal="center" vertical="center"/>
    </xf>
    <xf numFmtId="3" fontId="2" fillId="0" borderId="22" xfId="0" applyNumberFormat="1" applyFont="1" applyBorder="1" applyAlignment="1">
      <alignment horizontal="right" vertic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7" xfId="0" applyFont="1" applyBorder="1" applyAlignment="1">
      <alignment horizontal="center" vertic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3" fontId="2" fillId="0" borderId="7" xfId="0" applyNumberFormat="1" applyFont="1" applyBorder="1" applyAlignment="1">
      <alignment horizontal="right" vertical="center"/>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3" fontId="3" fillId="2" borderId="7" xfId="0" applyNumberFormat="1" applyFont="1" applyFill="1" applyBorder="1" applyAlignment="1">
      <alignment horizontal="right" vertical="center"/>
    </xf>
    <xf numFmtId="3" fontId="3" fillId="2" borderId="39" xfId="0" applyNumberFormat="1" applyFont="1" applyFill="1" applyBorder="1" applyAlignment="1">
      <alignment horizontal="right" vertical="center"/>
    </xf>
    <xf numFmtId="3" fontId="3" fillId="2" borderId="5" xfId="0" applyNumberFormat="1" applyFont="1" applyFill="1" applyBorder="1" applyAlignment="1">
      <alignment horizontal="right" vertical="center"/>
    </xf>
    <xf numFmtId="3" fontId="3" fillId="2" borderId="38" xfId="0" applyNumberFormat="1" applyFont="1" applyFill="1" applyBorder="1" applyAlignment="1">
      <alignment horizontal="right" vertical="center"/>
    </xf>
    <xf numFmtId="3" fontId="3" fillId="2" borderId="40" xfId="0" applyNumberFormat="1" applyFont="1" applyFill="1" applyBorder="1" applyAlignment="1">
      <alignment horizontal="right" vertical="center"/>
    </xf>
    <xf numFmtId="3" fontId="2" fillId="0" borderId="5" xfId="0" applyNumberFormat="1" applyFont="1" applyBorder="1" applyAlignment="1">
      <alignment horizontal="right" vertical="center"/>
    </xf>
    <xf numFmtId="3" fontId="2" fillId="0" borderId="18" xfId="0" applyNumberFormat="1" applyFont="1" applyBorder="1" applyAlignment="1">
      <alignment horizontal="right" vertical="center"/>
    </xf>
    <xf numFmtId="3" fontId="2" fillId="0" borderId="56" xfId="0" applyNumberFormat="1" applyFont="1" applyBorder="1" applyAlignment="1">
      <alignment horizontal="right" vertical="center"/>
    </xf>
    <xf numFmtId="3" fontId="2" fillId="0" borderId="54" xfId="0" applyNumberFormat="1" applyFont="1" applyBorder="1" applyAlignment="1">
      <alignment horizontal="right" vertical="center"/>
    </xf>
    <xf numFmtId="3" fontId="2" fillId="0" borderId="20" xfId="0" applyNumberFormat="1" applyFont="1" applyBorder="1" applyAlignment="1">
      <alignment horizontal="right" vertical="center"/>
    </xf>
    <xf numFmtId="0" fontId="3" fillId="0" borderId="80" xfId="0" applyFont="1" applyBorder="1" applyAlignment="1">
      <alignment horizontal="center" vertical="center" wrapText="1"/>
    </xf>
    <xf numFmtId="0" fontId="3" fillId="0" borderId="23" xfId="0" applyFont="1" applyBorder="1" applyAlignment="1">
      <alignment horizontal="center" vertical="center" wrapText="1"/>
    </xf>
    <xf numFmtId="3" fontId="2" fillId="0" borderId="0" xfId="0" applyNumberFormat="1" applyFont="1" applyBorder="1" applyAlignment="1">
      <alignment horizontal="right" vertical="center"/>
    </xf>
    <xf numFmtId="0" fontId="3" fillId="0" borderId="11" xfId="0" applyFont="1" applyBorder="1" applyAlignment="1">
      <alignment horizontal="left"/>
    </xf>
    <xf numFmtId="3" fontId="2" fillId="2" borderId="11" xfId="0" applyNumberFormat="1" applyFont="1" applyFill="1" applyBorder="1" applyAlignment="1">
      <alignment horizontal="right" vertical="center"/>
    </xf>
    <xf numFmtId="3" fontId="2" fillId="2" borderId="21" xfId="0" applyNumberFormat="1" applyFont="1" applyFill="1" applyBorder="1" applyAlignment="1">
      <alignment horizontal="right" vertical="center"/>
    </xf>
    <xf numFmtId="3" fontId="2" fillId="2" borderId="88" xfId="0" applyNumberFormat="1" applyFont="1" applyFill="1" applyBorder="1" applyAlignment="1">
      <alignment horizontal="right" vertical="center"/>
    </xf>
    <xf numFmtId="3" fontId="2" fillId="2" borderId="0" xfId="0" applyNumberFormat="1" applyFont="1" applyFill="1" applyBorder="1" applyAlignment="1">
      <alignment horizontal="right" vertical="center"/>
    </xf>
    <xf numFmtId="0" fontId="2" fillId="0" borderId="10" xfId="0" applyFont="1" applyBorder="1" applyAlignment="1">
      <alignment horizontal="center"/>
    </xf>
    <xf numFmtId="3" fontId="2" fillId="0" borderId="88" xfId="0" applyNumberFormat="1" applyFont="1" applyBorder="1" applyAlignment="1">
      <alignment horizontal="right" vertical="center"/>
    </xf>
    <xf numFmtId="0" fontId="3" fillId="0" borderId="0" xfId="0" applyFont="1" applyBorder="1" applyAlignment="1">
      <alignment horizontal="center" vertical="center" wrapText="1"/>
    </xf>
    <xf numFmtId="0" fontId="2" fillId="0" borderId="9" xfId="0" applyFont="1" applyBorder="1" applyAlignment="1">
      <alignment horizontal="center"/>
    </xf>
    <xf numFmtId="0" fontId="3" fillId="0" borderId="25" xfId="0" applyFont="1" applyBorder="1" applyAlignment="1">
      <alignment horizontal="center" vertical="center" wrapText="1"/>
    </xf>
    <xf numFmtId="0" fontId="3" fillId="0" borderId="88"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2" fillId="0" borderId="58" xfId="0" applyFont="1" applyBorder="1" applyAlignment="1">
      <alignment horizontal="left" vertical="center" wrapText="1"/>
    </xf>
    <xf numFmtId="0" fontId="2" fillId="0" borderId="59" xfId="0" applyFont="1" applyBorder="1" applyAlignment="1">
      <alignment horizontal="left" vertical="center" wrapText="1"/>
    </xf>
    <xf numFmtId="0" fontId="2" fillId="0" borderId="60" xfId="0" applyFont="1" applyBorder="1" applyAlignment="1">
      <alignment horizontal="lef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left" vertical="center" wrapText="1"/>
    </xf>
    <xf numFmtId="0" fontId="2" fillId="0" borderId="66" xfId="0" applyFont="1" applyBorder="1" applyAlignment="1">
      <alignment horizontal="left" vertical="center" wrapText="1"/>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60"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3" fontId="3" fillId="0" borderId="10" xfId="0" applyNumberFormat="1" applyFont="1" applyBorder="1" applyAlignment="1">
      <alignment horizontal="right" vertical="center"/>
    </xf>
    <xf numFmtId="3" fontId="3" fillId="0" borderId="51" xfId="0" applyNumberFormat="1" applyFont="1" applyBorder="1" applyAlignment="1">
      <alignment horizontal="right" vertical="center"/>
    </xf>
    <xf numFmtId="0" fontId="2" fillId="0" borderId="64" xfId="0" applyFont="1" applyBorder="1" applyAlignment="1">
      <alignment horizontal="left" vertical="center"/>
    </xf>
    <xf numFmtId="0" fontId="2" fillId="0" borderId="65" xfId="0" applyFont="1" applyBorder="1" applyAlignment="1">
      <alignment horizontal="left" vertical="center"/>
    </xf>
    <xf numFmtId="0" fontId="2" fillId="0" borderId="66" xfId="0" applyFont="1" applyBorder="1" applyAlignment="1">
      <alignment horizontal="left" vertical="center"/>
    </xf>
    <xf numFmtId="3" fontId="3" fillId="0" borderId="9" xfId="0" applyNumberFormat="1" applyFont="1" applyBorder="1" applyAlignment="1">
      <alignment horizontal="right" vertical="center"/>
    </xf>
    <xf numFmtId="3" fontId="3" fillId="2" borderId="11" xfId="0" applyNumberFormat="1" applyFont="1" applyFill="1" applyBorder="1" applyAlignment="1">
      <alignment horizontal="right" vertical="center"/>
    </xf>
    <xf numFmtId="0" fontId="14" fillId="0" borderId="0" xfId="0" applyFont="1" applyAlignment="1">
      <alignment horizontal="justify" vertical="top" wrapText="1"/>
    </xf>
    <xf numFmtId="0" fontId="3" fillId="0" borderId="11" xfId="0" applyFont="1" applyBorder="1" applyAlignment="1">
      <alignment horizontal="left" vertical="center"/>
    </xf>
    <xf numFmtId="0" fontId="2" fillId="5" borderId="10" xfId="0" applyFont="1" applyFill="1" applyBorder="1" applyAlignment="1">
      <alignment horizontal="left" vertical="center"/>
    </xf>
    <xf numFmtId="0" fontId="2" fillId="0" borderId="9" xfId="0" applyFont="1" applyBorder="1" applyAlignment="1">
      <alignment horizontal="left" vertical="center"/>
    </xf>
    <xf numFmtId="0" fontId="3" fillId="0" borderId="81" xfId="0" applyFont="1" applyBorder="1" applyAlignment="1">
      <alignment horizontal="center" vertical="center" wrapText="1"/>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23" xfId="0" applyFont="1" applyBorder="1" applyAlignment="1">
      <alignment horizontal="center" vertical="center"/>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3" fillId="0" borderId="60" xfId="0" applyFont="1" applyBorder="1" applyAlignment="1">
      <alignment horizontal="left" vertical="center" wrapText="1"/>
    </xf>
    <xf numFmtId="3" fontId="2" fillId="2" borderId="15" xfId="0" applyNumberFormat="1" applyFont="1" applyFill="1" applyBorder="1" applyAlignment="1">
      <alignment horizontal="right" vertical="center"/>
    </xf>
    <xf numFmtId="3" fontId="3" fillId="0" borderId="20" xfId="0" applyNumberFormat="1" applyFont="1" applyBorder="1" applyAlignment="1">
      <alignment horizontal="right" vertical="center"/>
    </xf>
    <xf numFmtId="0" fontId="2" fillId="0" borderId="11" xfId="0" applyFont="1" applyBorder="1" applyAlignment="1">
      <alignment horizontal="center"/>
    </xf>
    <xf numFmtId="0" fontId="3" fillId="0" borderId="8" xfId="0" applyFont="1" applyBorder="1" applyAlignment="1">
      <alignment horizontal="center"/>
    </xf>
    <xf numFmtId="0" fontId="2" fillId="0" borderId="73" xfId="0" applyFont="1" applyBorder="1" applyAlignment="1">
      <alignment horizontal="left" vertical="center" wrapText="1"/>
    </xf>
    <xf numFmtId="3" fontId="2" fillId="0" borderId="73" xfId="0" applyNumberFormat="1" applyFont="1" applyBorder="1" applyAlignment="1">
      <alignment horizontal="right" vertical="center"/>
    </xf>
    <xf numFmtId="0" fontId="2" fillId="0" borderId="87" xfId="0" applyFont="1" applyBorder="1" applyAlignment="1">
      <alignment horizontal="left" vertical="center" wrapText="1"/>
    </xf>
    <xf numFmtId="3" fontId="2" fillId="0" borderId="87" xfId="0" applyNumberFormat="1" applyFont="1" applyBorder="1" applyAlignment="1">
      <alignment horizontal="right" vertical="center"/>
    </xf>
    <xf numFmtId="3" fontId="3" fillId="0" borderId="8" xfId="0" applyNumberFormat="1" applyFont="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9" xfId="0" applyFont="1" applyBorder="1" applyAlignment="1">
      <alignment horizontal="left" vertical="center"/>
    </xf>
    <xf numFmtId="0" fontId="2" fillId="0" borderId="19" xfId="0" applyFont="1" applyBorder="1" applyAlignment="1">
      <alignment horizontal="center" vertical="center"/>
    </xf>
    <xf numFmtId="0" fontId="19" fillId="0" borderId="2" xfId="0" applyFont="1" applyBorder="1" applyAlignment="1">
      <alignment horizontal="left" vertical="center"/>
    </xf>
    <xf numFmtId="0" fontId="3" fillId="0" borderId="2" xfId="0" applyFont="1" applyBorder="1" applyAlignment="1">
      <alignment horizontal="left" vertical="center"/>
    </xf>
    <xf numFmtId="0" fontId="2" fillId="0" borderId="11" xfId="0" applyFont="1" applyBorder="1" applyAlignment="1">
      <alignment horizontal="right" vertical="center"/>
    </xf>
    <xf numFmtId="0" fontId="2" fillId="0" borderId="14" xfId="0" applyFont="1" applyBorder="1" applyAlignment="1">
      <alignment horizontal="right" vertical="center"/>
    </xf>
    <xf numFmtId="0" fontId="2" fillId="0" borderId="4" xfId="0" applyFont="1" applyBorder="1" applyAlignment="1">
      <alignment horizontal="right" vertical="center"/>
    </xf>
    <xf numFmtId="0" fontId="2" fillId="0" borderId="59" xfId="0" applyFont="1" applyBorder="1" applyAlignment="1">
      <alignment horizontal="right" vertical="center"/>
    </xf>
    <xf numFmtId="3" fontId="2" fillId="0" borderId="78" xfId="0" applyNumberFormat="1" applyFont="1" applyBorder="1" applyAlignment="1">
      <alignment horizontal="center" vertical="center"/>
    </xf>
    <xf numFmtId="3" fontId="2" fillId="0" borderId="4" xfId="0" applyNumberFormat="1" applyFont="1" applyBorder="1" applyAlignment="1">
      <alignment horizontal="center" vertical="center"/>
    </xf>
    <xf numFmtId="3" fontId="2" fillId="0" borderId="61" xfId="0" applyNumberFormat="1" applyFont="1" applyBorder="1" applyAlignment="1">
      <alignment horizontal="center" vertical="center"/>
    </xf>
    <xf numFmtId="0" fontId="3" fillId="0" borderId="8" xfId="0" applyFont="1" applyBorder="1" applyAlignment="1">
      <alignment horizontal="left" vertical="center"/>
    </xf>
    <xf numFmtId="0" fontId="2" fillId="0" borderId="12" xfId="0" applyFont="1" applyBorder="1" applyAlignment="1">
      <alignment horizontal="right" vertical="center"/>
    </xf>
    <xf numFmtId="0" fontId="2" fillId="0" borderId="35" xfId="0" applyFont="1" applyBorder="1" applyAlignment="1">
      <alignment horizontal="right" vertical="center"/>
    </xf>
    <xf numFmtId="0" fontId="2" fillId="0" borderId="36" xfId="0" applyFont="1" applyBorder="1" applyAlignment="1">
      <alignment horizontal="right" vertical="center"/>
    </xf>
    <xf numFmtId="0" fontId="2" fillId="0" borderId="65" xfId="0" applyFont="1" applyBorder="1" applyAlignment="1">
      <alignment horizontal="right" vertical="center"/>
    </xf>
    <xf numFmtId="3" fontId="2" fillId="0" borderId="5" xfId="0" applyNumberFormat="1" applyFont="1" applyBorder="1" applyAlignment="1">
      <alignment horizontal="center" vertical="center"/>
    </xf>
    <xf numFmtId="3" fontId="2" fillId="0" borderId="6" xfId="0" applyNumberFormat="1" applyFont="1" applyBorder="1" applyAlignment="1">
      <alignment horizontal="center" vertical="center"/>
    </xf>
    <xf numFmtId="3" fontId="2" fillId="0" borderId="7" xfId="0" applyNumberFormat="1" applyFont="1" applyBorder="1" applyAlignment="1">
      <alignment horizontal="center" vertical="center"/>
    </xf>
    <xf numFmtId="0" fontId="2" fillId="0" borderId="10" xfId="0" applyFont="1" applyBorder="1" applyAlignment="1">
      <alignment horizontal="right" vertical="center"/>
    </xf>
    <xf numFmtId="0" fontId="2" fillId="0" borderId="52" xfId="0" applyFont="1" applyBorder="1" applyAlignment="1">
      <alignment horizontal="right" vertical="center"/>
    </xf>
    <xf numFmtId="0" fontId="2" fillId="0" borderId="6" xfId="0" applyFont="1" applyBorder="1" applyAlignment="1">
      <alignment horizontal="right" vertical="center"/>
    </xf>
    <xf numFmtId="0" fontId="2" fillId="0" borderId="39" xfId="0" applyFont="1" applyBorder="1" applyAlignment="1">
      <alignment horizontal="right" vertical="center"/>
    </xf>
    <xf numFmtId="0" fontId="2" fillId="0" borderId="9" xfId="0" applyFont="1" applyBorder="1" applyAlignment="1">
      <alignment horizontal="right" vertical="center"/>
    </xf>
    <xf numFmtId="3" fontId="2" fillId="0" borderId="49" xfId="0" applyNumberFormat="1" applyFont="1" applyBorder="1" applyAlignment="1">
      <alignment horizontal="center" vertical="center"/>
    </xf>
    <xf numFmtId="3" fontId="2" fillId="0" borderId="36" xfId="0" applyNumberFormat="1" applyFont="1" applyBorder="1" applyAlignment="1">
      <alignment horizontal="center" vertical="center"/>
    </xf>
    <xf numFmtId="3" fontId="2" fillId="0" borderId="50" xfId="0" applyNumberFormat="1" applyFont="1" applyBorder="1" applyAlignment="1">
      <alignment horizontal="center" vertical="center"/>
    </xf>
    <xf numFmtId="3" fontId="2" fillId="0" borderId="79" xfId="0" applyNumberFormat="1" applyFont="1" applyBorder="1" applyAlignment="1">
      <alignment horizontal="center" vertical="center"/>
    </xf>
    <xf numFmtId="3" fontId="2" fillId="0" borderId="19" xfId="0" applyNumberFormat="1" applyFont="1" applyBorder="1" applyAlignment="1">
      <alignment horizontal="center" vertical="center"/>
    </xf>
    <xf numFmtId="3" fontId="2" fillId="0" borderId="57" xfId="0" applyNumberFormat="1" applyFont="1" applyBorder="1" applyAlignment="1">
      <alignment horizontal="center" vertical="center"/>
    </xf>
    <xf numFmtId="0" fontId="3" fillId="0" borderId="14" xfId="0" applyFont="1" applyBorder="1" applyAlignment="1">
      <alignment horizontal="left" vertical="center"/>
    </xf>
    <xf numFmtId="0" fontId="3" fillId="0" borderId="4" xfId="0" applyFont="1" applyBorder="1" applyAlignment="1">
      <alignment horizontal="left" vertical="center"/>
    </xf>
    <xf numFmtId="0" fontId="3" fillId="0" borderId="15" xfId="0" applyFont="1" applyBorder="1" applyAlignment="1">
      <alignment horizontal="left" vertical="center"/>
    </xf>
    <xf numFmtId="3" fontId="3" fillId="2" borderId="22" xfId="0" applyNumberFormat="1" applyFont="1" applyFill="1" applyBorder="1" applyAlignment="1">
      <alignment horizontal="right" vertical="center"/>
    </xf>
    <xf numFmtId="0" fontId="3" fillId="0" borderId="52" xfId="0" applyFont="1" applyBorder="1" applyAlignment="1">
      <alignment horizontal="left" vertical="center"/>
    </xf>
    <xf numFmtId="0" fontId="3" fillId="0" borderId="6" xfId="0" applyFont="1" applyBorder="1" applyAlignment="1">
      <alignment horizontal="left" vertical="center"/>
    </xf>
    <xf numFmtId="0" fontId="3" fillId="0" borderId="51" xfId="0" applyFont="1" applyBorder="1" applyAlignment="1">
      <alignment horizontal="left" vertical="center"/>
    </xf>
    <xf numFmtId="3" fontId="2" fillId="2" borderId="51" xfId="0" applyNumberFormat="1" applyFont="1" applyFill="1" applyBorder="1" applyAlignment="1">
      <alignment horizontal="right" vertical="center"/>
    </xf>
    <xf numFmtId="0" fontId="2" fillId="0" borderId="52" xfId="0" applyFont="1" applyBorder="1" applyAlignment="1">
      <alignment horizontal="left" vertical="center"/>
    </xf>
    <xf numFmtId="0" fontId="2" fillId="0" borderId="6" xfId="0" applyFont="1" applyBorder="1" applyAlignment="1">
      <alignment horizontal="left" vertical="center"/>
    </xf>
    <xf numFmtId="0" fontId="2" fillId="0" borderId="51"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3" fontId="2" fillId="0" borderId="72" xfId="0" applyNumberFormat="1" applyFont="1" applyBorder="1" applyAlignment="1">
      <alignment horizontal="right" vertical="center"/>
    </xf>
    <xf numFmtId="0" fontId="14" fillId="0" borderId="0" xfId="0" applyFont="1" applyAlignment="1">
      <alignment horizontal="left" vertical="top" wrapText="1"/>
    </xf>
    <xf numFmtId="0" fontId="3" fillId="0" borderId="9" xfId="0" applyFont="1" applyBorder="1" applyAlignment="1">
      <alignment horizontal="left" vertical="center" wrapText="1"/>
    </xf>
    <xf numFmtId="0" fontId="18" fillId="0" borderId="0" xfId="0" applyFont="1" applyAlignment="1">
      <alignment horizontal="justify" vertical="top" wrapText="1"/>
    </xf>
    <xf numFmtId="0" fontId="2" fillId="0" borderId="71" xfId="0" applyFont="1" applyBorder="1" applyAlignment="1">
      <alignment horizontal="left" vertical="center" wrapText="1"/>
    </xf>
    <xf numFmtId="0" fontId="2" fillId="0" borderId="17" xfId="0" applyFont="1" applyBorder="1" applyAlignment="1">
      <alignment horizontal="left" vertical="center" wrapText="1"/>
    </xf>
    <xf numFmtId="0" fontId="2" fillId="0" borderId="72" xfId="0" applyFont="1" applyBorder="1" applyAlignment="1">
      <alignment horizontal="left" vertical="center" wrapText="1"/>
    </xf>
    <xf numFmtId="3" fontId="2" fillId="5" borderId="72" xfId="0" applyNumberFormat="1" applyFont="1" applyFill="1" applyBorder="1" applyAlignment="1">
      <alignment horizontal="right" vertical="center"/>
    </xf>
    <xf numFmtId="3" fontId="2" fillId="5" borderId="73" xfId="0" applyNumberFormat="1" applyFont="1" applyFill="1" applyBorder="1" applyAlignment="1">
      <alignment horizontal="right" vertical="center"/>
    </xf>
    <xf numFmtId="164" fontId="2" fillId="0" borderId="51" xfId="0" applyNumberFormat="1" applyFont="1" applyBorder="1" applyAlignment="1">
      <alignment horizontal="right" vertical="center"/>
    </xf>
    <xf numFmtId="164" fontId="2" fillId="0" borderId="10" xfId="0" applyNumberFormat="1" applyFont="1" applyBorder="1" applyAlignment="1">
      <alignment horizontal="right" vertical="center"/>
    </xf>
    <xf numFmtId="0" fontId="5" fillId="0" borderId="0" xfId="0" applyFont="1" applyAlignment="1">
      <alignment horizontal="left"/>
    </xf>
    <xf numFmtId="0" fontId="3" fillId="0" borderId="0" xfId="0" applyFont="1" applyAlignment="1">
      <alignment horizontal="left"/>
    </xf>
    <xf numFmtId="0" fontId="3" fillId="0" borderId="0" xfId="0" applyFont="1" applyAlignment="1">
      <alignment horizontal="center"/>
    </xf>
    <xf numFmtId="0" fontId="3" fillId="0" borderId="14" xfId="0" applyFont="1" applyBorder="1" applyAlignment="1">
      <alignment horizontal="left" vertical="center" wrapText="1"/>
    </xf>
    <xf numFmtId="0" fontId="3" fillId="0" borderId="4" xfId="0" applyFont="1" applyBorder="1" applyAlignment="1">
      <alignment horizontal="left" vertical="center" wrapText="1"/>
    </xf>
    <xf numFmtId="0" fontId="3" fillId="0" borderId="15" xfId="0" applyFont="1" applyBorder="1" applyAlignment="1">
      <alignment horizontal="left" vertical="center" wrapText="1"/>
    </xf>
    <xf numFmtId="3" fontId="4" fillId="0" borderId="10" xfId="0" applyNumberFormat="1" applyFont="1" applyBorder="1" applyAlignment="1">
      <alignment horizontal="right" vertical="center"/>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11" xfId="0" applyFont="1" applyBorder="1" applyAlignment="1">
      <alignment horizontal="left" vertical="center" wrapText="1"/>
    </xf>
    <xf numFmtId="3" fontId="3" fillId="0" borderId="58" xfId="0" applyNumberFormat="1" applyFont="1" applyBorder="1" applyAlignment="1">
      <alignment horizontal="right" vertical="center"/>
    </xf>
    <xf numFmtId="3" fontId="3" fillId="0" borderId="59" xfId="0" applyNumberFormat="1" applyFont="1" applyBorder="1" applyAlignment="1">
      <alignment horizontal="right" vertical="center"/>
    </xf>
    <xf numFmtId="3" fontId="2" fillId="2" borderId="59" xfId="0" applyNumberFormat="1" applyFont="1" applyFill="1" applyBorder="1" applyAlignment="1">
      <alignment horizontal="right" vertical="center"/>
    </xf>
    <xf numFmtId="3" fontId="2" fillId="2" borderId="60" xfId="0" applyNumberFormat="1" applyFont="1" applyFill="1" applyBorder="1" applyAlignment="1">
      <alignment horizontal="right" vertical="center"/>
    </xf>
    <xf numFmtId="3" fontId="2" fillId="2" borderId="39" xfId="0" applyNumberFormat="1" applyFont="1" applyFill="1" applyBorder="1" applyAlignment="1">
      <alignment horizontal="right" vertical="center"/>
    </xf>
    <xf numFmtId="3" fontId="2" fillId="2" borderId="40" xfId="0" applyNumberFormat="1" applyFont="1" applyFill="1" applyBorder="1" applyAlignment="1">
      <alignment horizontal="right" vertical="center"/>
    </xf>
    <xf numFmtId="164" fontId="2" fillId="0" borderId="38" xfId="0" applyNumberFormat="1" applyFont="1" applyBorder="1" applyAlignment="1">
      <alignment horizontal="right" vertical="center"/>
    </xf>
    <xf numFmtId="164" fontId="2" fillId="0" borderId="39" xfId="0" applyNumberFormat="1" applyFont="1" applyBorder="1" applyAlignment="1">
      <alignment horizontal="right" vertical="center"/>
    </xf>
    <xf numFmtId="3" fontId="2" fillId="2" borderId="65" xfId="0" applyNumberFormat="1" applyFont="1" applyFill="1" applyBorder="1" applyAlignment="1">
      <alignment horizontal="right" vertical="center"/>
    </xf>
    <xf numFmtId="3" fontId="2" fillId="2" borderId="66" xfId="0" applyNumberFormat="1" applyFont="1" applyFill="1" applyBorder="1" applyAlignment="1">
      <alignment horizontal="right" vertical="center"/>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3" fontId="2" fillId="0" borderId="46" xfId="0" applyNumberFormat="1" applyFont="1" applyBorder="1" applyAlignment="1">
      <alignment horizontal="right" vertical="center"/>
    </xf>
    <xf numFmtId="3" fontId="2" fillId="0" borderId="47" xfId="0" applyNumberFormat="1" applyFont="1" applyBorder="1" applyAlignment="1">
      <alignment horizontal="right" vertical="center"/>
    </xf>
    <xf numFmtId="3" fontId="2" fillId="2" borderId="47" xfId="0" applyNumberFormat="1" applyFont="1" applyFill="1" applyBorder="1" applyAlignment="1">
      <alignment horizontal="right" vertical="center"/>
    </xf>
    <xf numFmtId="3" fontId="2" fillId="2" borderId="48" xfId="0" applyNumberFormat="1" applyFont="1" applyFill="1" applyBorder="1" applyAlignment="1">
      <alignment horizontal="right" vertical="center"/>
    </xf>
    <xf numFmtId="0" fontId="2" fillId="0" borderId="83" xfId="0" applyFont="1" applyBorder="1" applyAlignment="1">
      <alignment horizontal="left" vertical="center" wrapText="1"/>
    </xf>
    <xf numFmtId="0" fontId="2" fillId="0" borderId="28" xfId="0" applyFont="1" applyBorder="1" applyAlignment="1">
      <alignment horizontal="left" vertical="center" wrapText="1"/>
    </xf>
    <xf numFmtId="0" fontId="2" fillId="0" borderId="84" xfId="0" applyFont="1" applyBorder="1" applyAlignment="1">
      <alignment horizontal="left" vertical="center" wrapText="1"/>
    </xf>
    <xf numFmtId="3" fontId="2" fillId="0" borderId="85" xfId="0" applyNumberFormat="1" applyFont="1" applyBorder="1" applyAlignment="1">
      <alignment horizontal="right" vertical="center"/>
    </xf>
    <xf numFmtId="3" fontId="2" fillId="0" borderId="69" xfId="0" applyNumberFormat="1" applyFont="1" applyBorder="1" applyAlignment="1">
      <alignment horizontal="right" vertical="center"/>
    </xf>
    <xf numFmtId="3" fontId="2" fillId="2" borderId="69" xfId="0" applyNumberFormat="1" applyFont="1" applyFill="1" applyBorder="1" applyAlignment="1">
      <alignment horizontal="right" vertical="center"/>
    </xf>
    <xf numFmtId="3" fontId="2" fillId="2" borderId="86" xfId="0" applyNumberFormat="1" applyFont="1" applyFill="1" applyBorder="1" applyAlignment="1">
      <alignment horizontal="right" vertical="center"/>
    </xf>
    <xf numFmtId="3" fontId="2" fillId="0" borderId="41" xfId="0" applyNumberFormat="1" applyFont="1" applyBorder="1" applyAlignment="1">
      <alignment horizontal="right" vertical="center"/>
    </xf>
    <xf numFmtId="3" fontId="2" fillId="0" borderId="42" xfId="0" applyNumberFormat="1" applyFont="1" applyBorder="1" applyAlignment="1">
      <alignment horizontal="right" vertical="center"/>
    </xf>
    <xf numFmtId="3" fontId="2" fillId="2" borderId="42" xfId="0" applyNumberFormat="1" applyFont="1" applyFill="1" applyBorder="1" applyAlignment="1">
      <alignment horizontal="right" vertical="center"/>
    </xf>
    <xf numFmtId="3" fontId="2" fillId="2" borderId="43" xfId="0" applyNumberFormat="1" applyFont="1" applyFill="1" applyBorder="1" applyAlignment="1">
      <alignment horizontal="right" vertical="center"/>
    </xf>
    <xf numFmtId="0" fontId="2" fillId="0" borderId="52" xfId="0" applyFont="1" applyBorder="1" applyAlignment="1">
      <alignment horizontal="left"/>
    </xf>
    <xf numFmtId="0" fontId="2" fillId="0" borderId="6" xfId="0" applyFont="1" applyBorder="1" applyAlignment="1">
      <alignment horizontal="left"/>
    </xf>
    <xf numFmtId="0" fontId="2" fillId="0" borderId="51" xfId="0" applyFont="1" applyBorder="1" applyAlignment="1">
      <alignment horizontal="left"/>
    </xf>
    <xf numFmtId="0" fontId="3" fillId="0" borderId="25" xfId="0" applyFont="1" applyBorder="1" applyAlignment="1">
      <alignment horizontal="left"/>
    </xf>
    <xf numFmtId="0" fontId="3" fillId="0" borderId="26" xfId="0" applyFont="1" applyBorder="1" applyAlignment="1">
      <alignment horizontal="left"/>
    </xf>
    <xf numFmtId="0" fontId="3" fillId="0" borderId="27" xfId="0" applyFont="1" applyBorder="1" applyAlignment="1">
      <alignment horizontal="left"/>
    </xf>
    <xf numFmtId="0" fontId="2" fillId="0" borderId="35" xfId="0" applyFont="1" applyBorder="1" applyAlignment="1">
      <alignment horizontal="left"/>
    </xf>
    <xf numFmtId="0" fontId="2" fillId="0" borderId="36" xfId="0" applyFont="1" applyBorder="1" applyAlignment="1">
      <alignment horizontal="left"/>
    </xf>
    <xf numFmtId="0" fontId="2" fillId="0" borderId="37" xfId="0" applyFont="1" applyBorder="1" applyAlignment="1">
      <alignment horizontal="left"/>
    </xf>
    <xf numFmtId="3" fontId="2" fillId="2" borderId="14"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14" xfId="0" applyFont="1" applyBorder="1" applyAlignment="1">
      <alignment horizontal="left"/>
    </xf>
    <xf numFmtId="0" fontId="3" fillId="0" borderId="4" xfId="0" applyFont="1" applyBorder="1" applyAlignment="1">
      <alignment horizontal="left"/>
    </xf>
    <xf numFmtId="0" fontId="3" fillId="0" borderId="15" xfId="0" applyFont="1" applyBorder="1" applyAlignment="1">
      <alignment horizontal="left"/>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3" fontId="2" fillId="0" borderId="25" xfId="0" applyNumberFormat="1" applyFont="1" applyBorder="1" applyAlignment="1">
      <alignment horizontal="right" vertical="center"/>
    </xf>
    <xf numFmtId="3" fontId="2" fillId="0" borderId="26" xfId="0" applyNumberFormat="1" applyFont="1" applyBorder="1" applyAlignment="1">
      <alignment horizontal="right" vertical="center"/>
    </xf>
    <xf numFmtId="3" fontId="2" fillId="0" borderId="27" xfId="0" applyNumberFormat="1" applyFont="1" applyBorder="1" applyAlignment="1">
      <alignment horizontal="right" vertical="center"/>
    </xf>
    <xf numFmtId="0" fontId="2" fillId="0" borderId="10" xfId="0" applyFont="1" applyBorder="1" applyAlignment="1">
      <alignment horizontal="left" vertical="center"/>
    </xf>
    <xf numFmtId="3" fontId="2" fillId="0" borderId="14" xfId="0" applyNumberFormat="1" applyFont="1" applyBorder="1" applyAlignment="1">
      <alignment horizontal="center"/>
    </xf>
    <xf numFmtId="3" fontId="2" fillId="0" borderId="4" xfId="0" applyNumberFormat="1" applyFont="1" applyBorder="1" applyAlignment="1">
      <alignment horizontal="center"/>
    </xf>
    <xf numFmtId="3" fontId="2" fillId="0" borderId="61" xfId="0" applyNumberFormat="1" applyFont="1" applyBorder="1" applyAlignment="1">
      <alignment horizontal="center"/>
    </xf>
    <xf numFmtId="3" fontId="2" fillId="0" borderId="78" xfId="0" applyNumberFormat="1" applyFont="1" applyBorder="1" applyAlignment="1">
      <alignment horizontal="center"/>
    </xf>
    <xf numFmtId="3" fontId="2" fillId="0" borderId="15" xfId="0" applyNumberFormat="1" applyFont="1" applyBorder="1" applyAlignment="1">
      <alignment horizontal="center"/>
    </xf>
    <xf numFmtId="3" fontId="3" fillId="0" borderId="25" xfId="0" applyNumberFormat="1" applyFont="1" applyBorder="1" applyAlignment="1">
      <alignment horizontal="right" vertical="center"/>
    </xf>
    <xf numFmtId="3" fontId="3" fillId="0" borderId="26" xfId="0" applyNumberFormat="1" applyFont="1" applyBorder="1" applyAlignment="1">
      <alignment horizontal="right" vertical="center"/>
    </xf>
    <xf numFmtId="3" fontId="3" fillId="0" borderId="27" xfId="0" applyNumberFormat="1" applyFont="1" applyBorder="1" applyAlignment="1">
      <alignment horizontal="right" vertical="center"/>
    </xf>
    <xf numFmtId="3" fontId="3" fillId="5" borderId="25" xfId="0" applyNumberFormat="1" applyFont="1" applyFill="1" applyBorder="1" applyAlignment="1">
      <alignment horizontal="right" vertical="center"/>
    </xf>
    <xf numFmtId="3" fontId="3" fillId="5" borderId="26" xfId="0" applyNumberFormat="1" applyFont="1" applyFill="1" applyBorder="1" applyAlignment="1">
      <alignment horizontal="right" vertical="center"/>
    </xf>
    <xf numFmtId="3" fontId="3" fillId="5" borderId="62" xfId="0" applyNumberFormat="1" applyFont="1" applyFill="1" applyBorder="1" applyAlignment="1">
      <alignment horizontal="right" vertical="center"/>
    </xf>
    <xf numFmtId="0" fontId="2" fillId="5" borderId="13" xfId="0" applyFont="1" applyFill="1" applyBorder="1" applyAlignment="1">
      <alignment horizontal="left" vertical="center" wrapText="1"/>
    </xf>
    <xf numFmtId="3" fontId="2" fillId="0" borderId="18" xfId="0" applyNumberFormat="1" applyFont="1" applyBorder="1" applyAlignment="1">
      <alignment horizontal="center"/>
    </xf>
    <xf numFmtId="3" fontId="2" fillId="0" borderId="19" xfId="0" applyNumberFormat="1" applyFont="1" applyBorder="1" applyAlignment="1">
      <alignment horizontal="center"/>
    </xf>
    <xf numFmtId="3" fontId="2" fillId="0" borderId="57" xfId="0" applyNumberFormat="1" applyFont="1" applyBorder="1" applyAlignment="1">
      <alignment horizontal="center"/>
    </xf>
    <xf numFmtId="3" fontId="2" fillId="5" borderId="79" xfId="0" applyNumberFormat="1" applyFont="1" applyFill="1" applyBorder="1" applyAlignment="1">
      <alignment horizontal="center"/>
    </xf>
    <xf numFmtId="3" fontId="2" fillId="5" borderId="19" xfId="0" applyNumberFormat="1" applyFont="1" applyFill="1" applyBorder="1" applyAlignment="1">
      <alignment horizontal="center"/>
    </xf>
    <xf numFmtId="3" fontId="2" fillId="5" borderId="20" xfId="0" applyNumberFormat="1" applyFont="1" applyFill="1" applyBorder="1" applyAlignment="1">
      <alignment horizontal="center"/>
    </xf>
    <xf numFmtId="3" fontId="2" fillId="0" borderId="35" xfId="0" applyNumberFormat="1" applyFont="1" applyBorder="1" applyAlignment="1">
      <alignment horizontal="center"/>
    </xf>
    <xf numFmtId="3" fontId="2" fillId="0" borderId="36" xfId="0" applyNumberFormat="1" applyFont="1" applyBorder="1" applyAlignment="1">
      <alignment horizontal="center"/>
    </xf>
    <xf numFmtId="3" fontId="2" fillId="0" borderId="50" xfId="0" applyNumberFormat="1" applyFont="1" applyBorder="1" applyAlignment="1">
      <alignment horizontal="center"/>
    </xf>
    <xf numFmtId="3" fontId="2" fillId="0" borderId="49" xfId="0" applyNumberFormat="1" applyFont="1" applyBorder="1" applyAlignment="1">
      <alignment horizontal="center"/>
    </xf>
    <xf numFmtId="3" fontId="2" fillId="0" borderId="37" xfId="0" applyNumberFormat="1" applyFont="1" applyBorder="1" applyAlignment="1">
      <alignment horizontal="center"/>
    </xf>
    <xf numFmtId="3" fontId="3" fillId="0" borderId="62" xfId="0" applyNumberFormat="1" applyFont="1" applyBorder="1" applyAlignment="1">
      <alignment horizontal="right" vertical="center"/>
    </xf>
    <xf numFmtId="164" fontId="2" fillId="0" borderId="35" xfId="0" applyNumberFormat="1" applyFont="1" applyBorder="1" applyAlignment="1">
      <alignment horizontal="center"/>
    </xf>
    <xf numFmtId="164" fontId="2" fillId="0" borderId="36" xfId="0" applyNumberFormat="1" applyFont="1" applyBorder="1" applyAlignment="1">
      <alignment horizontal="center"/>
    </xf>
    <xf numFmtId="164" fontId="2" fillId="0" borderId="50" xfId="0" applyNumberFormat="1" applyFont="1" applyBorder="1" applyAlignment="1">
      <alignment horizontal="center"/>
    </xf>
    <xf numFmtId="3" fontId="2" fillId="0" borderId="49" xfId="0" applyNumberFormat="1" applyFont="1" applyBorder="1" applyAlignment="1">
      <alignment horizontal="right"/>
    </xf>
    <xf numFmtId="3" fontId="2" fillId="0" borderId="36" xfId="0" applyNumberFormat="1" applyFont="1" applyBorder="1" applyAlignment="1">
      <alignment horizontal="right"/>
    </xf>
    <xf numFmtId="3" fontId="2" fillId="0" borderId="37" xfId="0" applyNumberFormat="1" applyFont="1" applyBorder="1" applyAlignment="1">
      <alignment horizontal="right"/>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3" fontId="3" fillId="2" borderId="14" xfId="0" applyNumberFormat="1" applyFont="1" applyFill="1" applyBorder="1" applyAlignment="1">
      <alignment horizontal="right" vertical="center" wrapText="1"/>
    </xf>
    <xf numFmtId="3" fontId="3" fillId="2" borderId="4" xfId="0" applyNumberFormat="1" applyFont="1" applyFill="1" applyBorder="1" applyAlignment="1">
      <alignment horizontal="right" vertical="center" wrapText="1"/>
    </xf>
    <xf numFmtId="3" fontId="3" fillId="2" borderId="15" xfId="0" applyNumberFormat="1" applyFont="1" applyFill="1" applyBorder="1" applyAlignment="1">
      <alignment horizontal="right" vertical="center" wrapText="1"/>
    </xf>
    <xf numFmtId="3" fontId="2" fillId="0" borderId="9" xfId="0" applyNumberFormat="1" applyFont="1" applyBorder="1" applyAlignment="1">
      <alignment horizontal="right" vertical="center" wrapText="1"/>
    </xf>
    <xf numFmtId="3" fontId="3" fillId="0" borderId="18" xfId="0" applyNumberFormat="1" applyFont="1" applyBorder="1" applyAlignment="1">
      <alignment horizontal="right" vertical="center" wrapText="1"/>
    </xf>
    <xf numFmtId="3" fontId="3" fillId="0" borderId="19"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0" fontId="3" fillId="0" borderId="67"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3" fontId="9" fillId="0" borderId="52" xfId="0" applyNumberFormat="1" applyFont="1" applyBorder="1" applyAlignment="1">
      <alignment horizontal="right" vertical="center"/>
    </xf>
    <xf numFmtId="3" fontId="9" fillId="0" borderId="6" xfId="0" applyNumberFormat="1" applyFont="1" applyBorder="1" applyAlignment="1">
      <alignment horizontal="right" vertical="center"/>
    </xf>
    <xf numFmtId="3" fontId="9" fillId="0" borderId="51"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2" borderId="10" xfId="0" applyNumberFormat="1" applyFont="1" applyFill="1" applyBorder="1" applyAlignment="1">
      <alignment horizontal="right" vertical="center"/>
    </xf>
    <xf numFmtId="3" fontId="26" fillId="2" borderId="11" xfId="0" applyNumberFormat="1" applyFont="1" applyFill="1" applyBorder="1" applyAlignment="1">
      <alignment horizontal="right" vertical="center"/>
    </xf>
    <xf numFmtId="3" fontId="9" fillId="0" borderId="10" xfId="0" applyNumberFormat="1" applyFont="1" applyFill="1" applyBorder="1" applyAlignment="1">
      <alignment horizontal="right" vertical="center"/>
    </xf>
    <xf numFmtId="0" fontId="2" fillId="0" borderId="0" xfId="0" applyFont="1" applyAlignment="1">
      <alignment horizontal="justify" vertical="top" wrapText="1"/>
    </xf>
    <xf numFmtId="0" fontId="14" fillId="0" borderId="0" xfId="0" applyFont="1" applyAlignment="1">
      <alignment horizontal="justify" vertical="top"/>
    </xf>
    <xf numFmtId="3" fontId="3" fillId="2" borderId="58" xfId="0" applyNumberFormat="1" applyFont="1" applyFill="1" applyBorder="1" applyAlignment="1">
      <alignment horizontal="right" vertical="center"/>
    </xf>
    <xf numFmtId="3" fontId="3" fillId="2" borderId="59" xfId="0" applyNumberFormat="1" applyFont="1" applyFill="1" applyBorder="1" applyAlignment="1">
      <alignment horizontal="right" vertical="center"/>
    </xf>
    <xf numFmtId="3" fontId="3" fillId="2" borderId="60" xfId="0" applyNumberFormat="1" applyFont="1" applyFill="1" applyBorder="1" applyAlignment="1">
      <alignment horizontal="right" vertical="center"/>
    </xf>
    <xf numFmtId="0" fontId="0" fillId="0" borderId="0" xfId="0" applyFont="1" applyFill="1" applyAlignment="1" applyProtection="1">
      <alignment horizontal="left" wrapText="1" shrinkToFit="1"/>
      <protection locked="0"/>
    </xf>
    <xf numFmtId="0" fontId="2" fillId="0" borderId="8" xfId="0" applyFont="1" applyBorder="1" applyAlignment="1">
      <alignment horizontal="left" vertical="center" wrapText="1"/>
    </xf>
    <xf numFmtId="3" fontId="2" fillId="5" borderId="39" xfId="0" applyNumberFormat="1" applyFont="1" applyFill="1" applyBorder="1" applyAlignment="1">
      <alignment horizontal="right" vertical="center"/>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2" fillId="2" borderId="62" xfId="0" applyFont="1" applyFill="1" applyBorder="1" applyAlignment="1">
      <alignment horizontal="center" vertical="center"/>
    </xf>
    <xf numFmtId="0" fontId="2" fillId="2" borderId="47" xfId="0" applyFont="1" applyFill="1" applyBorder="1" applyAlignment="1">
      <alignment horizontal="center" vertical="center"/>
    </xf>
    <xf numFmtId="3" fontId="2" fillId="2" borderId="63" xfId="0" applyNumberFormat="1" applyFont="1" applyFill="1" applyBorder="1" applyAlignment="1">
      <alignment horizontal="right" vertical="center"/>
    </xf>
    <xf numFmtId="3" fontId="2" fillId="2" borderId="26" xfId="0" applyNumberFormat="1" applyFont="1" applyFill="1" applyBorder="1" applyAlignment="1">
      <alignment horizontal="right" vertical="center"/>
    </xf>
    <xf numFmtId="3" fontId="2" fillId="2" borderId="27" xfId="0" applyNumberFormat="1" applyFont="1" applyFill="1" applyBorder="1" applyAlignment="1">
      <alignment horizontal="right" vertical="center"/>
    </xf>
    <xf numFmtId="0" fontId="2" fillId="0" borderId="58" xfId="0" applyFont="1" applyBorder="1" applyAlignment="1">
      <alignment horizontal="left"/>
    </xf>
    <xf numFmtId="0" fontId="2" fillId="0" borderId="59" xfId="0" applyFont="1" applyBorder="1" applyAlignment="1">
      <alignment horizontal="left"/>
    </xf>
    <xf numFmtId="0" fontId="2" fillId="0" borderId="60" xfId="0" applyFont="1" applyBorder="1" applyAlignment="1">
      <alignment horizontal="left"/>
    </xf>
    <xf numFmtId="0" fontId="2" fillId="0" borderId="61" xfId="0" applyFont="1" applyBorder="1" applyAlignment="1">
      <alignment horizontal="center"/>
    </xf>
    <xf numFmtId="0" fontId="2" fillId="0" borderId="59" xfId="0" applyFont="1" applyBorder="1" applyAlignment="1">
      <alignment horizontal="center"/>
    </xf>
    <xf numFmtId="3" fontId="2" fillId="0" borderId="59" xfId="0" applyNumberFormat="1" applyFont="1" applyBorder="1" applyAlignment="1">
      <alignment horizontal="center"/>
    </xf>
    <xf numFmtId="3" fontId="2" fillId="0" borderId="60" xfId="0" applyNumberFormat="1" applyFont="1" applyBorder="1" applyAlignment="1">
      <alignment horizontal="center"/>
    </xf>
    <xf numFmtId="0" fontId="3" fillId="0" borderId="46" xfId="0" applyFont="1" applyBorder="1" applyAlignment="1">
      <alignment horizontal="left"/>
    </xf>
    <xf numFmtId="0" fontId="3" fillId="0" borderId="47" xfId="0" applyFont="1" applyBorder="1" applyAlignment="1">
      <alignment horizontal="left"/>
    </xf>
    <xf numFmtId="0" fontId="3" fillId="0" borderId="48" xfId="0" applyFont="1" applyBorder="1" applyAlignment="1">
      <alignment horizontal="left"/>
    </xf>
    <xf numFmtId="0" fontId="2" fillId="0" borderId="54" xfId="0" applyFont="1" applyBorder="1" applyAlignment="1">
      <alignment horizontal="left"/>
    </xf>
    <xf numFmtId="0" fontId="2" fillId="0" borderId="55" xfId="0" applyFont="1" applyBorder="1" applyAlignment="1">
      <alignment horizontal="left"/>
    </xf>
    <xf numFmtId="0" fontId="2" fillId="0" borderId="56" xfId="0" applyFont="1" applyBorder="1" applyAlignment="1">
      <alignment horizontal="left"/>
    </xf>
    <xf numFmtId="0" fontId="2" fillId="0" borderId="57" xfId="0" applyFont="1" applyBorder="1" applyAlignment="1">
      <alignment horizontal="center"/>
    </xf>
    <xf numFmtId="0" fontId="2" fillId="0" borderId="55" xfId="0" applyFont="1" applyBorder="1" applyAlignment="1">
      <alignment horizontal="center"/>
    </xf>
    <xf numFmtId="3" fontId="2" fillId="0" borderId="55" xfId="0" applyNumberFormat="1" applyFont="1" applyBorder="1" applyAlignment="1">
      <alignment horizontal="center"/>
    </xf>
    <xf numFmtId="3" fontId="2" fillId="0" borderId="56" xfId="0" applyNumberFormat="1" applyFont="1" applyBorder="1" applyAlignment="1">
      <alignment horizontal="center"/>
    </xf>
    <xf numFmtId="0" fontId="2" fillId="0" borderId="53" xfId="0" applyFont="1" applyBorder="1" applyAlignment="1">
      <alignment horizontal="left"/>
    </xf>
    <xf numFmtId="0" fontId="2" fillId="0" borderId="44" xfId="0" applyFont="1" applyBorder="1" applyAlignment="1">
      <alignment horizontal="left"/>
    </xf>
    <xf numFmtId="0" fontId="2" fillId="0" borderId="45" xfId="0" applyFont="1" applyBorder="1" applyAlignment="1">
      <alignment horizontal="left"/>
    </xf>
    <xf numFmtId="0" fontId="2" fillId="0" borderId="1" xfId="0" applyFont="1" applyBorder="1" applyAlignment="1">
      <alignment horizontal="center"/>
    </xf>
    <xf numFmtId="0" fontId="2" fillId="0" borderId="44" xfId="0" applyFont="1" applyBorder="1" applyAlignment="1">
      <alignment horizontal="center"/>
    </xf>
    <xf numFmtId="3" fontId="2" fillId="0" borderId="44" xfId="0" applyNumberFormat="1" applyFont="1" applyBorder="1" applyAlignment="1">
      <alignment horizontal="center"/>
    </xf>
    <xf numFmtId="3" fontId="2" fillId="0" borderId="45" xfId="0" applyNumberFormat="1" applyFont="1" applyBorder="1" applyAlignment="1">
      <alignment horizontal="center"/>
    </xf>
    <xf numFmtId="0" fontId="2" fillId="0" borderId="38" xfId="0" applyFont="1" applyBorder="1" applyAlignment="1">
      <alignment horizontal="left"/>
    </xf>
    <xf numFmtId="0" fontId="2" fillId="0" borderId="39" xfId="0" applyFont="1" applyBorder="1" applyAlignment="1">
      <alignment horizontal="left"/>
    </xf>
    <xf numFmtId="0" fontId="2" fillId="0" borderId="40" xfId="0" applyFont="1" applyBorder="1" applyAlignment="1">
      <alignment horizontal="left"/>
    </xf>
    <xf numFmtId="0" fontId="2" fillId="0" borderId="7" xfId="0" applyFont="1" applyBorder="1" applyAlignment="1">
      <alignment horizontal="center"/>
    </xf>
    <xf numFmtId="0" fontId="2" fillId="0" borderId="39" xfId="0" applyFont="1" applyBorder="1" applyAlignment="1">
      <alignment horizontal="center"/>
    </xf>
    <xf numFmtId="3" fontId="2" fillId="0" borderId="39" xfId="0" applyNumberFormat="1" applyFont="1" applyBorder="1" applyAlignment="1">
      <alignment horizontal="center"/>
    </xf>
    <xf numFmtId="3" fontId="2" fillId="0" borderId="40" xfId="0" applyNumberFormat="1" applyFont="1" applyBorder="1" applyAlignment="1">
      <alignment horizontal="center"/>
    </xf>
    <xf numFmtId="164" fontId="2" fillId="0" borderId="39" xfId="0" applyNumberFormat="1" applyFont="1" applyBorder="1" applyAlignment="1">
      <alignment horizontal="center"/>
    </xf>
    <xf numFmtId="164" fontId="2" fillId="0" borderId="7" xfId="0" applyNumberFormat="1" applyFont="1" applyBorder="1" applyAlignment="1">
      <alignment horizontal="center"/>
    </xf>
    <xf numFmtId="3" fontId="2" fillId="0" borderId="5" xfId="0" applyNumberFormat="1" applyFont="1" applyBorder="1" applyAlignment="1">
      <alignment horizontal="center"/>
    </xf>
    <xf numFmtId="3" fontId="2" fillId="0" borderId="6" xfId="0" applyNumberFormat="1" applyFont="1" applyBorder="1" applyAlignment="1">
      <alignment horizontal="center"/>
    </xf>
    <xf numFmtId="3" fontId="2" fillId="0" borderId="7" xfId="0" applyNumberFormat="1" applyFont="1" applyBorder="1" applyAlignment="1">
      <alignment horizontal="center"/>
    </xf>
    <xf numFmtId="0" fontId="2" fillId="0" borderId="41" xfId="0" applyFont="1" applyBorder="1" applyAlignment="1">
      <alignment horizontal="left"/>
    </xf>
    <xf numFmtId="0" fontId="2" fillId="0" borderId="42" xfId="0" applyFont="1" applyBorder="1" applyAlignment="1">
      <alignment horizontal="left"/>
    </xf>
    <xf numFmtId="0" fontId="2" fillId="0" borderId="43" xfId="0" applyFont="1" applyBorder="1" applyAlignment="1">
      <alignment horizontal="left"/>
    </xf>
    <xf numFmtId="164" fontId="2" fillId="0" borderId="33" xfId="0" applyNumberFormat="1" applyFont="1" applyBorder="1" applyAlignment="1">
      <alignment horizontal="center"/>
    </xf>
    <xf numFmtId="164" fontId="2" fillId="0" borderId="42" xfId="0" applyNumberFormat="1" applyFont="1" applyBorder="1" applyAlignment="1">
      <alignment horizontal="center"/>
    </xf>
    <xf numFmtId="0" fontId="3" fillId="0" borderId="8" xfId="0" applyFont="1" applyBorder="1" applyAlignment="1">
      <alignment horizontal="left"/>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3" fontId="9" fillId="0" borderId="35" xfId="0" applyNumberFormat="1" applyFont="1" applyBorder="1" applyAlignment="1">
      <alignment horizontal="right" vertical="center"/>
    </xf>
    <xf numFmtId="3" fontId="9" fillId="0" borderId="36" xfId="0" applyNumberFormat="1" applyFont="1" applyBorder="1" applyAlignment="1">
      <alignment horizontal="right" vertical="center"/>
    </xf>
    <xf numFmtId="3" fontId="9" fillId="0" borderId="37" xfId="0" applyNumberFormat="1" applyFont="1" applyBorder="1" applyAlignment="1">
      <alignment horizontal="right" vertical="center"/>
    </xf>
    <xf numFmtId="3" fontId="2" fillId="2" borderId="11" xfId="0" applyNumberFormat="1" applyFont="1" applyFill="1" applyBorder="1" applyAlignment="1">
      <alignment horizontal="right" vertical="center" wrapText="1"/>
    </xf>
    <xf numFmtId="3" fontId="2" fillId="2" borderId="12" xfId="0" applyNumberFormat="1" applyFont="1" applyFill="1" applyBorder="1" applyAlignment="1">
      <alignment horizontal="right" vertical="center" wrapText="1"/>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3" fillId="0" borderId="12" xfId="0" applyFont="1" applyBorder="1" applyAlignment="1">
      <alignment horizontal="left" vertical="center" wrapText="1"/>
    </xf>
    <xf numFmtId="3" fontId="3" fillId="0" borderId="10" xfId="0" applyNumberFormat="1" applyFont="1" applyFill="1" applyBorder="1" applyAlignment="1">
      <alignment horizontal="right" vertical="center"/>
    </xf>
    <xf numFmtId="3" fontId="3" fillId="0" borderId="10" xfId="0" applyNumberFormat="1" applyFont="1" applyFill="1" applyBorder="1" applyAlignment="1">
      <alignment horizontal="right" vertical="center" wrapText="1"/>
    </xf>
    <xf numFmtId="3" fontId="2" fillId="0" borderId="9" xfId="0" applyNumberFormat="1" applyFont="1" applyFill="1" applyBorder="1" applyAlignment="1">
      <alignment horizontal="right" vertical="center" wrapText="1"/>
    </xf>
    <xf numFmtId="0" fontId="27" fillId="0" borderId="0" xfId="0" applyFont="1" applyAlignment="1">
      <alignment horizontal="center" vertical="center" wrapText="1"/>
    </xf>
    <xf numFmtId="0" fontId="3" fillId="0" borderId="0" xfId="0" applyFont="1" applyBorder="1" applyAlignment="1">
      <alignment horizontal="center"/>
    </xf>
    <xf numFmtId="0" fontId="2" fillId="0" borderId="0" xfId="0" applyFont="1" applyAlignment="1">
      <alignment horizontal="left"/>
    </xf>
    <xf numFmtId="0" fontId="4" fillId="0" borderId="0" xfId="0" applyFont="1" applyAlignment="1">
      <alignment horizontal="center"/>
    </xf>
    <xf numFmtId="0" fontId="2" fillId="0" borderId="17" xfId="0" applyFont="1" applyBorder="1" applyAlignment="1">
      <alignment horizontal="left"/>
    </xf>
    <xf numFmtId="0" fontId="4" fillId="0" borderId="17" xfId="0" applyFont="1" applyBorder="1" applyAlignment="1">
      <alignment horizontal="center"/>
    </xf>
    <xf numFmtId="0" fontId="3" fillId="0" borderId="2" xfId="0" applyFont="1" applyBorder="1" applyAlignment="1">
      <alignment horizontal="center" wrapText="1"/>
    </xf>
    <xf numFmtId="0" fontId="5" fillId="5" borderId="0" xfId="0" applyFont="1" applyFill="1" applyAlignment="1">
      <alignment horizontal="left" vertical="top" wrapText="1"/>
    </xf>
    <xf numFmtId="0" fontId="3" fillId="0" borderId="14" xfId="0" applyFont="1" applyFill="1" applyBorder="1" applyAlignment="1">
      <alignment horizontal="left"/>
    </xf>
    <xf numFmtId="0" fontId="3" fillId="0" borderId="4" xfId="0" applyFont="1" applyFill="1" applyBorder="1" applyAlignment="1">
      <alignment horizontal="left"/>
    </xf>
    <xf numFmtId="0" fontId="3" fillId="0" borderId="15" xfId="0" applyFont="1" applyFill="1" applyBorder="1" applyAlignment="1">
      <alignment horizontal="left"/>
    </xf>
    <xf numFmtId="0" fontId="2" fillId="0" borderId="11" xfId="0" applyFont="1" applyFill="1" applyBorder="1" applyAlignment="1">
      <alignment horizontal="center" vertical="center"/>
    </xf>
    <xf numFmtId="3" fontId="2" fillId="0" borderId="11" xfId="0" applyNumberFormat="1" applyFont="1" applyFill="1" applyBorder="1" applyAlignment="1">
      <alignment horizontal="right" vertical="center"/>
    </xf>
    <xf numFmtId="9" fontId="2" fillId="0" borderId="11" xfId="1" applyFont="1" applyFill="1" applyBorder="1" applyAlignment="1">
      <alignment horizontal="right" vertical="center"/>
    </xf>
    <xf numFmtId="0" fontId="2" fillId="0" borderId="9" xfId="0" applyFont="1" applyFill="1" applyBorder="1" applyAlignment="1">
      <alignment horizontal="right" vertical="center"/>
    </xf>
    <xf numFmtId="10" fontId="2" fillId="0" borderId="9" xfId="0" applyNumberFormat="1" applyFont="1" applyFill="1" applyBorder="1" applyAlignment="1">
      <alignment horizontal="right" vertical="center"/>
    </xf>
    <xf numFmtId="0" fontId="2" fillId="0" borderId="10" xfId="0" applyFont="1" applyFill="1" applyBorder="1" applyAlignment="1">
      <alignment horizontal="center" vertical="center" wrapText="1"/>
    </xf>
    <xf numFmtId="165" fontId="2" fillId="0" borderId="10" xfId="0" applyNumberFormat="1" applyFont="1" applyFill="1" applyBorder="1" applyAlignment="1">
      <alignment horizontal="right" vertical="center"/>
    </xf>
    <xf numFmtId="0" fontId="3" fillId="0" borderId="1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5" xfId="0" applyFont="1" applyFill="1" applyBorder="1" applyAlignment="1">
      <alignment horizontal="left" vertical="center" wrapText="1"/>
    </xf>
    <xf numFmtId="165" fontId="2" fillId="0" borderId="11" xfId="0" applyNumberFormat="1" applyFont="1" applyFill="1" applyBorder="1" applyAlignment="1">
      <alignment horizontal="right" vertical="center"/>
    </xf>
    <xf numFmtId="9" fontId="2" fillId="0" borderId="14" xfId="1" applyFont="1" applyFill="1" applyBorder="1" applyAlignment="1">
      <alignment horizontal="right" vertical="center"/>
    </xf>
    <xf numFmtId="9" fontId="2" fillId="0" borderId="4" xfId="1" applyFont="1" applyFill="1" applyBorder="1" applyAlignment="1">
      <alignment horizontal="right" vertical="center"/>
    </xf>
    <xf numFmtId="9" fontId="2" fillId="0" borderId="15" xfId="1" applyFont="1" applyFill="1" applyBorder="1" applyAlignment="1">
      <alignment horizontal="right" vertical="center"/>
    </xf>
    <xf numFmtId="0" fontId="2" fillId="0" borderId="9" xfId="0" applyFont="1" applyFill="1" applyBorder="1" applyAlignment="1">
      <alignment horizontal="center" vertical="center" wrapText="1"/>
    </xf>
    <xf numFmtId="165" fontId="2" fillId="0" borderId="9" xfId="0" applyNumberFormat="1" applyFont="1" applyFill="1" applyBorder="1" applyAlignment="1">
      <alignment horizontal="right" vertical="center"/>
    </xf>
    <xf numFmtId="10" fontId="2" fillId="0" borderId="12" xfId="0" applyNumberFormat="1" applyFont="1" applyFill="1" applyBorder="1" applyAlignment="1">
      <alignment horizontal="right" vertical="center"/>
    </xf>
    <xf numFmtId="10" fontId="2" fillId="0" borderId="13" xfId="0" applyNumberFormat="1" applyFont="1" applyFill="1" applyBorder="1" applyAlignment="1">
      <alignment horizontal="right" vertical="center"/>
    </xf>
    <xf numFmtId="0" fontId="3" fillId="0" borderId="3" xfId="0" applyFont="1" applyBorder="1" applyAlignment="1">
      <alignment horizontal="center"/>
    </xf>
    <xf numFmtId="0" fontId="3" fillId="0" borderId="2" xfId="0" applyFont="1" applyBorder="1" applyAlignment="1">
      <alignment horizontal="center"/>
    </xf>
    <xf numFmtId="0" fontId="3" fillId="0" borderId="1" xfId="0" applyFont="1" applyBorder="1" applyAlignment="1">
      <alignment horizontal="center"/>
    </xf>
    <xf numFmtId="0" fontId="3" fillId="0" borderId="8" xfId="0" applyNumberFormat="1" applyFont="1" applyBorder="1" applyAlignment="1">
      <alignment horizontal="center" vertical="center" wrapText="1"/>
    </xf>
    <xf numFmtId="0" fontId="2" fillId="0" borderId="11" xfId="0" applyNumberFormat="1" applyFont="1" applyBorder="1" applyAlignment="1">
      <alignment horizontal="left" vertical="center" wrapText="1"/>
    </xf>
    <xf numFmtId="0" fontId="5" fillId="0" borderId="0" xfId="0" applyFont="1" applyFill="1" applyAlignment="1">
      <alignment horizontal="justify" vertical="top" wrapText="1"/>
    </xf>
    <xf numFmtId="0" fontId="2" fillId="0" borderId="9" xfId="0" applyNumberFormat="1" applyFont="1" applyBorder="1" applyAlignment="1">
      <alignment horizontal="left" vertical="center" wrapText="1"/>
    </xf>
    <xf numFmtId="0" fontId="2" fillId="0" borderId="10" xfId="0" applyNumberFormat="1" applyFont="1" applyBorder="1" applyAlignment="1">
      <alignment horizontal="left" vertical="center" wrapText="1"/>
    </xf>
    <xf numFmtId="0" fontId="2" fillId="2" borderId="2" xfId="0" applyFont="1" applyFill="1" applyBorder="1" applyAlignment="1">
      <alignment horizontal="center"/>
    </xf>
    <xf numFmtId="0" fontId="2" fillId="2" borderId="1" xfId="0" applyFont="1" applyFill="1" applyBorder="1" applyAlignment="1">
      <alignment horizontal="center"/>
    </xf>
  </cellXfs>
  <cellStyles count="2">
    <cellStyle name="Normální" xfId="0" builtinId="0"/>
    <cellStyle name="Procenta" xfId="1" builtinId="5"/>
  </cellStyles>
  <dxfs count="18">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Dokumentacia\DOCUME~1\mrnkp\LOCALS~1\Temp\notes42C9D0\smigi\testi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CLIENTS\Slovensky_rozvojovy_fond\2017\zavierka_2017\FS_SRF_2017%20SK_UZPOD_no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Hárok3"/>
      <sheetName val="Input data"/>
      <sheetName val="BS"/>
      <sheetName val="BS old"/>
      <sheetName val="P&amp;L old"/>
      <sheetName val="VYSVETLIVKY"/>
      <sheetName val="1"/>
      <sheetName val="2"/>
      <sheetName val="2_tabulka 2"/>
      <sheetName val="3"/>
      <sheetName val="4"/>
      <sheetName val="5"/>
      <sheetName val="6"/>
      <sheetName val="7"/>
      <sheetName val="8"/>
      <sheetName val="9"/>
      <sheetName val="10"/>
      <sheetName val="11"/>
      <sheetName val="12"/>
      <sheetName val="12_tabulka c.2"/>
      <sheetName val="13"/>
      <sheetName val="14_tabulka 1 a 3"/>
      <sheetName val="14_tabulka 2 a 4"/>
      <sheetName val="15"/>
      <sheetName val="16"/>
      <sheetName val="16_tabulka c.2"/>
      <sheetName val="17"/>
      <sheetName val="18"/>
      <sheetName val="18_tabulka c.2"/>
      <sheetName val="19"/>
      <sheetName val="20"/>
      <sheetName val="21"/>
      <sheetName val="22"/>
      <sheetName val="23"/>
      <sheetName val="24"/>
      <sheetName val="24_tabulky 3 a 4"/>
      <sheetName val="25"/>
      <sheetName val="26"/>
      <sheetName val="27"/>
      <sheetName val="28"/>
      <sheetName val="29"/>
      <sheetName val="30"/>
      <sheetName val="31"/>
      <sheetName val="32"/>
      <sheetName val="32_tabulka 2"/>
      <sheetName val="33"/>
      <sheetName val="34"/>
      <sheetName val="42"/>
      <sheetName val="43"/>
      <sheetName val="44"/>
      <sheetName val="35"/>
      <sheetName val="36"/>
      <sheetName val="37"/>
      <sheetName val="38"/>
      <sheetName val="39"/>
      <sheetName val="40"/>
      <sheetName val="41"/>
      <sheetName val="45"/>
      <sheetName val="46"/>
      <sheetName val="TB_2016"/>
      <sheetName val="TB_2015"/>
      <sheetName val="GL"/>
      <sheetName val="P&amp;L"/>
      <sheetName val="SK Cover sheet"/>
      <sheetName val="BS-SK Statutory"/>
      <sheetName val="IS-SK Statutory "/>
      <sheetName val="Notes- SK Template"/>
      <sheetName val="Notes-SK Cover sheet"/>
      <sheetName val="BS-SK Statutory old"/>
      <sheetName val="IS-SK Statutoryold "/>
      <sheetName val="IS-SK Cover sheet"/>
      <sheetName val="Cash Flow SK"/>
      <sheetName val="E_Cover sheet"/>
      <sheetName val="BS-E Cover sheet"/>
      <sheetName val="BS-E Statutory"/>
      <sheetName val="BS- E Statutory"/>
      <sheetName val="IS-E Cover sheet"/>
      <sheetName val="IS-E Statutory"/>
      <sheetName val="IS-E Statutory m"/>
      <sheetName val="Notes-E Cover sheet"/>
      <sheetName val="Notes - E Template"/>
      <sheetName val="Cash Flow (ENG)"/>
      <sheetName val="G-Cover sheet"/>
      <sheetName val="BS-G Cover sheet"/>
      <sheetName val="BS - G Statutoryo"/>
    </sheetNames>
    <sheetDataSet>
      <sheetData sheetId="0"/>
      <sheetData sheetId="1"/>
      <sheetData sheetId="2"/>
      <sheetData sheetId="3">
        <row r="3">
          <cell r="F3" t="str">
            <v>Slovenský Rozvojový Fond, a.s.</v>
          </cell>
        </row>
      </sheetData>
      <sheetData sheetId="4">
        <row r="30">
          <cell r="D30">
            <v>6674840</v>
          </cell>
        </row>
      </sheetData>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K1284"/>
  <sheetViews>
    <sheetView showGridLines="0" tabSelected="1" view="pageBreakPreview" topLeftCell="A434" zoomScale="115" zoomScaleNormal="115" zoomScaleSheetLayoutView="115" workbookViewId="0">
      <selection activeCell="O436" sqref="O436"/>
    </sheetView>
  </sheetViews>
  <sheetFormatPr defaultColWidth="9.109375" defaultRowHeight="14.25" customHeight="1" x14ac:dyDescent="0.2"/>
  <cols>
    <col min="1" max="1" width="3.44140625" style="6" customWidth="1"/>
    <col min="2" max="2" width="1.5546875" style="8" customWidth="1"/>
    <col min="3" max="34" width="3.44140625" style="8" customWidth="1"/>
    <col min="35" max="16384" width="9.109375" style="8"/>
  </cols>
  <sheetData>
    <row r="1" spans="1:43" s="5" customFormat="1" ht="15.75" customHeight="1" thickBot="1" x14ac:dyDescent="0.3">
      <c r="A1" s="1" t="s">
        <v>0</v>
      </c>
      <c r="B1" s="698" t="s">
        <v>1</v>
      </c>
      <c r="C1" s="698"/>
      <c r="D1" s="698"/>
      <c r="E1" s="698"/>
      <c r="F1" s="698"/>
      <c r="G1" s="698"/>
      <c r="H1" s="698"/>
      <c r="I1" s="698"/>
      <c r="J1" s="698"/>
      <c r="K1" s="698"/>
      <c r="L1" s="698"/>
      <c r="M1" s="698"/>
      <c r="N1" s="698"/>
      <c r="O1" s="698"/>
      <c r="P1" s="698"/>
      <c r="Q1" s="698"/>
      <c r="R1" s="698"/>
      <c r="S1" s="698"/>
      <c r="T1" s="698"/>
      <c r="U1" s="698"/>
      <c r="V1" s="698"/>
      <c r="W1" s="698"/>
      <c r="X1" s="698"/>
      <c r="Y1" s="698"/>
      <c r="Z1" s="698"/>
      <c r="AA1" s="698"/>
      <c r="AB1" s="698"/>
      <c r="AC1" s="698"/>
      <c r="AD1" s="698"/>
      <c r="AE1" s="698"/>
      <c r="AF1" s="698"/>
      <c r="AG1" s="698"/>
      <c r="AH1" s="699"/>
      <c r="AI1" s="690" t="s">
        <v>2</v>
      </c>
      <c r="AJ1" s="691"/>
      <c r="AK1" s="691"/>
      <c r="AL1" s="691"/>
      <c r="AM1" s="692"/>
      <c r="AN1" s="2"/>
      <c r="AO1" s="3" t="s">
        <v>3</v>
      </c>
      <c r="AP1" s="4"/>
      <c r="AQ1" s="2"/>
    </row>
    <row r="2" spans="1:43" s="7" customFormat="1" ht="9" customHeight="1" x14ac:dyDescent="0.25">
      <c r="A2" s="6"/>
      <c r="AI2" s="8"/>
      <c r="AJ2" s="8"/>
      <c r="AK2" s="8"/>
      <c r="AL2" s="8"/>
      <c r="AM2" s="8"/>
      <c r="AN2" s="8"/>
      <c r="AO2" s="8"/>
      <c r="AP2" s="8"/>
      <c r="AQ2" s="8"/>
    </row>
    <row r="3" spans="1:43" s="7" customFormat="1" ht="15" customHeight="1" x14ac:dyDescent="0.25">
      <c r="A3" s="6"/>
      <c r="D3" s="9" t="s">
        <v>4</v>
      </c>
      <c r="E3" s="10"/>
      <c r="F3" s="10"/>
      <c r="G3" s="10"/>
      <c r="H3" s="10"/>
      <c r="I3" s="10"/>
      <c r="J3" s="11"/>
      <c r="K3" s="12"/>
      <c r="L3" s="13" t="s">
        <v>5</v>
      </c>
      <c r="M3" s="14" t="str">
        <f>MID([2]Hárok1!$C$24,1,1)</f>
        <v/>
      </c>
      <c r="N3" s="15" t="str">
        <f>MID([2]Hárok1!$C$24,2,1)</f>
        <v/>
      </c>
      <c r="O3" s="15" t="str">
        <f>MID([2]Hárok1!$C$24,3,1)</f>
        <v/>
      </c>
      <c r="P3" s="15" t="str">
        <f>MID([2]Hárok1!$C$24,4,1)</f>
        <v/>
      </c>
      <c r="Q3" s="15" t="str">
        <f>MID([2]Hárok1!$C$24,5,1)</f>
        <v/>
      </c>
      <c r="R3" s="15" t="str">
        <f>MID([2]Hárok1!$C$24,6,1)</f>
        <v/>
      </c>
      <c r="S3" s="15" t="str">
        <f>MID([2]Hárok1!$C$24,7,1)</f>
        <v/>
      </c>
      <c r="T3" s="15" t="str">
        <f>MID([2]Hárok1!$C$24,8,1)</f>
        <v/>
      </c>
      <c r="U3" s="15" t="str">
        <f>MID([2]Hárok1!$C$24,9,1)</f>
        <v/>
      </c>
      <c r="V3" s="16" t="str">
        <f>MID([2]Hárok1!$C$24,10,1)</f>
        <v/>
      </c>
      <c r="X3" s="13" t="s">
        <v>6</v>
      </c>
      <c r="Y3" s="14" t="str">
        <f>MID([2]Hárok1!$C$26,1,1)</f>
        <v/>
      </c>
      <c r="Z3" s="15" t="str">
        <f>MID([2]Hárok1!$C$26,2,1)</f>
        <v/>
      </c>
      <c r="AA3" s="15" t="str">
        <f>MID([2]Hárok1!$C$26,3,1)</f>
        <v/>
      </c>
      <c r="AB3" s="15" t="str">
        <f>MID([2]Hárok1!$C$26,4,1)</f>
        <v/>
      </c>
      <c r="AC3" s="15" t="str">
        <f>MID([2]Hárok1!$C$26,5,1)</f>
        <v/>
      </c>
      <c r="AD3" s="15" t="str">
        <f>MID([2]Hárok1!$C$26,6,1)</f>
        <v/>
      </c>
      <c r="AE3" s="15" t="str">
        <f>MID([2]Hárok1!$C$26,7,1)</f>
        <v/>
      </c>
      <c r="AF3" s="16" t="str">
        <f>MID([2]Hárok1!$C$26,8,1)</f>
        <v/>
      </c>
      <c r="AG3" s="17" t="str">
        <f>MID([2]Hárok1!$C$26,9,1)</f>
        <v/>
      </c>
      <c r="AH3" s="17" t="str">
        <f>MID([2]Hárok1!$C$24,10,1)</f>
        <v/>
      </c>
      <c r="AI3" s="8"/>
      <c r="AJ3" s="8"/>
      <c r="AK3" s="8"/>
      <c r="AL3" s="8"/>
      <c r="AM3" s="8"/>
      <c r="AN3" s="8"/>
      <c r="AO3" s="8"/>
      <c r="AP3" s="8"/>
      <c r="AQ3" s="8"/>
    </row>
    <row r="4" spans="1:43" s="7" customFormat="1" ht="15" hidden="1" customHeight="1" x14ac:dyDescent="0.25">
      <c r="A4" s="6"/>
      <c r="D4" s="18"/>
      <c r="E4" s="12"/>
      <c r="F4" s="12"/>
      <c r="G4" s="12"/>
      <c r="H4" s="12"/>
      <c r="I4" s="12"/>
      <c r="J4" s="12"/>
      <c r="K4" s="12"/>
      <c r="W4" s="13"/>
      <c r="X4" s="17"/>
      <c r="Y4" s="17"/>
      <c r="Z4" s="17"/>
      <c r="AA4" s="17"/>
      <c r="AB4" s="17"/>
      <c r="AC4" s="17"/>
      <c r="AD4" s="17"/>
      <c r="AE4" s="17"/>
      <c r="AF4" s="17"/>
      <c r="AG4" s="17"/>
      <c r="AI4" s="8"/>
      <c r="AJ4" s="8"/>
      <c r="AK4" s="8"/>
      <c r="AL4" s="8"/>
      <c r="AM4" s="8"/>
      <c r="AN4" s="8"/>
      <c r="AO4" s="8"/>
      <c r="AP4" s="8"/>
      <c r="AQ4" s="8"/>
    </row>
    <row r="5" spans="1:43" s="7" customFormat="1" ht="15" customHeight="1" x14ac:dyDescent="0.25">
      <c r="A5" s="6"/>
      <c r="D5" s="18">
        <f>[2]Hárok1!F3</f>
        <v>0</v>
      </c>
      <c r="E5" s="12"/>
      <c r="F5" s="12"/>
      <c r="G5" s="12"/>
      <c r="H5" s="12"/>
      <c r="I5" s="12"/>
      <c r="J5" s="12"/>
      <c r="K5" s="12"/>
      <c r="W5" s="13"/>
      <c r="X5" s="17"/>
      <c r="Y5" s="17"/>
      <c r="Z5" s="17"/>
      <c r="AA5" s="17"/>
      <c r="AB5" s="17"/>
      <c r="AC5" s="17"/>
      <c r="AD5" s="17"/>
      <c r="AE5" s="17"/>
      <c r="AF5" s="17"/>
      <c r="AG5" s="17"/>
      <c r="AI5" s="8"/>
      <c r="AJ5" s="8"/>
      <c r="AK5" s="8"/>
      <c r="AL5" s="8"/>
      <c r="AM5" s="8"/>
      <c r="AN5" s="8"/>
      <c r="AO5" s="8"/>
      <c r="AP5" s="8"/>
      <c r="AQ5" s="8"/>
    </row>
    <row r="6" spans="1:43" s="7" customFormat="1" ht="21.75" customHeight="1" x14ac:dyDescent="0.25">
      <c r="A6" s="6"/>
      <c r="AI6" s="8"/>
      <c r="AJ6" s="8"/>
      <c r="AK6" s="8"/>
      <c r="AL6" s="8"/>
      <c r="AM6" s="8"/>
      <c r="AN6" s="8"/>
      <c r="AO6" s="8"/>
      <c r="AP6" s="8"/>
      <c r="AQ6" s="8"/>
    </row>
    <row r="7" spans="1:43" s="7" customFormat="1" ht="13.8" x14ac:dyDescent="0.25">
      <c r="A7" s="6"/>
      <c r="D7" s="19" t="s">
        <v>7</v>
      </c>
      <c r="AI7" s="8"/>
      <c r="AJ7" s="8"/>
      <c r="AK7" s="8"/>
      <c r="AL7" s="8"/>
      <c r="AM7" s="8"/>
      <c r="AN7" s="8"/>
      <c r="AO7" s="8"/>
      <c r="AP7" s="8"/>
      <c r="AQ7" s="8"/>
    </row>
    <row r="8" spans="1:43" s="7" customFormat="1" ht="13.8" x14ac:dyDescent="0.25">
      <c r="A8" s="6"/>
      <c r="D8" s="19"/>
      <c r="AI8" s="8"/>
      <c r="AJ8" s="8"/>
      <c r="AK8" s="8"/>
      <c r="AL8" s="8"/>
      <c r="AM8" s="8"/>
      <c r="AN8" s="8"/>
      <c r="AO8" s="8"/>
      <c r="AP8" s="8"/>
      <c r="AQ8" s="8"/>
    </row>
    <row r="9" spans="1:43" s="7" customFormat="1" ht="15" customHeight="1" x14ac:dyDescent="0.25">
      <c r="A9" s="6"/>
      <c r="D9" s="165" t="s">
        <v>8</v>
      </c>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I9" s="8"/>
      <c r="AJ9" s="8"/>
      <c r="AK9" s="8"/>
      <c r="AL9" s="8"/>
      <c r="AM9" s="8"/>
      <c r="AN9" s="8"/>
      <c r="AO9" s="8"/>
      <c r="AP9" s="8"/>
      <c r="AQ9" s="8"/>
    </row>
    <row r="10" spans="1:43" s="7" customFormat="1" ht="13.8" x14ac:dyDescent="0.25">
      <c r="A10" s="6"/>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I10" s="8"/>
      <c r="AJ10" s="8"/>
      <c r="AK10" s="8"/>
      <c r="AL10" s="8"/>
      <c r="AM10" s="8"/>
      <c r="AN10" s="8"/>
      <c r="AO10" s="8"/>
      <c r="AP10" s="8"/>
      <c r="AQ10" s="8"/>
    </row>
    <row r="11" spans="1:43" s="7" customFormat="1" ht="13.8" x14ac:dyDescent="0.25">
      <c r="A11" s="6"/>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I11" s="8"/>
      <c r="AJ11" s="8"/>
      <c r="AK11" s="8"/>
      <c r="AL11" s="8"/>
      <c r="AM11" s="8"/>
      <c r="AN11" s="8"/>
      <c r="AO11" s="8"/>
      <c r="AP11" s="8"/>
      <c r="AQ11" s="8"/>
    </row>
    <row r="12" spans="1:43" s="7" customFormat="1" ht="13.8" x14ac:dyDescent="0.25">
      <c r="A12" s="6"/>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I12" s="8"/>
      <c r="AJ12" s="8"/>
      <c r="AK12" s="8"/>
      <c r="AL12" s="8"/>
      <c r="AM12" s="8"/>
      <c r="AN12" s="8"/>
      <c r="AO12" s="8"/>
      <c r="AP12" s="8"/>
      <c r="AQ12" s="8"/>
    </row>
    <row r="13" spans="1:43" s="7" customFormat="1" ht="13.8" x14ac:dyDescent="0.25">
      <c r="A13" s="6"/>
      <c r="AI13" s="8"/>
      <c r="AJ13" s="8"/>
      <c r="AK13" s="8"/>
      <c r="AL13" s="8"/>
      <c r="AM13" s="8"/>
      <c r="AN13" s="8"/>
      <c r="AO13" s="8"/>
      <c r="AP13" s="8"/>
      <c r="AQ13" s="8"/>
    </row>
    <row r="14" spans="1:43" s="7" customFormat="1" ht="42.75" customHeight="1" x14ac:dyDescent="0.25">
      <c r="A14" s="6"/>
      <c r="D14" s="165" t="s">
        <v>9</v>
      </c>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I14" s="8"/>
      <c r="AJ14" s="8"/>
      <c r="AK14" s="8"/>
      <c r="AL14" s="8"/>
      <c r="AM14" s="8"/>
      <c r="AN14" s="8"/>
      <c r="AO14" s="8"/>
      <c r="AP14" s="8"/>
      <c r="AQ14" s="8"/>
    </row>
    <row r="15" spans="1:43" s="7" customFormat="1" ht="9.75" customHeight="1" x14ac:dyDescent="0.25">
      <c r="A15" s="6"/>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I15" s="8"/>
      <c r="AJ15" s="8"/>
      <c r="AK15" s="8"/>
      <c r="AL15" s="8"/>
      <c r="AM15" s="8"/>
      <c r="AN15" s="8"/>
      <c r="AO15" s="8"/>
      <c r="AP15" s="8"/>
      <c r="AQ15" s="8"/>
    </row>
    <row r="16" spans="1:43" s="7" customFormat="1" ht="13.95" customHeight="1" x14ac:dyDescent="0.25">
      <c r="A16" s="6"/>
      <c r="D16" s="20"/>
      <c r="AI16" s="8"/>
      <c r="AJ16" s="8"/>
      <c r="AK16" s="8"/>
      <c r="AL16" s="8"/>
      <c r="AM16" s="8"/>
      <c r="AN16" s="8"/>
      <c r="AO16" s="8"/>
      <c r="AP16" s="8"/>
      <c r="AQ16" s="8"/>
    </row>
    <row r="17" spans="1:43" s="7" customFormat="1" ht="13.95" customHeight="1" x14ac:dyDescent="0.25">
      <c r="A17" s="6"/>
      <c r="D17" s="20"/>
      <c r="AI17" s="8"/>
      <c r="AJ17" s="8"/>
      <c r="AK17" s="8"/>
      <c r="AL17" s="8"/>
      <c r="AM17" s="8"/>
      <c r="AN17" s="8"/>
      <c r="AO17" s="8"/>
      <c r="AP17" s="8"/>
      <c r="AQ17" s="8"/>
    </row>
    <row r="18" spans="1:43" s="7" customFormat="1" ht="13.95" customHeight="1" x14ac:dyDescent="0.25">
      <c r="A18" s="6"/>
      <c r="D18" s="20" t="s">
        <v>10</v>
      </c>
      <c r="AI18" s="8"/>
      <c r="AJ18" s="8"/>
      <c r="AK18" s="8"/>
      <c r="AL18" s="8"/>
      <c r="AM18" s="8"/>
      <c r="AN18" s="8"/>
      <c r="AO18" s="8"/>
      <c r="AP18" s="8"/>
      <c r="AQ18" s="8"/>
    </row>
    <row r="19" spans="1:43" s="7" customFormat="1" ht="13.8" x14ac:dyDescent="0.25">
      <c r="A19" s="6"/>
      <c r="D19" s="21" t="s">
        <v>11</v>
      </c>
      <c r="E19" s="22" t="s">
        <v>12</v>
      </c>
      <c r="AI19" s="8"/>
      <c r="AJ19" s="8"/>
      <c r="AK19" s="8"/>
      <c r="AL19" s="8"/>
      <c r="AM19" s="8"/>
      <c r="AN19" s="8"/>
      <c r="AO19" s="8"/>
      <c r="AP19" s="8"/>
      <c r="AQ19" s="8"/>
    </row>
    <row r="20" spans="1:43" s="7" customFormat="1" ht="13.8" x14ac:dyDescent="0.25">
      <c r="A20" s="6"/>
      <c r="D20" s="21" t="s">
        <v>13</v>
      </c>
      <c r="E20" s="22" t="s">
        <v>14</v>
      </c>
      <c r="AI20" s="8"/>
      <c r="AJ20" s="8"/>
      <c r="AK20" s="8"/>
      <c r="AL20" s="8"/>
      <c r="AM20" s="8"/>
      <c r="AN20" s="8"/>
      <c r="AO20" s="8"/>
      <c r="AP20" s="8"/>
      <c r="AQ20" s="8"/>
    </row>
    <row r="21" spans="1:43" s="7" customFormat="1" ht="13.8" x14ac:dyDescent="0.25">
      <c r="A21" s="6"/>
      <c r="AI21" s="8"/>
      <c r="AJ21" s="8"/>
      <c r="AK21" s="8"/>
      <c r="AL21" s="8"/>
      <c r="AM21" s="8"/>
      <c r="AN21" s="8"/>
      <c r="AO21" s="8"/>
      <c r="AP21" s="8"/>
      <c r="AQ21" s="8"/>
    </row>
    <row r="22" spans="1:43" s="7" customFormat="1" ht="13.8" x14ac:dyDescent="0.25">
      <c r="A22" s="6"/>
      <c r="D22" s="20" t="s">
        <v>15</v>
      </c>
      <c r="AI22" s="8"/>
      <c r="AJ22" s="8"/>
      <c r="AK22" s="8"/>
      <c r="AL22" s="8"/>
      <c r="AM22" s="8"/>
      <c r="AN22" s="8"/>
      <c r="AO22" s="8"/>
      <c r="AP22" s="8"/>
      <c r="AQ22" s="8"/>
    </row>
    <row r="23" spans="1:43" s="7" customFormat="1" ht="14.4" thickBot="1" x14ac:dyDescent="0.3">
      <c r="A23" s="6"/>
      <c r="AI23" s="8"/>
      <c r="AJ23" s="8"/>
      <c r="AK23" s="8"/>
      <c r="AL23" s="8"/>
      <c r="AM23" s="8"/>
      <c r="AN23" s="8"/>
      <c r="AO23" s="8"/>
      <c r="AP23" s="8"/>
      <c r="AQ23" s="8"/>
    </row>
    <row r="24" spans="1:43" s="7" customFormat="1" ht="34.5" customHeight="1" thickBot="1" x14ac:dyDescent="0.3">
      <c r="A24" s="6">
        <v>1</v>
      </c>
      <c r="D24" s="693" t="s">
        <v>16</v>
      </c>
      <c r="E24" s="693"/>
      <c r="F24" s="693"/>
      <c r="G24" s="693"/>
      <c r="H24" s="693"/>
      <c r="I24" s="693"/>
      <c r="J24" s="693"/>
      <c r="K24" s="693"/>
      <c r="L24" s="693"/>
      <c r="M24" s="693"/>
      <c r="N24" s="693"/>
      <c r="O24" s="693"/>
      <c r="P24" s="693" t="s">
        <v>17</v>
      </c>
      <c r="Q24" s="693"/>
      <c r="R24" s="693"/>
      <c r="S24" s="693"/>
      <c r="T24" s="693"/>
      <c r="U24" s="693"/>
      <c r="V24" s="693"/>
      <c r="W24" s="693"/>
      <c r="X24" s="693"/>
      <c r="Y24" s="693" t="s">
        <v>18</v>
      </c>
      <c r="Z24" s="693"/>
      <c r="AA24" s="693"/>
      <c r="AB24" s="693"/>
      <c r="AC24" s="693"/>
      <c r="AD24" s="693"/>
      <c r="AE24" s="693"/>
      <c r="AF24" s="693"/>
      <c r="AG24" s="693"/>
      <c r="AI24" s="8"/>
      <c r="AJ24" s="8"/>
      <c r="AK24" s="8"/>
      <c r="AL24" s="8"/>
      <c r="AM24" s="8"/>
      <c r="AN24" s="8"/>
      <c r="AO24" s="8"/>
      <c r="AP24" s="8"/>
      <c r="AQ24" s="8"/>
    </row>
    <row r="25" spans="1:43" s="7" customFormat="1" ht="30" customHeight="1" x14ac:dyDescent="0.25">
      <c r="A25" s="6"/>
      <c r="D25" s="696" t="s">
        <v>19</v>
      </c>
      <c r="E25" s="696"/>
      <c r="F25" s="696"/>
      <c r="G25" s="696"/>
      <c r="H25" s="696"/>
      <c r="I25" s="696"/>
      <c r="J25" s="696"/>
      <c r="K25" s="696"/>
      <c r="L25" s="696"/>
      <c r="M25" s="696"/>
      <c r="N25" s="696"/>
      <c r="O25" s="696"/>
      <c r="P25" s="574">
        <v>0</v>
      </c>
      <c r="Q25" s="574"/>
      <c r="R25" s="574"/>
      <c r="S25" s="574"/>
      <c r="T25" s="574"/>
      <c r="U25" s="574"/>
      <c r="V25" s="574"/>
      <c r="W25" s="574"/>
      <c r="X25" s="574"/>
      <c r="Y25" s="574">
        <v>0</v>
      </c>
      <c r="Z25" s="574"/>
      <c r="AA25" s="574"/>
      <c r="AB25" s="574"/>
      <c r="AC25" s="574"/>
      <c r="AD25" s="574"/>
      <c r="AE25" s="574"/>
      <c r="AF25" s="574"/>
      <c r="AG25" s="574"/>
      <c r="AI25" s="8"/>
      <c r="AJ25" s="8"/>
      <c r="AK25" s="8"/>
      <c r="AL25" s="8"/>
      <c r="AM25" s="8"/>
      <c r="AN25" s="8"/>
      <c r="AO25" s="8"/>
      <c r="AP25" s="8"/>
      <c r="AQ25" s="8"/>
    </row>
    <row r="26" spans="1:43" s="7" customFormat="1" ht="30" customHeight="1" x14ac:dyDescent="0.25">
      <c r="A26" s="6"/>
      <c r="D26" s="697" t="s">
        <v>20</v>
      </c>
      <c r="E26" s="697"/>
      <c r="F26" s="697"/>
      <c r="G26" s="697"/>
      <c r="H26" s="697"/>
      <c r="I26" s="697"/>
      <c r="J26" s="697"/>
      <c r="K26" s="697"/>
      <c r="L26" s="697"/>
      <c r="M26" s="697"/>
      <c r="N26" s="697"/>
      <c r="O26" s="697"/>
      <c r="P26" s="182">
        <v>0</v>
      </c>
      <c r="Q26" s="182"/>
      <c r="R26" s="182"/>
      <c r="S26" s="182"/>
      <c r="T26" s="182"/>
      <c r="U26" s="182"/>
      <c r="V26" s="182"/>
      <c r="W26" s="182"/>
      <c r="X26" s="182"/>
      <c r="Y26" s="182">
        <v>0</v>
      </c>
      <c r="Z26" s="182"/>
      <c r="AA26" s="182"/>
      <c r="AB26" s="182"/>
      <c r="AC26" s="182"/>
      <c r="AD26" s="182"/>
      <c r="AE26" s="182"/>
      <c r="AF26" s="182"/>
      <c r="AG26" s="182"/>
      <c r="AI26" s="8"/>
      <c r="AJ26" s="8"/>
      <c r="AK26" s="8"/>
      <c r="AL26" s="8"/>
      <c r="AM26" s="8"/>
      <c r="AN26" s="8"/>
      <c r="AO26" s="8"/>
      <c r="AP26" s="8"/>
      <c r="AQ26" s="8"/>
    </row>
    <row r="27" spans="1:43" s="7" customFormat="1" ht="30" customHeight="1" thickBot="1" x14ac:dyDescent="0.3">
      <c r="A27" s="6"/>
      <c r="D27" s="694" t="s">
        <v>21</v>
      </c>
      <c r="E27" s="694"/>
      <c r="F27" s="694"/>
      <c r="G27" s="694"/>
      <c r="H27" s="694"/>
      <c r="I27" s="694"/>
      <c r="J27" s="694"/>
      <c r="K27" s="694"/>
      <c r="L27" s="694"/>
      <c r="M27" s="694"/>
      <c r="N27" s="694"/>
      <c r="O27" s="694"/>
      <c r="P27" s="300" t="s">
        <v>22</v>
      </c>
      <c r="Q27" s="300"/>
      <c r="R27" s="300"/>
      <c r="S27" s="300"/>
      <c r="T27" s="300"/>
      <c r="U27" s="300"/>
      <c r="V27" s="300"/>
      <c r="W27" s="300"/>
      <c r="X27" s="300"/>
      <c r="Y27" s="300" t="s">
        <v>22</v>
      </c>
      <c r="Z27" s="300"/>
      <c r="AA27" s="300"/>
      <c r="AB27" s="300"/>
      <c r="AC27" s="300"/>
      <c r="AD27" s="300"/>
      <c r="AE27" s="300"/>
      <c r="AF27" s="300"/>
      <c r="AG27" s="300"/>
      <c r="AI27" s="8"/>
      <c r="AJ27" s="8"/>
      <c r="AK27" s="8"/>
      <c r="AL27" s="8"/>
      <c r="AM27" s="8"/>
      <c r="AN27" s="8"/>
      <c r="AO27" s="8"/>
      <c r="AP27" s="8"/>
      <c r="AQ27" s="8"/>
    </row>
    <row r="28" spans="1:43" s="7" customFormat="1" ht="13.8" x14ac:dyDescent="0.25">
      <c r="A28" s="6"/>
      <c r="AI28" s="8"/>
      <c r="AJ28" s="8"/>
      <c r="AK28" s="8"/>
      <c r="AL28" s="8"/>
      <c r="AM28" s="8"/>
      <c r="AN28" s="8"/>
      <c r="AO28" s="8"/>
      <c r="AP28" s="8"/>
      <c r="AQ28" s="8"/>
    </row>
    <row r="29" spans="1:43" s="7" customFormat="1" ht="13.8" x14ac:dyDescent="0.25">
      <c r="A29" s="6"/>
      <c r="AI29" s="8"/>
      <c r="AJ29" s="8"/>
      <c r="AK29" s="8"/>
      <c r="AL29" s="8"/>
      <c r="AM29" s="8"/>
      <c r="AN29" s="8"/>
      <c r="AO29" s="8"/>
      <c r="AP29" s="8"/>
      <c r="AQ29" s="8"/>
    </row>
    <row r="30" spans="1:43" s="7" customFormat="1" ht="15" customHeight="1" x14ac:dyDescent="0.25">
      <c r="A30" s="6"/>
      <c r="D30" s="695" t="s">
        <v>23</v>
      </c>
      <c r="E30" s="695"/>
      <c r="F30" s="695"/>
      <c r="G30" s="695"/>
      <c r="H30" s="695"/>
      <c r="I30" s="695"/>
      <c r="J30" s="695"/>
      <c r="K30" s="695"/>
      <c r="L30" s="695"/>
      <c r="M30" s="695"/>
      <c r="N30" s="695"/>
      <c r="O30" s="695"/>
      <c r="P30" s="695"/>
      <c r="Q30" s="695"/>
      <c r="R30" s="695"/>
      <c r="S30" s="695"/>
      <c r="T30" s="695"/>
      <c r="U30" s="695"/>
      <c r="V30" s="695"/>
      <c r="W30" s="695"/>
      <c r="X30" s="695"/>
      <c r="Y30" s="695"/>
      <c r="Z30" s="695"/>
      <c r="AA30" s="695"/>
      <c r="AB30" s="695"/>
      <c r="AC30" s="695"/>
      <c r="AD30" s="695"/>
      <c r="AE30" s="695"/>
      <c r="AF30" s="695"/>
      <c r="AG30" s="695"/>
      <c r="AI30" s="8"/>
      <c r="AJ30" s="8"/>
      <c r="AK30" s="8"/>
      <c r="AL30" s="8"/>
      <c r="AM30" s="8"/>
      <c r="AN30" s="8"/>
      <c r="AO30" s="8"/>
      <c r="AP30" s="8"/>
      <c r="AQ30" s="8"/>
    </row>
    <row r="31" spans="1:43" s="7" customFormat="1" ht="13.8" x14ac:dyDescent="0.25">
      <c r="A31" s="6"/>
      <c r="D31" s="695"/>
      <c r="E31" s="695"/>
      <c r="F31" s="695"/>
      <c r="G31" s="695"/>
      <c r="H31" s="695"/>
      <c r="I31" s="695"/>
      <c r="J31" s="695"/>
      <c r="K31" s="695"/>
      <c r="L31" s="695"/>
      <c r="M31" s="695"/>
      <c r="N31" s="695"/>
      <c r="O31" s="695"/>
      <c r="P31" s="695"/>
      <c r="Q31" s="695"/>
      <c r="R31" s="695"/>
      <c r="S31" s="695"/>
      <c r="T31" s="695"/>
      <c r="U31" s="695"/>
      <c r="V31" s="695"/>
      <c r="W31" s="695"/>
      <c r="X31" s="695"/>
      <c r="Y31" s="695"/>
      <c r="Z31" s="695"/>
      <c r="AA31" s="695"/>
      <c r="AB31" s="695"/>
      <c r="AC31" s="695"/>
      <c r="AD31" s="695"/>
      <c r="AE31" s="695"/>
      <c r="AF31" s="695"/>
      <c r="AG31" s="695"/>
      <c r="AI31" s="8"/>
      <c r="AJ31" s="8"/>
      <c r="AK31" s="8"/>
      <c r="AL31" s="8"/>
      <c r="AM31" s="8"/>
      <c r="AN31" s="8"/>
      <c r="AO31" s="8"/>
      <c r="AP31" s="8"/>
      <c r="AQ31" s="8"/>
    </row>
    <row r="32" spans="1:43" s="7" customFormat="1" ht="14.4" thickBot="1" x14ac:dyDescent="0.3">
      <c r="A32" s="6"/>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I32" s="8"/>
      <c r="AJ32" s="8"/>
      <c r="AK32" s="8"/>
      <c r="AL32" s="8"/>
      <c r="AM32" s="8"/>
      <c r="AN32" s="8"/>
      <c r="AO32" s="8"/>
      <c r="AP32" s="8"/>
      <c r="AQ32" s="8"/>
    </row>
    <row r="33" spans="1:43" s="7" customFormat="1" ht="24.75" customHeight="1" thickBot="1" x14ac:dyDescent="0.3">
      <c r="A33" s="6" t="s">
        <v>24</v>
      </c>
      <c r="D33" s="373" t="s">
        <v>25</v>
      </c>
      <c r="E33" s="373"/>
      <c r="F33" s="373"/>
      <c r="G33" s="373"/>
      <c r="H33" s="373"/>
      <c r="I33" s="373"/>
      <c r="J33" s="373"/>
      <c r="K33" s="373"/>
      <c r="L33" s="373"/>
      <c r="M33" s="373"/>
      <c r="N33" s="373" t="s">
        <v>26</v>
      </c>
      <c r="O33" s="373"/>
      <c r="P33" s="373"/>
      <c r="Q33" s="373"/>
      <c r="R33" s="373"/>
      <c r="S33" s="373"/>
      <c r="T33" s="373"/>
      <c r="U33" s="373"/>
      <c r="V33" s="373"/>
      <c r="W33" s="373"/>
      <c r="X33" s="373" t="s">
        <v>27</v>
      </c>
      <c r="Y33" s="373"/>
      <c r="Z33" s="373"/>
      <c r="AA33" s="373"/>
      <c r="AB33" s="373"/>
      <c r="AC33" s="373" t="s">
        <v>28</v>
      </c>
      <c r="AD33" s="373"/>
      <c r="AE33" s="373"/>
      <c r="AF33" s="373"/>
      <c r="AG33" s="373"/>
      <c r="AI33" s="8"/>
      <c r="AJ33" s="8"/>
      <c r="AK33" s="8"/>
      <c r="AL33" s="8"/>
      <c r="AM33" s="8"/>
      <c r="AN33" s="8"/>
      <c r="AO33" s="8"/>
      <c r="AP33" s="8"/>
      <c r="AQ33" s="8"/>
    </row>
    <row r="34" spans="1:43" s="7" customFormat="1" ht="24.75" customHeight="1" thickBot="1" x14ac:dyDescent="0.3">
      <c r="A34" s="6"/>
      <c r="D34" s="373"/>
      <c r="E34" s="373"/>
      <c r="F34" s="373"/>
      <c r="G34" s="373"/>
      <c r="H34" s="373"/>
      <c r="I34" s="373"/>
      <c r="J34" s="373"/>
      <c r="K34" s="373"/>
      <c r="L34" s="373"/>
      <c r="M34" s="373"/>
      <c r="N34" s="373" t="s">
        <v>29</v>
      </c>
      <c r="O34" s="373"/>
      <c r="P34" s="373"/>
      <c r="Q34" s="373"/>
      <c r="R34" s="373"/>
      <c r="S34" s="373" t="s">
        <v>30</v>
      </c>
      <c r="T34" s="373"/>
      <c r="U34" s="373"/>
      <c r="V34" s="373"/>
      <c r="W34" s="373"/>
      <c r="X34" s="373"/>
      <c r="Y34" s="373"/>
      <c r="Z34" s="373"/>
      <c r="AA34" s="373"/>
      <c r="AB34" s="373"/>
      <c r="AC34" s="373"/>
      <c r="AD34" s="373"/>
      <c r="AE34" s="373"/>
      <c r="AF34" s="373"/>
      <c r="AG34" s="373"/>
      <c r="AI34" s="8"/>
      <c r="AJ34" s="8"/>
      <c r="AK34" s="8"/>
      <c r="AL34" s="8"/>
      <c r="AM34" s="8"/>
      <c r="AN34" s="8"/>
      <c r="AO34" s="8"/>
      <c r="AP34" s="8"/>
      <c r="AQ34" s="8"/>
    </row>
    <row r="35" spans="1:43" s="7" customFormat="1" ht="15.75" customHeight="1" x14ac:dyDescent="0.25">
      <c r="A35" s="6"/>
      <c r="D35" s="686" t="s">
        <v>31</v>
      </c>
      <c r="E35" s="686"/>
      <c r="F35" s="686"/>
      <c r="G35" s="686"/>
      <c r="H35" s="686"/>
      <c r="I35" s="686"/>
      <c r="J35" s="686"/>
      <c r="K35" s="686"/>
      <c r="L35" s="686"/>
      <c r="M35" s="686"/>
      <c r="N35" s="687">
        <v>829958</v>
      </c>
      <c r="O35" s="687"/>
      <c r="P35" s="687"/>
      <c r="Q35" s="687"/>
      <c r="R35" s="687"/>
      <c r="S35" s="688">
        <v>0.94979999999999998</v>
      </c>
      <c r="T35" s="688"/>
      <c r="U35" s="688"/>
      <c r="V35" s="688"/>
      <c r="W35" s="688"/>
      <c r="X35" s="676"/>
      <c r="Y35" s="676"/>
      <c r="Z35" s="676"/>
      <c r="AA35" s="676"/>
      <c r="AB35" s="676"/>
      <c r="AC35" s="676"/>
      <c r="AD35" s="676"/>
      <c r="AE35" s="676"/>
      <c r="AF35" s="676"/>
      <c r="AG35" s="676"/>
      <c r="AI35" s="8"/>
      <c r="AJ35" s="8"/>
      <c r="AK35" s="8"/>
      <c r="AL35" s="8"/>
      <c r="AM35" s="8"/>
      <c r="AN35" s="8"/>
      <c r="AO35" s="8"/>
      <c r="AP35" s="8"/>
      <c r="AQ35" s="8"/>
    </row>
    <row r="36" spans="1:43" s="7" customFormat="1" ht="15.75" customHeight="1" x14ac:dyDescent="0.25">
      <c r="A36" s="6"/>
      <c r="D36" s="677" t="s">
        <v>32</v>
      </c>
      <c r="E36" s="677"/>
      <c r="F36" s="677"/>
      <c r="G36" s="677"/>
      <c r="H36" s="677"/>
      <c r="I36" s="677"/>
      <c r="J36" s="677"/>
      <c r="K36" s="677"/>
      <c r="L36" s="677"/>
      <c r="M36" s="677"/>
      <c r="N36" s="678">
        <v>43866</v>
      </c>
      <c r="O36" s="678"/>
      <c r="P36" s="678"/>
      <c r="Q36" s="678"/>
      <c r="R36" s="678"/>
      <c r="S36" s="689">
        <v>5.0099999999999999E-2</v>
      </c>
      <c r="T36" s="689"/>
      <c r="U36" s="689"/>
      <c r="V36" s="689"/>
      <c r="W36" s="689"/>
      <c r="X36" s="242"/>
      <c r="Y36" s="242"/>
      <c r="Z36" s="242"/>
      <c r="AA36" s="242"/>
      <c r="AB36" s="242"/>
      <c r="AC36" s="242"/>
      <c r="AD36" s="242"/>
      <c r="AE36" s="242"/>
      <c r="AF36" s="242"/>
      <c r="AG36" s="242"/>
      <c r="AI36" s="8"/>
      <c r="AJ36" s="8"/>
      <c r="AK36" s="8"/>
      <c r="AL36" s="8"/>
      <c r="AM36" s="8"/>
      <c r="AN36" s="8"/>
      <c r="AO36" s="8"/>
      <c r="AP36" s="8"/>
      <c r="AQ36" s="8"/>
    </row>
    <row r="37" spans="1:43" s="7" customFormat="1" ht="15.75" customHeight="1" x14ac:dyDescent="0.25">
      <c r="A37" s="6"/>
      <c r="D37" s="677"/>
      <c r="E37" s="677"/>
      <c r="F37" s="677"/>
      <c r="G37" s="677"/>
      <c r="H37" s="677"/>
      <c r="I37" s="677"/>
      <c r="J37" s="677"/>
      <c r="K37" s="677"/>
      <c r="L37" s="677"/>
      <c r="M37" s="677"/>
      <c r="N37" s="678"/>
      <c r="O37" s="678"/>
      <c r="P37" s="678"/>
      <c r="Q37" s="678"/>
      <c r="R37" s="678"/>
      <c r="S37" s="242"/>
      <c r="T37" s="242"/>
      <c r="U37" s="242"/>
      <c r="V37" s="242"/>
      <c r="W37" s="242"/>
      <c r="X37" s="242"/>
      <c r="Y37" s="242"/>
      <c r="Z37" s="242"/>
      <c r="AA37" s="242"/>
      <c r="AB37" s="242"/>
      <c r="AC37" s="242"/>
      <c r="AD37" s="242"/>
      <c r="AE37" s="242"/>
      <c r="AF37" s="242"/>
      <c r="AG37" s="242"/>
      <c r="AI37" s="8"/>
      <c r="AJ37" s="8"/>
      <c r="AK37" s="8"/>
      <c r="AL37" s="8"/>
      <c r="AM37" s="8"/>
      <c r="AN37" s="8"/>
      <c r="AO37" s="8"/>
      <c r="AP37" s="8"/>
      <c r="AQ37" s="8"/>
    </row>
    <row r="38" spans="1:43" s="7" customFormat="1" ht="15.75" customHeight="1" x14ac:dyDescent="0.25">
      <c r="A38" s="6"/>
      <c r="D38" s="677"/>
      <c r="E38" s="677"/>
      <c r="F38" s="677"/>
      <c r="G38" s="677"/>
      <c r="H38" s="677"/>
      <c r="I38" s="677"/>
      <c r="J38" s="677"/>
      <c r="K38" s="677"/>
      <c r="L38" s="677"/>
      <c r="M38" s="677"/>
      <c r="N38" s="678"/>
      <c r="O38" s="678"/>
      <c r="P38" s="678"/>
      <c r="Q38" s="678"/>
      <c r="R38" s="678"/>
      <c r="S38" s="242"/>
      <c r="T38" s="242"/>
      <c r="U38" s="242"/>
      <c r="V38" s="242"/>
      <c r="W38" s="242"/>
      <c r="X38" s="242"/>
      <c r="Y38" s="242"/>
      <c r="Z38" s="242"/>
      <c r="AA38" s="242"/>
      <c r="AB38" s="242"/>
      <c r="AC38" s="242"/>
      <c r="AD38" s="242"/>
      <c r="AE38" s="242"/>
      <c r="AF38" s="242"/>
      <c r="AG38" s="242"/>
      <c r="AI38" s="8"/>
      <c r="AJ38" s="8"/>
      <c r="AK38" s="8"/>
      <c r="AL38" s="8"/>
      <c r="AM38" s="8"/>
      <c r="AN38" s="8"/>
      <c r="AO38" s="8"/>
      <c r="AP38" s="8"/>
      <c r="AQ38" s="8"/>
    </row>
    <row r="39" spans="1:43" s="7" customFormat="1" ht="15.75" customHeight="1" x14ac:dyDescent="0.25">
      <c r="A39" s="6"/>
      <c r="D39" s="677"/>
      <c r="E39" s="677"/>
      <c r="F39" s="677"/>
      <c r="G39" s="677"/>
      <c r="H39" s="677"/>
      <c r="I39" s="677"/>
      <c r="J39" s="677"/>
      <c r="K39" s="677"/>
      <c r="L39" s="677"/>
      <c r="M39" s="677"/>
      <c r="N39" s="678"/>
      <c r="O39" s="678"/>
      <c r="P39" s="678"/>
      <c r="Q39" s="678"/>
      <c r="R39" s="678"/>
      <c r="S39" s="242"/>
      <c r="T39" s="242"/>
      <c r="U39" s="242"/>
      <c r="V39" s="242"/>
      <c r="W39" s="242"/>
      <c r="X39" s="242"/>
      <c r="Y39" s="242"/>
      <c r="Z39" s="242"/>
      <c r="AA39" s="242"/>
      <c r="AB39" s="242"/>
      <c r="AC39" s="242"/>
      <c r="AD39" s="242"/>
      <c r="AE39" s="242"/>
      <c r="AF39" s="242"/>
      <c r="AG39" s="242"/>
      <c r="AI39" s="8"/>
      <c r="AJ39" s="8"/>
      <c r="AK39" s="8"/>
      <c r="AL39" s="8"/>
      <c r="AM39" s="8"/>
      <c r="AN39" s="8"/>
      <c r="AO39" s="8"/>
      <c r="AP39" s="8"/>
      <c r="AQ39" s="8"/>
    </row>
    <row r="40" spans="1:43" s="7" customFormat="1" ht="15.75" customHeight="1" thickBot="1" x14ac:dyDescent="0.3">
      <c r="A40" s="6"/>
      <c r="D40" s="679" t="s">
        <v>33</v>
      </c>
      <c r="E40" s="680"/>
      <c r="F40" s="680"/>
      <c r="G40" s="680"/>
      <c r="H40" s="680"/>
      <c r="I40" s="680"/>
      <c r="J40" s="680"/>
      <c r="K40" s="680"/>
      <c r="L40" s="680"/>
      <c r="M40" s="681"/>
      <c r="N40" s="682">
        <f>SUM(N35:R39)</f>
        <v>873824</v>
      </c>
      <c r="O40" s="682"/>
      <c r="P40" s="682"/>
      <c r="Q40" s="682"/>
      <c r="R40" s="682"/>
      <c r="S40" s="683">
        <f t="shared" ref="S40" si="0">SUM(S35:W39)</f>
        <v>0.99990000000000001</v>
      </c>
      <c r="T40" s="684"/>
      <c r="U40" s="684"/>
      <c r="V40" s="684"/>
      <c r="W40" s="685"/>
      <c r="X40" s="683">
        <f t="shared" ref="X40" si="1">SUM(X35:AB39)</f>
        <v>0</v>
      </c>
      <c r="Y40" s="684"/>
      <c r="Z40" s="684"/>
      <c r="AA40" s="684"/>
      <c r="AB40" s="685"/>
      <c r="AC40" s="683">
        <f t="shared" ref="AC40" si="2">SUM(AC35:AG39)</f>
        <v>0</v>
      </c>
      <c r="AD40" s="684"/>
      <c r="AE40" s="684"/>
      <c r="AF40" s="684"/>
      <c r="AG40" s="685"/>
      <c r="AI40" s="8"/>
      <c r="AJ40" s="8"/>
      <c r="AK40" s="8"/>
      <c r="AL40" s="8"/>
      <c r="AM40" s="8"/>
      <c r="AN40" s="8"/>
      <c r="AO40" s="8"/>
      <c r="AP40" s="8"/>
      <c r="AQ40" s="8"/>
    </row>
    <row r="41" spans="1:43" s="7" customFormat="1" ht="13.8" x14ac:dyDescent="0.25">
      <c r="A41" s="6"/>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I41" s="8"/>
      <c r="AJ41" s="8"/>
      <c r="AK41" s="8"/>
      <c r="AL41" s="8"/>
      <c r="AM41" s="8"/>
      <c r="AN41" s="8"/>
      <c r="AO41" s="8"/>
      <c r="AP41" s="8"/>
      <c r="AQ41" s="8"/>
    </row>
    <row r="42" spans="1:43" s="7" customFormat="1" ht="13.8" x14ac:dyDescent="0.25">
      <c r="A42" s="6"/>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I42" s="8"/>
      <c r="AJ42" s="8"/>
      <c r="AK42" s="8"/>
      <c r="AL42" s="8"/>
      <c r="AM42" s="8"/>
      <c r="AN42" s="8"/>
      <c r="AO42" s="8"/>
      <c r="AP42" s="8"/>
      <c r="AQ42" s="8"/>
    </row>
    <row r="43" spans="1:43" s="7" customFormat="1" ht="14.4" thickBot="1" x14ac:dyDescent="0.3">
      <c r="A43" s="6"/>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I43" s="8"/>
      <c r="AJ43" s="8"/>
      <c r="AK43" s="8"/>
      <c r="AL43" s="8"/>
      <c r="AM43" s="8"/>
      <c r="AN43" s="8"/>
      <c r="AO43" s="8"/>
      <c r="AP43" s="8"/>
      <c r="AQ43" s="8"/>
    </row>
    <row r="44" spans="1:43" s="7" customFormat="1" ht="24.75" customHeight="1" thickBot="1" x14ac:dyDescent="0.3">
      <c r="A44" s="6" t="s">
        <v>34</v>
      </c>
      <c r="D44" s="373" t="s">
        <v>35</v>
      </c>
      <c r="E44" s="373"/>
      <c r="F44" s="373"/>
      <c r="G44" s="373"/>
      <c r="H44" s="373"/>
      <c r="I44" s="373"/>
      <c r="J44" s="373"/>
      <c r="K44" s="373"/>
      <c r="L44" s="373"/>
      <c r="M44" s="373"/>
      <c r="N44" s="373"/>
      <c r="O44" s="373"/>
      <c r="P44" s="373" t="s">
        <v>26</v>
      </c>
      <c r="Q44" s="373"/>
      <c r="R44" s="373"/>
      <c r="S44" s="373"/>
      <c r="T44" s="373"/>
      <c r="U44" s="373"/>
      <c r="V44" s="373"/>
      <c r="W44" s="373"/>
      <c r="X44" s="373"/>
      <c r="Y44" s="373" t="s">
        <v>27</v>
      </c>
      <c r="Z44" s="373"/>
      <c r="AA44" s="373"/>
      <c r="AB44" s="373"/>
      <c r="AC44" s="373" t="s">
        <v>28</v>
      </c>
      <c r="AD44" s="373"/>
      <c r="AE44" s="373"/>
      <c r="AF44" s="373"/>
      <c r="AG44" s="373"/>
      <c r="AI44" s="8"/>
      <c r="AJ44" s="8"/>
      <c r="AK44" s="8"/>
      <c r="AL44" s="8"/>
      <c r="AM44" s="8"/>
      <c r="AN44" s="8"/>
      <c r="AO44" s="8"/>
      <c r="AP44" s="8"/>
      <c r="AQ44" s="8"/>
    </row>
    <row r="45" spans="1:43" s="7" customFormat="1" ht="24.75" customHeight="1" thickBot="1" x14ac:dyDescent="0.3">
      <c r="A45" s="6"/>
      <c r="D45" s="373" t="s">
        <v>25</v>
      </c>
      <c r="E45" s="373"/>
      <c r="F45" s="373"/>
      <c r="G45" s="373"/>
      <c r="H45" s="373"/>
      <c r="I45" s="373"/>
      <c r="J45" s="373"/>
      <c r="K45" s="373"/>
      <c r="L45" s="373" t="s">
        <v>36</v>
      </c>
      <c r="M45" s="373"/>
      <c r="N45" s="373"/>
      <c r="O45" s="373"/>
      <c r="P45" s="373" t="s">
        <v>29</v>
      </c>
      <c r="Q45" s="373"/>
      <c r="R45" s="373"/>
      <c r="S45" s="373"/>
      <c r="T45" s="373"/>
      <c r="U45" s="373" t="s">
        <v>30</v>
      </c>
      <c r="V45" s="373"/>
      <c r="W45" s="373"/>
      <c r="X45" s="373"/>
      <c r="Y45" s="373"/>
      <c r="Z45" s="373"/>
      <c r="AA45" s="373"/>
      <c r="AB45" s="373"/>
      <c r="AC45" s="373"/>
      <c r="AD45" s="373"/>
      <c r="AE45" s="373"/>
      <c r="AF45" s="373"/>
      <c r="AG45" s="373"/>
      <c r="AI45" s="8"/>
      <c r="AJ45" s="8"/>
      <c r="AK45" s="8"/>
      <c r="AL45" s="8"/>
      <c r="AM45" s="8"/>
      <c r="AN45" s="8"/>
      <c r="AO45" s="8"/>
      <c r="AP45" s="8"/>
      <c r="AQ45" s="8"/>
    </row>
    <row r="46" spans="1:43" s="7" customFormat="1" ht="15.75" customHeight="1" x14ac:dyDescent="0.25">
      <c r="A46" s="6"/>
      <c r="D46" s="265"/>
      <c r="E46" s="265"/>
      <c r="F46" s="265"/>
      <c r="G46" s="265"/>
      <c r="H46" s="265"/>
      <c r="I46" s="265"/>
      <c r="J46" s="265"/>
      <c r="K46" s="265"/>
      <c r="L46" s="675"/>
      <c r="M46" s="675"/>
      <c r="N46" s="675"/>
      <c r="O46" s="675"/>
      <c r="P46" s="268"/>
      <c r="Q46" s="268"/>
      <c r="R46" s="268"/>
      <c r="S46" s="268"/>
      <c r="T46" s="268"/>
      <c r="U46" s="676"/>
      <c r="V46" s="676"/>
      <c r="W46" s="676"/>
      <c r="X46" s="676"/>
      <c r="Y46" s="676"/>
      <c r="Z46" s="676"/>
      <c r="AA46" s="676"/>
      <c r="AB46" s="676"/>
      <c r="AC46" s="676"/>
      <c r="AD46" s="676"/>
      <c r="AE46" s="676"/>
      <c r="AF46" s="676"/>
      <c r="AG46" s="676"/>
      <c r="AI46" s="8"/>
      <c r="AJ46" s="8"/>
      <c r="AK46" s="8"/>
      <c r="AL46" s="8"/>
      <c r="AM46" s="8"/>
      <c r="AN46" s="8"/>
      <c r="AO46" s="8"/>
      <c r="AP46" s="8"/>
      <c r="AQ46" s="8"/>
    </row>
    <row r="47" spans="1:43" s="7" customFormat="1" ht="15.75" customHeight="1" x14ac:dyDescent="0.25">
      <c r="A47" s="6"/>
      <c r="D47" s="254"/>
      <c r="E47" s="254"/>
      <c r="F47" s="254"/>
      <c r="G47" s="254"/>
      <c r="H47" s="254"/>
      <c r="I47" s="254"/>
      <c r="J47" s="254"/>
      <c r="K47" s="254"/>
      <c r="L47" s="242"/>
      <c r="M47" s="242"/>
      <c r="N47" s="242"/>
      <c r="O47" s="242"/>
      <c r="P47" s="256"/>
      <c r="Q47" s="256"/>
      <c r="R47" s="256"/>
      <c r="S47" s="256"/>
      <c r="T47" s="256"/>
      <c r="U47" s="242"/>
      <c r="V47" s="242"/>
      <c r="W47" s="242"/>
      <c r="X47" s="242"/>
      <c r="Y47" s="242"/>
      <c r="Z47" s="242"/>
      <c r="AA47" s="242"/>
      <c r="AB47" s="242"/>
      <c r="AC47" s="242"/>
      <c r="AD47" s="242"/>
      <c r="AE47" s="242"/>
      <c r="AF47" s="242"/>
      <c r="AG47" s="242"/>
      <c r="AI47" s="8"/>
      <c r="AJ47" s="8"/>
      <c r="AK47" s="8"/>
      <c r="AL47" s="8"/>
      <c r="AM47" s="8"/>
      <c r="AN47" s="8"/>
      <c r="AO47" s="8"/>
      <c r="AP47" s="8"/>
      <c r="AQ47" s="8"/>
    </row>
    <row r="48" spans="1:43" s="7" customFormat="1" ht="15.75" customHeight="1" x14ac:dyDescent="0.25">
      <c r="A48" s="6"/>
      <c r="D48" s="254"/>
      <c r="E48" s="254"/>
      <c r="F48" s="254"/>
      <c r="G48" s="254"/>
      <c r="H48" s="254"/>
      <c r="I48" s="254"/>
      <c r="J48" s="254"/>
      <c r="K48" s="254"/>
      <c r="L48" s="242"/>
      <c r="M48" s="242"/>
      <c r="N48" s="242"/>
      <c r="O48" s="242"/>
      <c r="P48" s="256"/>
      <c r="Q48" s="256"/>
      <c r="R48" s="256"/>
      <c r="S48" s="256"/>
      <c r="T48" s="256"/>
      <c r="U48" s="242"/>
      <c r="V48" s="242"/>
      <c r="W48" s="242"/>
      <c r="X48" s="242"/>
      <c r="Y48" s="242"/>
      <c r="Z48" s="242"/>
      <c r="AA48" s="242"/>
      <c r="AB48" s="242"/>
      <c r="AC48" s="242"/>
      <c r="AD48" s="242"/>
      <c r="AE48" s="242"/>
      <c r="AF48" s="242"/>
      <c r="AG48" s="242"/>
      <c r="AI48" s="8"/>
      <c r="AJ48" s="8"/>
      <c r="AK48" s="8"/>
      <c r="AL48" s="8"/>
      <c r="AM48" s="8"/>
      <c r="AN48" s="8"/>
      <c r="AO48" s="8"/>
      <c r="AP48" s="8"/>
      <c r="AQ48" s="8"/>
    </row>
    <row r="49" spans="1:43" s="7" customFormat="1" ht="15.75" customHeight="1" x14ac:dyDescent="0.25">
      <c r="A49" s="6"/>
      <c r="D49" s="254"/>
      <c r="E49" s="254"/>
      <c r="F49" s="254"/>
      <c r="G49" s="254"/>
      <c r="H49" s="254"/>
      <c r="I49" s="254"/>
      <c r="J49" s="254"/>
      <c r="K49" s="254"/>
      <c r="L49" s="242"/>
      <c r="M49" s="242"/>
      <c r="N49" s="242"/>
      <c r="O49" s="242"/>
      <c r="P49" s="256"/>
      <c r="Q49" s="256"/>
      <c r="R49" s="256"/>
      <c r="S49" s="256"/>
      <c r="T49" s="256"/>
      <c r="U49" s="242"/>
      <c r="V49" s="242"/>
      <c r="W49" s="242"/>
      <c r="X49" s="242"/>
      <c r="Y49" s="242"/>
      <c r="Z49" s="242"/>
      <c r="AA49" s="242"/>
      <c r="AB49" s="242"/>
      <c r="AC49" s="242"/>
      <c r="AD49" s="242"/>
      <c r="AE49" s="242"/>
      <c r="AF49" s="242"/>
      <c r="AG49" s="242"/>
      <c r="AI49" s="8"/>
      <c r="AJ49" s="8"/>
      <c r="AK49" s="8"/>
      <c r="AL49" s="8"/>
      <c r="AM49" s="8"/>
      <c r="AN49" s="8"/>
      <c r="AO49" s="8"/>
      <c r="AP49" s="8"/>
      <c r="AQ49" s="8"/>
    </row>
    <row r="50" spans="1:43" s="7" customFormat="1" ht="15.75" customHeight="1" thickBot="1" x14ac:dyDescent="0.3">
      <c r="A50" s="6"/>
      <c r="D50" s="669" t="s">
        <v>33</v>
      </c>
      <c r="E50" s="670"/>
      <c r="F50" s="670"/>
      <c r="G50" s="670"/>
      <c r="H50" s="670"/>
      <c r="I50" s="670"/>
      <c r="J50" s="670"/>
      <c r="K50" s="671"/>
      <c r="L50" s="672" t="s">
        <v>37</v>
      </c>
      <c r="M50" s="672"/>
      <c r="N50" s="672"/>
      <c r="O50" s="672"/>
      <c r="P50" s="673">
        <f>SUM(P46:T49)</f>
        <v>0</v>
      </c>
      <c r="Q50" s="673"/>
      <c r="R50" s="673"/>
      <c r="S50" s="673"/>
      <c r="T50" s="673"/>
      <c r="U50" s="674">
        <f>SUM(U46:X49)</f>
        <v>0</v>
      </c>
      <c r="V50" s="674"/>
      <c r="W50" s="674"/>
      <c r="X50" s="674"/>
      <c r="Y50" s="674">
        <f>SUM(Y46:AB49)</f>
        <v>0</v>
      </c>
      <c r="Z50" s="674"/>
      <c r="AA50" s="674"/>
      <c r="AB50" s="674"/>
      <c r="AC50" s="674">
        <f>SUM(AC46:AG49)</f>
        <v>0</v>
      </c>
      <c r="AD50" s="674"/>
      <c r="AE50" s="674"/>
      <c r="AF50" s="674"/>
      <c r="AG50" s="674"/>
      <c r="AI50" s="8"/>
      <c r="AJ50" s="8"/>
      <c r="AK50" s="8"/>
      <c r="AL50" s="8"/>
      <c r="AM50" s="8"/>
      <c r="AN50" s="8"/>
      <c r="AO50" s="8"/>
      <c r="AP50" s="8"/>
      <c r="AQ50" s="8"/>
    </row>
    <row r="51" spans="1:43" s="7" customFormat="1" ht="13.8" x14ac:dyDescent="0.25">
      <c r="A51" s="6"/>
      <c r="AI51" s="8"/>
      <c r="AJ51" s="8"/>
      <c r="AK51" s="8"/>
      <c r="AL51" s="8"/>
      <c r="AM51" s="8"/>
      <c r="AN51" s="8"/>
      <c r="AO51" s="8"/>
      <c r="AP51" s="8"/>
      <c r="AQ51" s="8"/>
    </row>
    <row r="52" spans="1:43" s="7" customFormat="1" ht="13.8" x14ac:dyDescent="0.25">
      <c r="A52" s="6"/>
      <c r="AI52" s="8"/>
      <c r="AJ52" s="8"/>
      <c r="AK52" s="8"/>
      <c r="AL52" s="8"/>
      <c r="AM52" s="8"/>
      <c r="AN52" s="8"/>
      <c r="AO52" s="8"/>
      <c r="AP52" s="8"/>
      <c r="AQ52" s="8"/>
    </row>
    <row r="53" spans="1:43" s="7" customFormat="1" ht="14.25" hidden="1" customHeight="1" x14ac:dyDescent="0.25">
      <c r="A53" s="6"/>
      <c r="D53" s="165" t="s">
        <v>38</v>
      </c>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I53" s="8"/>
      <c r="AJ53" s="8"/>
      <c r="AK53" s="8"/>
      <c r="AL53" s="8"/>
      <c r="AM53" s="8"/>
      <c r="AN53" s="8"/>
      <c r="AO53" s="8"/>
      <c r="AP53" s="8"/>
      <c r="AQ53" s="8"/>
    </row>
    <row r="54" spans="1:43" s="7" customFormat="1" ht="13.8" hidden="1" x14ac:dyDescent="0.25">
      <c r="A54" s="6"/>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I54" s="8"/>
      <c r="AJ54" s="8"/>
      <c r="AK54" s="8"/>
      <c r="AL54" s="8"/>
      <c r="AM54" s="8"/>
      <c r="AN54" s="8"/>
      <c r="AO54" s="8"/>
      <c r="AP54" s="8"/>
      <c r="AQ54" s="8"/>
    </row>
    <row r="55" spans="1:43" s="7" customFormat="1" ht="13.8" hidden="1" x14ac:dyDescent="0.25">
      <c r="A55" s="6"/>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I55" s="8"/>
      <c r="AJ55" s="8"/>
      <c r="AK55" s="8"/>
      <c r="AL55" s="8"/>
      <c r="AM55" s="8"/>
      <c r="AN55" s="8"/>
      <c r="AO55" s="8"/>
      <c r="AP55" s="8"/>
      <c r="AQ55" s="8"/>
    </row>
    <row r="56" spans="1:43" s="7" customFormat="1" ht="13.8" hidden="1" x14ac:dyDescent="0.25">
      <c r="A56" s="6"/>
      <c r="D56" s="16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I56" s="8"/>
      <c r="AJ56" s="8"/>
      <c r="AK56" s="8"/>
      <c r="AL56" s="8"/>
      <c r="AM56" s="8"/>
      <c r="AN56" s="8"/>
      <c r="AO56" s="8"/>
      <c r="AP56" s="8"/>
      <c r="AQ56" s="8"/>
    </row>
    <row r="57" spans="1:43" s="7" customFormat="1" ht="13.8" hidden="1" x14ac:dyDescent="0.25">
      <c r="A57" s="6"/>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I57" s="8"/>
      <c r="AJ57" s="8"/>
      <c r="AK57" s="8"/>
      <c r="AL57" s="8"/>
      <c r="AM57" s="8"/>
      <c r="AN57" s="8"/>
      <c r="AO57" s="8"/>
      <c r="AP57" s="8"/>
      <c r="AQ57" s="8"/>
    </row>
    <row r="58" spans="1:43" s="7" customFormat="1" ht="14.25" hidden="1" customHeight="1" x14ac:dyDescent="0.25">
      <c r="A58" s="6"/>
      <c r="D58" s="165" t="s">
        <v>39</v>
      </c>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I58" s="8"/>
      <c r="AJ58" s="8"/>
      <c r="AK58" s="8"/>
      <c r="AL58" s="8"/>
      <c r="AM58" s="8"/>
      <c r="AN58" s="8"/>
      <c r="AO58" s="8"/>
      <c r="AP58" s="8"/>
      <c r="AQ58" s="8"/>
    </row>
    <row r="59" spans="1:43" s="7" customFormat="1" ht="13.8" hidden="1" x14ac:dyDescent="0.25">
      <c r="A59" s="6"/>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I59" s="8"/>
      <c r="AJ59" s="8"/>
      <c r="AK59" s="8"/>
      <c r="AL59" s="8"/>
      <c r="AM59" s="8"/>
      <c r="AN59" s="8"/>
      <c r="AO59" s="8"/>
      <c r="AP59" s="8"/>
      <c r="AQ59" s="8"/>
    </row>
    <row r="60" spans="1:43" s="7" customFormat="1" ht="13.8" hidden="1" x14ac:dyDescent="0.25">
      <c r="A60" s="6"/>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I60" s="8"/>
      <c r="AJ60" s="8"/>
      <c r="AK60" s="8"/>
      <c r="AL60" s="8"/>
      <c r="AM60" s="8"/>
      <c r="AN60" s="8"/>
      <c r="AO60" s="8"/>
      <c r="AP60" s="8"/>
      <c r="AQ60" s="8"/>
    </row>
    <row r="61" spans="1:43" s="7" customFormat="1" ht="13.8" hidden="1" x14ac:dyDescent="0.25">
      <c r="A61" s="6"/>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I61" s="8"/>
      <c r="AJ61" s="8"/>
      <c r="AK61" s="8"/>
      <c r="AL61" s="8"/>
      <c r="AM61" s="8"/>
      <c r="AN61" s="8"/>
      <c r="AO61" s="8"/>
      <c r="AP61" s="8"/>
      <c r="AQ61" s="8"/>
    </row>
    <row r="62" spans="1:43" s="7" customFormat="1" ht="13.8" x14ac:dyDescent="0.25">
      <c r="A62" s="6"/>
      <c r="AI62" s="8"/>
      <c r="AJ62" s="8"/>
      <c r="AK62" s="8"/>
      <c r="AL62" s="8"/>
      <c r="AM62" s="8"/>
      <c r="AN62" s="8"/>
      <c r="AO62" s="8"/>
      <c r="AP62" s="8"/>
      <c r="AQ62" s="8"/>
    </row>
    <row r="63" spans="1:43" s="7" customFormat="1" ht="14.25" customHeight="1" x14ac:dyDescent="0.25">
      <c r="A63" s="6"/>
      <c r="D63" s="668" t="s">
        <v>644</v>
      </c>
      <c r="E63" s="668"/>
      <c r="F63" s="668"/>
      <c r="G63" s="668"/>
      <c r="H63" s="668"/>
      <c r="I63" s="668"/>
      <c r="J63" s="668"/>
      <c r="K63" s="668"/>
      <c r="L63" s="668"/>
      <c r="M63" s="668"/>
      <c r="N63" s="668"/>
      <c r="O63" s="668"/>
      <c r="P63" s="668"/>
      <c r="Q63" s="668"/>
      <c r="R63" s="668"/>
      <c r="S63" s="668"/>
      <c r="T63" s="668"/>
      <c r="U63" s="668"/>
      <c r="V63" s="668"/>
      <c r="W63" s="668"/>
      <c r="X63" s="668"/>
      <c r="Y63" s="668"/>
      <c r="Z63" s="668"/>
      <c r="AA63" s="668"/>
      <c r="AB63" s="668"/>
      <c r="AC63" s="668"/>
      <c r="AD63" s="668"/>
      <c r="AE63" s="668"/>
      <c r="AF63" s="668"/>
      <c r="AG63" s="668"/>
      <c r="AI63" s="8"/>
      <c r="AJ63" s="8"/>
      <c r="AK63" s="8"/>
      <c r="AL63" s="8"/>
      <c r="AM63" s="8"/>
      <c r="AN63" s="8"/>
      <c r="AO63" s="8"/>
      <c r="AP63" s="8"/>
      <c r="AQ63" s="8"/>
    </row>
    <row r="64" spans="1:43" s="7" customFormat="1" ht="30.6" customHeight="1" x14ac:dyDescent="0.25">
      <c r="A64" s="6"/>
      <c r="D64" s="668"/>
      <c r="E64" s="668"/>
      <c r="F64" s="668"/>
      <c r="G64" s="668"/>
      <c r="H64" s="668"/>
      <c r="I64" s="668"/>
      <c r="J64" s="668"/>
      <c r="K64" s="668"/>
      <c r="L64" s="668"/>
      <c r="M64" s="668"/>
      <c r="N64" s="668"/>
      <c r="O64" s="668"/>
      <c r="P64" s="668"/>
      <c r="Q64" s="668"/>
      <c r="R64" s="668"/>
      <c r="S64" s="668"/>
      <c r="T64" s="668"/>
      <c r="U64" s="668"/>
      <c r="V64" s="668"/>
      <c r="W64" s="668"/>
      <c r="X64" s="668"/>
      <c r="Y64" s="668"/>
      <c r="Z64" s="668"/>
      <c r="AA64" s="668"/>
      <c r="AB64" s="668"/>
      <c r="AC64" s="668"/>
      <c r="AD64" s="668"/>
      <c r="AE64" s="668"/>
      <c r="AF64" s="668"/>
      <c r="AG64" s="668"/>
      <c r="AI64" s="8"/>
      <c r="AJ64" s="8"/>
      <c r="AK64" s="8"/>
      <c r="AL64" s="8"/>
      <c r="AM64" s="8"/>
      <c r="AN64" s="8"/>
      <c r="AO64" s="8"/>
      <c r="AP64" s="8"/>
      <c r="AQ64" s="8"/>
    </row>
    <row r="65" spans="1:43" s="7" customFormat="1" ht="13.8" x14ac:dyDescent="0.25">
      <c r="A65" s="6"/>
      <c r="AI65" s="8"/>
      <c r="AJ65" s="8"/>
      <c r="AK65" s="8"/>
      <c r="AL65" s="8"/>
      <c r="AM65" s="8"/>
      <c r="AN65" s="8"/>
      <c r="AO65" s="8"/>
      <c r="AP65" s="8"/>
      <c r="AQ65" s="8"/>
    </row>
    <row r="66" spans="1:43" s="7" customFormat="1" ht="13.8" x14ac:dyDescent="0.25">
      <c r="A66" s="6"/>
      <c r="AI66" s="8"/>
      <c r="AJ66" s="8"/>
      <c r="AK66" s="8"/>
      <c r="AL66" s="8"/>
      <c r="AM66" s="8"/>
      <c r="AN66" s="8"/>
      <c r="AO66" s="8"/>
      <c r="AP66" s="8"/>
      <c r="AQ66" s="8"/>
    </row>
    <row r="67" spans="1:43" s="7" customFormat="1" ht="13.8" x14ac:dyDescent="0.25">
      <c r="A67" s="6"/>
      <c r="D67" s="20" t="s">
        <v>628</v>
      </c>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I67" s="8"/>
      <c r="AJ67" s="8"/>
      <c r="AK67" s="8"/>
      <c r="AL67" s="8"/>
      <c r="AM67" s="8"/>
      <c r="AN67" s="8"/>
      <c r="AO67" s="8"/>
      <c r="AP67" s="8"/>
      <c r="AQ67" s="8"/>
    </row>
    <row r="68" spans="1:43" s="7" customFormat="1" ht="13.8" x14ac:dyDescent="0.25">
      <c r="A68" s="6"/>
      <c r="AI68" s="8"/>
      <c r="AJ68" s="8"/>
      <c r="AK68" s="8"/>
      <c r="AL68" s="8"/>
      <c r="AM68" s="8"/>
      <c r="AN68" s="8"/>
      <c r="AO68" s="8"/>
      <c r="AP68" s="8"/>
      <c r="AQ68" s="8"/>
    </row>
    <row r="69" spans="1:43" s="7" customFormat="1" ht="14.4" thickBot="1" x14ac:dyDescent="0.3">
      <c r="A69" s="6"/>
      <c r="D69" s="478" t="s">
        <v>40</v>
      </c>
      <c r="E69" s="478"/>
      <c r="F69" s="478"/>
      <c r="G69" s="478"/>
      <c r="H69" s="478"/>
      <c r="I69" s="478"/>
      <c r="J69" s="478"/>
      <c r="K69" s="478"/>
      <c r="L69" s="478"/>
      <c r="M69" s="478"/>
      <c r="N69" s="478"/>
      <c r="O69" s="478"/>
      <c r="AI69" s="8"/>
      <c r="AJ69" s="8"/>
      <c r="AK69" s="8"/>
      <c r="AL69" s="8"/>
      <c r="AM69" s="8"/>
      <c r="AN69" s="8"/>
      <c r="AO69" s="8"/>
      <c r="AP69" s="8"/>
      <c r="AQ69" s="8"/>
    </row>
    <row r="70" spans="1:43" s="7" customFormat="1" ht="14.4" thickTop="1" x14ac:dyDescent="0.25">
      <c r="A70" s="6"/>
      <c r="D70" s="24" t="s">
        <v>41</v>
      </c>
      <c r="E70" s="24"/>
      <c r="F70" s="24"/>
      <c r="G70" s="24" t="s">
        <v>42</v>
      </c>
      <c r="H70" s="24"/>
      <c r="I70" s="24"/>
      <c r="J70" s="24"/>
      <c r="K70" s="24"/>
      <c r="L70" s="24"/>
      <c r="M70" s="24"/>
      <c r="N70" s="24"/>
      <c r="O70" s="24"/>
      <c r="AI70" s="8"/>
      <c r="AJ70" s="8"/>
      <c r="AK70" s="8"/>
      <c r="AL70" s="8"/>
      <c r="AM70" s="8"/>
      <c r="AN70" s="8"/>
      <c r="AO70" s="8"/>
      <c r="AP70" s="8"/>
      <c r="AQ70" s="8"/>
    </row>
    <row r="71" spans="1:43" s="7" customFormat="1" ht="13.8" x14ac:dyDescent="0.25">
      <c r="A71" s="6"/>
      <c r="D71" s="25" t="s">
        <v>43</v>
      </c>
      <c r="G71" s="26"/>
      <c r="AI71" s="8"/>
      <c r="AJ71" s="8"/>
      <c r="AK71" s="8"/>
      <c r="AL71" s="8"/>
      <c r="AM71" s="8"/>
      <c r="AN71" s="8"/>
      <c r="AO71" s="8"/>
      <c r="AP71" s="8"/>
      <c r="AQ71" s="8"/>
    </row>
    <row r="72" spans="1:43" s="7" customFormat="1" ht="13.8" x14ac:dyDescent="0.25">
      <c r="A72" s="6"/>
      <c r="D72" s="25" t="s">
        <v>44</v>
      </c>
      <c r="G72" s="26" t="s">
        <v>45</v>
      </c>
      <c r="AI72" s="8"/>
      <c r="AJ72" s="8"/>
      <c r="AK72" s="8"/>
      <c r="AL72" s="8"/>
      <c r="AM72" s="8"/>
      <c r="AN72" s="8"/>
      <c r="AO72" s="8"/>
      <c r="AP72" s="8"/>
      <c r="AQ72" s="8"/>
    </row>
    <row r="73" spans="1:43" s="7" customFormat="1" ht="13.8" x14ac:dyDescent="0.25">
      <c r="A73" s="6"/>
      <c r="D73" s="25" t="s">
        <v>44</v>
      </c>
      <c r="G73" s="26" t="s">
        <v>46</v>
      </c>
      <c r="AI73" s="8"/>
      <c r="AJ73" s="8"/>
      <c r="AK73" s="8"/>
      <c r="AL73" s="8"/>
      <c r="AM73" s="8"/>
      <c r="AN73" s="8"/>
      <c r="AO73" s="8"/>
      <c r="AP73" s="8"/>
      <c r="AQ73" s="8"/>
    </row>
    <row r="74" spans="1:43" s="7" customFormat="1" ht="13.8" x14ac:dyDescent="0.25">
      <c r="A74" s="6"/>
      <c r="D74" s="25" t="s">
        <v>44</v>
      </c>
      <c r="G74" s="26" t="s">
        <v>47</v>
      </c>
      <c r="AI74" s="8"/>
      <c r="AJ74" s="8"/>
      <c r="AK74" s="8"/>
      <c r="AL74" s="8"/>
      <c r="AM74" s="8"/>
      <c r="AN74" s="8"/>
      <c r="AO74" s="8"/>
      <c r="AP74" s="8"/>
      <c r="AQ74" s="8"/>
    </row>
    <row r="75" spans="1:43" s="7" customFormat="1" ht="13.8" x14ac:dyDescent="0.25">
      <c r="A75" s="6"/>
      <c r="AI75" s="8"/>
      <c r="AJ75" s="8"/>
      <c r="AK75" s="8"/>
      <c r="AL75" s="8"/>
      <c r="AM75" s="8"/>
      <c r="AN75" s="8"/>
      <c r="AO75" s="8"/>
      <c r="AP75" s="8"/>
      <c r="AQ75" s="8"/>
    </row>
    <row r="76" spans="1:43" s="7" customFormat="1" ht="14.4" thickBot="1" x14ac:dyDescent="0.3">
      <c r="A76" s="6"/>
      <c r="D76" s="478" t="s">
        <v>48</v>
      </c>
      <c r="E76" s="478"/>
      <c r="F76" s="478"/>
      <c r="G76" s="478"/>
      <c r="H76" s="478"/>
      <c r="I76" s="478"/>
      <c r="J76" s="478"/>
      <c r="K76" s="478"/>
      <c r="L76" s="478"/>
      <c r="M76" s="478"/>
      <c r="N76" s="478"/>
      <c r="O76" s="478"/>
      <c r="AI76" s="8"/>
      <c r="AJ76" s="8"/>
      <c r="AK76" s="8"/>
      <c r="AL76" s="8"/>
      <c r="AM76" s="8"/>
      <c r="AN76" s="8"/>
      <c r="AO76" s="8"/>
      <c r="AP76" s="8"/>
      <c r="AQ76" s="8"/>
    </row>
    <row r="77" spans="1:43" s="7" customFormat="1" ht="14.4" thickTop="1" x14ac:dyDescent="0.25">
      <c r="A77" s="6"/>
      <c r="D77" s="24" t="s">
        <v>41</v>
      </c>
      <c r="E77" s="24"/>
      <c r="F77" s="24"/>
      <c r="G77" s="24" t="s">
        <v>49</v>
      </c>
      <c r="H77" s="24"/>
      <c r="I77" s="24"/>
      <c r="J77" s="24"/>
      <c r="K77" s="24"/>
      <c r="L77" s="24"/>
      <c r="M77" s="24"/>
      <c r="N77" s="24"/>
      <c r="O77" s="24"/>
      <c r="AI77" s="8"/>
      <c r="AJ77" s="8"/>
      <c r="AK77" s="8"/>
      <c r="AL77" s="8"/>
      <c r="AM77" s="8"/>
      <c r="AN77" s="8"/>
      <c r="AO77" s="8"/>
      <c r="AP77" s="8"/>
      <c r="AQ77" s="8"/>
    </row>
    <row r="78" spans="1:43" s="7" customFormat="1" ht="13.8" x14ac:dyDescent="0.25">
      <c r="A78" s="6"/>
      <c r="D78" s="25" t="s">
        <v>43</v>
      </c>
      <c r="E78" s="27"/>
      <c r="AI78" s="8"/>
      <c r="AJ78" s="8"/>
      <c r="AK78" s="8"/>
      <c r="AL78" s="8"/>
      <c r="AM78" s="8"/>
      <c r="AN78" s="8"/>
      <c r="AO78" s="8"/>
      <c r="AP78" s="8"/>
      <c r="AQ78" s="8"/>
    </row>
    <row r="79" spans="1:43" s="7" customFormat="1" ht="13.8" x14ac:dyDescent="0.25">
      <c r="A79" s="6"/>
      <c r="D79" s="25" t="s">
        <v>44</v>
      </c>
      <c r="E79" s="27"/>
      <c r="F79" s="28"/>
      <c r="G79" s="28" t="s">
        <v>50</v>
      </c>
      <c r="H79" s="29"/>
      <c r="I79" s="29"/>
      <c r="AI79" s="8"/>
      <c r="AJ79" s="8"/>
      <c r="AK79" s="8"/>
      <c r="AL79" s="8"/>
      <c r="AM79" s="8"/>
      <c r="AN79" s="8"/>
      <c r="AO79" s="8"/>
      <c r="AP79" s="8"/>
      <c r="AQ79" s="8"/>
    </row>
    <row r="80" spans="1:43" s="7" customFormat="1" ht="13.8" x14ac:dyDescent="0.25">
      <c r="A80" s="6"/>
      <c r="D80" s="25" t="s">
        <v>44</v>
      </c>
      <c r="E80" s="27"/>
      <c r="F80" s="28"/>
      <c r="G80" s="28" t="s">
        <v>51</v>
      </c>
      <c r="H80" s="29"/>
      <c r="I80" s="29"/>
      <c r="AI80" s="8"/>
      <c r="AJ80" s="8"/>
      <c r="AK80" s="8"/>
      <c r="AL80" s="8"/>
      <c r="AM80" s="8"/>
      <c r="AN80" s="8"/>
      <c r="AO80" s="8"/>
      <c r="AP80" s="8"/>
      <c r="AQ80" s="8"/>
    </row>
    <row r="81" spans="1:43" s="7" customFormat="1" ht="13.8" x14ac:dyDescent="0.25">
      <c r="A81" s="6"/>
      <c r="D81" s="25" t="s">
        <v>44</v>
      </c>
      <c r="F81" s="30"/>
      <c r="G81" s="28" t="s">
        <v>52</v>
      </c>
      <c r="AI81" s="8"/>
      <c r="AJ81" s="8"/>
      <c r="AK81" s="8"/>
      <c r="AL81" s="8"/>
      <c r="AM81" s="8"/>
      <c r="AN81" s="8"/>
      <c r="AO81" s="8"/>
      <c r="AP81" s="8"/>
      <c r="AQ81" s="8"/>
    </row>
    <row r="82" spans="1:43" s="7" customFormat="1" ht="14.25" customHeight="1" x14ac:dyDescent="0.25">
      <c r="A82" s="6"/>
      <c r="D82" s="165" t="s">
        <v>53</v>
      </c>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I82" s="8"/>
      <c r="AJ82" s="8"/>
      <c r="AK82" s="8"/>
      <c r="AL82" s="8"/>
      <c r="AM82" s="8"/>
      <c r="AN82" s="8"/>
      <c r="AO82" s="8"/>
      <c r="AP82" s="8"/>
      <c r="AQ82" s="8"/>
    </row>
    <row r="83" spans="1:43" s="7" customFormat="1" ht="13.8" x14ac:dyDescent="0.25">
      <c r="A83" s="6"/>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I83" s="8"/>
      <c r="AJ83" s="8"/>
      <c r="AK83" s="8"/>
      <c r="AL83" s="8"/>
      <c r="AM83" s="8"/>
      <c r="AN83" s="8"/>
      <c r="AO83" s="8"/>
      <c r="AP83" s="8"/>
      <c r="AQ83" s="8"/>
    </row>
    <row r="84" spans="1:43" s="7" customFormat="1" ht="13.8" x14ac:dyDescent="0.25">
      <c r="A84" s="6"/>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I84" s="8"/>
      <c r="AJ84" s="8"/>
      <c r="AK84" s="8"/>
      <c r="AL84" s="8"/>
      <c r="AM84" s="8"/>
      <c r="AN84" s="8"/>
      <c r="AO84" s="8"/>
      <c r="AP84" s="8"/>
      <c r="AQ84" s="8"/>
    </row>
    <row r="85" spans="1:43" s="7" customFormat="1" ht="13.8" x14ac:dyDescent="0.25">
      <c r="A85" s="6"/>
      <c r="AI85" s="8"/>
      <c r="AJ85" s="8"/>
      <c r="AK85" s="8"/>
      <c r="AL85" s="8"/>
      <c r="AM85" s="8"/>
      <c r="AN85" s="8"/>
      <c r="AO85" s="8"/>
      <c r="AP85" s="8"/>
      <c r="AQ85" s="8"/>
    </row>
    <row r="86" spans="1:43" s="7" customFormat="1" ht="13.8" x14ac:dyDescent="0.25">
      <c r="A86" s="6"/>
      <c r="D86" s="19" t="s">
        <v>54</v>
      </c>
      <c r="AI86" s="8"/>
      <c r="AJ86" s="8"/>
      <c r="AK86" s="8"/>
      <c r="AL86" s="8"/>
      <c r="AM86" s="8"/>
      <c r="AN86" s="8"/>
      <c r="AO86" s="8"/>
      <c r="AP86" s="8"/>
      <c r="AQ86" s="8"/>
    </row>
    <row r="87" spans="1:43" s="7" customFormat="1" ht="13.8" x14ac:dyDescent="0.25">
      <c r="A87" s="6"/>
      <c r="AI87" s="8"/>
      <c r="AJ87" s="8"/>
      <c r="AK87" s="8"/>
      <c r="AL87" s="8"/>
      <c r="AM87" s="8"/>
      <c r="AN87" s="8"/>
      <c r="AO87" s="8"/>
      <c r="AP87" s="8"/>
      <c r="AQ87" s="8"/>
    </row>
    <row r="88" spans="1:43" s="7" customFormat="1" ht="13.8" x14ac:dyDescent="0.25">
      <c r="A88" s="6"/>
      <c r="D88" s="165" t="s">
        <v>55</v>
      </c>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I88" s="8"/>
      <c r="AJ88" s="8"/>
      <c r="AK88" s="8"/>
      <c r="AL88" s="8"/>
      <c r="AM88" s="8"/>
      <c r="AN88" s="8"/>
      <c r="AO88" s="8"/>
      <c r="AP88" s="8"/>
      <c r="AQ88" s="8"/>
    </row>
    <row r="89" spans="1:43" s="7" customFormat="1" ht="13.8" x14ac:dyDescent="0.25">
      <c r="A89" s="6"/>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I89" s="8"/>
      <c r="AJ89" s="8"/>
      <c r="AK89" s="8"/>
      <c r="AL89" s="8"/>
      <c r="AM89" s="8"/>
      <c r="AN89" s="8"/>
      <c r="AO89" s="8"/>
      <c r="AP89" s="8"/>
      <c r="AQ89" s="8"/>
    </row>
    <row r="90" spans="1:43" s="7" customFormat="1" ht="13.8" x14ac:dyDescent="0.25">
      <c r="A90" s="6"/>
      <c r="AI90" s="8"/>
      <c r="AJ90" s="8"/>
      <c r="AK90" s="8"/>
      <c r="AL90" s="8"/>
      <c r="AM90" s="8"/>
      <c r="AN90" s="8"/>
      <c r="AO90" s="8"/>
      <c r="AP90" s="8"/>
      <c r="AQ90" s="8"/>
    </row>
    <row r="91" spans="1:43" s="7" customFormat="1" ht="13.8" x14ac:dyDescent="0.25">
      <c r="A91" s="6"/>
      <c r="D91" s="165" t="s">
        <v>629</v>
      </c>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I91" s="8"/>
      <c r="AJ91" s="8"/>
      <c r="AK91" s="8"/>
      <c r="AL91" s="8"/>
      <c r="AM91" s="8"/>
      <c r="AN91" s="8"/>
      <c r="AO91" s="8"/>
      <c r="AP91" s="8"/>
      <c r="AQ91" s="8"/>
    </row>
    <row r="92" spans="1:43" s="7" customFormat="1" ht="13.8" x14ac:dyDescent="0.25">
      <c r="A92" s="6"/>
      <c r="D92" s="165"/>
      <c r="E92" s="165"/>
      <c r="F92" s="165"/>
      <c r="G92" s="165"/>
      <c r="H92" s="165"/>
      <c r="I92" s="165"/>
      <c r="J92" s="165"/>
      <c r="K92" s="165"/>
      <c r="L92" s="165"/>
      <c r="M92" s="165"/>
      <c r="N92" s="165"/>
      <c r="O92" s="165"/>
      <c r="P92" s="165"/>
      <c r="Q92" s="165"/>
      <c r="R92" s="165"/>
      <c r="S92" s="165"/>
      <c r="T92" s="165"/>
      <c r="U92" s="165"/>
      <c r="V92" s="165"/>
      <c r="W92" s="165"/>
      <c r="X92" s="165"/>
      <c r="Y92" s="165"/>
      <c r="Z92" s="165"/>
      <c r="AA92" s="165"/>
      <c r="AB92" s="165"/>
      <c r="AC92" s="165"/>
      <c r="AD92" s="165"/>
      <c r="AE92" s="165"/>
      <c r="AF92" s="165"/>
      <c r="AG92" s="165"/>
      <c r="AI92" s="8"/>
      <c r="AJ92" s="8"/>
      <c r="AK92" s="8"/>
      <c r="AL92" s="8"/>
      <c r="AM92" s="8"/>
      <c r="AN92" s="8"/>
      <c r="AO92" s="8"/>
      <c r="AP92" s="8"/>
      <c r="AQ92" s="8"/>
    </row>
    <row r="93" spans="1:43" s="7" customFormat="1" ht="13.8" x14ac:dyDescent="0.25">
      <c r="A93" s="6"/>
      <c r="AI93" s="8"/>
      <c r="AJ93" s="8"/>
      <c r="AK93" s="8"/>
      <c r="AL93" s="8"/>
      <c r="AM93" s="8"/>
      <c r="AN93" s="8"/>
      <c r="AO93" s="8"/>
      <c r="AP93" s="8"/>
      <c r="AQ93" s="8"/>
    </row>
    <row r="94" spans="1:43" s="7" customFormat="1" ht="14.25" hidden="1" customHeight="1" x14ac:dyDescent="0.25">
      <c r="A94" s="6"/>
      <c r="D94" s="165" t="s">
        <v>56</v>
      </c>
      <c r="E94" s="165"/>
      <c r="F94" s="165"/>
      <c r="G94" s="165"/>
      <c r="H94" s="165"/>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I94" s="8"/>
      <c r="AJ94" s="8"/>
      <c r="AK94" s="8"/>
      <c r="AL94" s="8"/>
      <c r="AM94" s="8"/>
      <c r="AN94" s="8"/>
      <c r="AO94" s="8"/>
      <c r="AP94" s="8"/>
      <c r="AQ94" s="8"/>
    </row>
    <row r="95" spans="1:43" s="7" customFormat="1" ht="13.8" hidden="1" x14ac:dyDescent="0.25">
      <c r="A95" s="6"/>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I95" s="8"/>
      <c r="AJ95" s="8"/>
      <c r="AK95" s="8"/>
      <c r="AL95" s="8"/>
      <c r="AM95" s="8"/>
      <c r="AN95" s="8"/>
      <c r="AO95" s="8"/>
      <c r="AP95" s="8"/>
      <c r="AQ95" s="8"/>
    </row>
    <row r="96" spans="1:43" s="7" customFormat="1" ht="13.8" hidden="1" x14ac:dyDescent="0.25">
      <c r="A96" s="6"/>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I96" s="8"/>
      <c r="AJ96" s="8"/>
      <c r="AK96" s="8"/>
      <c r="AL96" s="8"/>
      <c r="AM96" s="8"/>
      <c r="AN96" s="8"/>
      <c r="AO96" s="8"/>
      <c r="AP96" s="8"/>
      <c r="AQ96" s="8"/>
    </row>
    <row r="97" spans="1:43" s="7" customFormat="1" ht="13.8" hidden="1" x14ac:dyDescent="0.25">
      <c r="A97" s="6"/>
      <c r="D97" s="165"/>
      <c r="E97" s="165"/>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I97" s="8"/>
      <c r="AJ97" s="8"/>
      <c r="AK97" s="8"/>
      <c r="AL97" s="8"/>
      <c r="AM97" s="8"/>
      <c r="AN97" s="8"/>
      <c r="AO97" s="8"/>
      <c r="AP97" s="8"/>
      <c r="AQ97" s="8"/>
    </row>
    <row r="98" spans="1:43" s="7" customFormat="1" ht="13.8" x14ac:dyDescent="0.25">
      <c r="A98" s="6"/>
      <c r="AI98" s="8"/>
      <c r="AJ98" s="8"/>
      <c r="AK98" s="8"/>
      <c r="AL98" s="8"/>
      <c r="AM98" s="8"/>
      <c r="AN98" s="8"/>
      <c r="AO98" s="8"/>
      <c r="AP98" s="8"/>
      <c r="AQ98" s="8"/>
    </row>
    <row r="99" spans="1:43" s="7" customFormat="1" ht="13.8" x14ac:dyDescent="0.25">
      <c r="A99" s="6"/>
      <c r="D99" s="19" t="s">
        <v>57</v>
      </c>
      <c r="AI99" s="8"/>
      <c r="AJ99" s="8"/>
      <c r="AK99" s="8"/>
      <c r="AL99" s="8"/>
      <c r="AM99" s="8"/>
      <c r="AN99" s="8"/>
      <c r="AO99" s="8"/>
      <c r="AP99" s="8"/>
      <c r="AQ99" s="8"/>
    </row>
    <row r="100" spans="1:43" s="7" customFormat="1" ht="13.8" x14ac:dyDescent="0.25">
      <c r="A100" s="6"/>
      <c r="AI100" s="8"/>
      <c r="AJ100" s="8"/>
      <c r="AK100" s="8"/>
      <c r="AL100" s="8"/>
      <c r="AM100" s="8"/>
      <c r="AN100" s="8"/>
      <c r="AO100" s="8"/>
      <c r="AP100" s="8"/>
      <c r="AQ100" s="8"/>
    </row>
    <row r="101" spans="1:43" s="7" customFormat="1" ht="13.8" x14ac:dyDescent="0.25">
      <c r="A101" s="6"/>
      <c r="D101" s="165" t="s">
        <v>630</v>
      </c>
      <c r="E101" s="165"/>
      <c r="F101" s="165"/>
      <c r="G101" s="165"/>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I101" s="8"/>
      <c r="AJ101" s="8"/>
      <c r="AK101" s="8"/>
      <c r="AL101" s="8"/>
      <c r="AM101" s="8"/>
      <c r="AN101" s="8"/>
      <c r="AO101" s="8"/>
      <c r="AP101" s="8"/>
      <c r="AQ101" s="8"/>
    </row>
    <row r="102" spans="1:43" s="7" customFormat="1" ht="13.8" x14ac:dyDescent="0.25">
      <c r="A102" s="6"/>
      <c r="D102" s="165"/>
      <c r="E102" s="165"/>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I102" s="8"/>
      <c r="AJ102" s="8"/>
      <c r="AK102" s="8"/>
      <c r="AL102" s="8"/>
      <c r="AM102" s="8"/>
      <c r="AN102" s="8"/>
      <c r="AO102" s="8"/>
      <c r="AP102" s="8"/>
      <c r="AQ102" s="8"/>
    </row>
    <row r="103" spans="1:43" s="7" customFormat="1" ht="13.8" x14ac:dyDescent="0.25">
      <c r="A103" s="6"/>
      <c r="AI103" s="8"/>
      <c r="AJ103" s="8"/>
      <c r="AK103" s="8"/>
      <c r="AL103" s="8"/>
      <c r="AM103" s="8"/>
      <c r="AN103" s="8"/>
      <c r="AO103" s="8"/>
      <c r="AP103" s="8"/>
      <c r="AQ103" s="8"/>
    </row>
    <row r="104" spans="1:43" s="7" customFormat="1" ht="13.8" x14ac:dyDescent="0.25">
      <c r="A104" s="6"/>
      <c r="D104" s="19" t="s">
        <v>58</v>
      </c>
      <c r="AI104" s="8"/>
      <c r="AJ104" s="8"/>
      <c r="AK104" s="8"/>
      <c r="AL104" s="8"/>
      <c r="AM104" s="8"/>
      <c r="AN104" s="8"/>
      <c r="AO104" s="8"/>
      <c r="AP104" s="8"/>
      <c r="AQ104" s="8"/>
    </row>
    <row r="105" spans="1:43" s="7" customFormat="1" ht="13.8" x14ac:dyDescent="0.25">
      <c r="A105" s="6"/>
      <c r="AI105" s="8"/>
      <c r="AJ105" s="8"/>
      <c r="AK105" s="8"/>
      <c r="AL105" s="8"/>
      <c r="AM105" s="8"/>
      <c r="AN105" s="8"/>
      <c r="AO105" s="8"/>
      <c r="AP105" s="8"/>
      <c r="AQ105" s="8"/>
    </row>
    <row r="106" spans="1:43" s="7" customFormat="1" ht="13.8" x14ac:dyDescent="0.25">
      <c r="A106" s="6"/>
      <c r="D106" s="165" t="s">
        <v>59</v>
      </c>
      <c r="E106" s="165"/>
      <c r="F106" s="165"/>
      <c r="G106" s="165"/>
      <c r="H106" s="165"/>
      <c r="I106" s="165"/>
      <c r="J106" s="165"/>
      <c r="K106" s="165"/>
      <c r="L106" s="165"/>
      <c r="M106" s="165"/>
      <c r="N106" s="165"/>
      <c r="O106" s="165"/>
      <c r="P106" s="165"/>
      <c r="Q106" s="165"/>
      <c r="R106" s="165"/>
      <c r="S106" s="165"/>
      <c r="T106" s="165"/>
      <c r="U106" s="165"/>
      <c r="V106" s="165"/>
      <c r="W106" s="165"/>
      <c r="X106" s="165"/>
      <c r="Y106" s="165"/>
      <c r="Z106" s="165"/>
      <c r="AA106" s="165"/>
      <c r="AB106" s="165"/>
      <c r="AC106" s="165"/>
      <c r="AD106" s="165"/>
      <c r="AE106" s="165"/>
      <c r="AF106" s="165"/>
      <c r="AG106" s="165"/>
      <c r="AI106" s="8"/>
      <c r="AJ106" s="8"/>
      <c r="AK106" s="8"/>
      <c r="AL106" s="8"/>
      <c r="AM106" s="8"/>
      <c r="AN106" s="8"/>
      <c r="AO106" s="8"/>
      <c r="AP106" s="8"/>
      <c r="AQ106" s="8"/>
    </row>
    <row r="107" spans="1:43" s="7" customFormat="1" ht="13.8" x14ac:dyDescent="0.25">
      <c r="A107" s="6"/>
      <c r="D107" s="165"/>
      <c r="E107" s="165"/>
      <c r="F107" s="165"/>
      <c r="G107" s="165"/>
      <c r="H107" s="165"/>
      <c r="I107" s="165"/>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I107" s="8"/>
      <c r="AJ107" s="8"/>
      <c r="AK107" s="8"/>
      <c r="AL107" s="8"/>
      <c r="AM107" s="8"/>
      <c r="AN107" s="8"/>
      <c r="AO107" s="8"/>
      <c r="AP107" s="8"/>
      <c r="AQ107" s="8"/>
    </row>
    <row r="108" spans="1:43" s="7" customFormat="1" ht="13.8" x14ac:dyDescent="0.25">
      <c r="A108" s="6"/>
      <c r="AI108" s="8"/>
      <c r="AJ108" s="8"/>
      <c r="AK108" s="8"/>
      <c r="AL108" s="8"/>
      <c r="AM108" s="8"/>
      <c r="AN108" s="8"/>
      <c r="AO108" s="8"/>
      <c r="AP108" s="8"/>
      <c r="AQ108" s="8"/>
    </row>
    <row r="109" spans="1:43" s="7" customFormat="1" ht="13.8" x14ac:dyDescent="0.25">
      <c r="A109" s="6"/>
      <c r="D109" s="165" t="s">
        <v>60</v>
      </c>
      <c r="E109" s="165"/>
      <c r="F109" s="165"/>
      <c r="G109" s="165"/>
      <c r="H109" s="165"/>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I109" s="8"/>
      <c r="AJ109" s="8"/>
      <c r="AK109" s="8"/>
      <c r="AL109" s="8"/>
      <c r="AM109" s="8"/>
      <c r="AN109" s="8"/>
      <c r="AO109" s="8"/>
      <c r="AP109" s="8"/>
      <c r="AQ109" s="8"/>
    </row>
    <row r="110" spans="1:43" s="7" customFormat="1" ht="13.8" x14ac:dyDescent="0.25">
      <c r="A110" s="6"/>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I110" s="8"/>
      <c r="AJ110" s="8"/>
      <c r="AK110" s="8"/>
      <c r="AL110" s="8"/>
      <c r="AM110" s="8"/>
      <c r="AN110" s="8"/>
      <c r="AO110" s="8"/>
      <c r="AP110" s="8"/>
      <c r="AQ110" s="8"/>
    </row>
    <row r="111" spans="1:43" s="7" customFormat="1" ht="13.8" x14ac:dyDescent="0.25">
      <c r="A111" s="6"/>
      <c r="AI111" s="8"/>
      <c r="AJ111" s="8"/>
      <c r="AK111" s="8"/>
      <c r="AL111" s="8"/>
      <c r="AM111" s="8"/>
      <c r="AN111" s="8"/>
      <c r="AO111" s="8"/>
      <c r="AP111" s="8"/>
      <c r="AQ111" s="8"/>
    </row>
    <row r="112" spans="1:43" s="7" customFormat="1" ht="14.25" customHeight="1" x14ac:dyDescent="0.25">
      <c r="A112" s="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I112" s="8"/>
      <c r="AJ112" s="8"/>
      <c r="AK112" s="8"/>
      <c r="AL112" s="8"/>
      <c r="AM112" s="8"/>
      <c r="AN112" s="8"/>
      <c r="AO112" s="8"/>
      <c r="AP112" s="8"/>
      <c r="AQ112" s="8"/>
    </row>
    <row r="113" spans="1:43" s="7" customFormat="1" ht="13.8" x14ac:dyDescent="0.25">
      <c r="A113" s="6"/>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I113" s="8"/>
      <c r="AJ113" s="8"/>
      <c r="AK113" s="8"/>
      <c r="AL113" s="8"/>
      <c r="AM113" s="8"/>
      <c r="AN113" s="8"/>
      <c r="AO113" s="8"/>
      <c r="AP113" s="8"/>
      <c r="AQ113" s="8"/>
    </row>
    <row r="114" spans="1:43" s="7" customFormat="1" ht="13.8" x14ac:dyDescent="0.25">
      <c r="A114" s="6"/>
      <c r="D114" s="165" t="s">
        <v>61</v>
      </c>
      <c r="E114" s="165"/>
      <c r="F114" s="165"/>
      <c r="G114" s="165"/>
      <c r="H114" s="165"/>
      <c r="I114" s="165"/>
      <c r="J114" s="165"/>
      <c r="K114" s="165"/>
      <c r="L114" s="165"/>
      <c r="M114" s="165"/>
      <c r="N114" s="165"/>
      <c r="O114" s="165"/>
      <c r="P114" s="165"/>
      <c r="Q114" s="165"/>
      <c r="R114" s="165"/>
      <c r="S114" s="165"/>
      <c r="T114" s="165"/>
      <c r="U114" s="165"/>
      <c r="V114" s="165"/>
      <c r="W114" s="165"/>
      <c r="X114" s="165"/>
      <c r="Y114" s="165"/>
      <c r="Z114" s="165"/>
      <c r="AA114" s="165"/>
      <c r="AB114" s="165"/>
      <c r="AC114" s="165"/>
      <c r="AD114" s="165"/>
      <c r="AE114" s="165"/>
      <c r="AF114" s="165"/>
      <c r="AG114" s="165"/>
      <c r="AI114" s="8"/>
      <c r="AJ114" s="8"/>
      <c r="AK114" s="8"/>
      <c r="AL114" s="8"/>
      <c r="AM114" s="8"/>
      <c r="AN114" s="8"/>
      <c r="AO114" s="8"/>
      <c r="AP114" s="8"/>
      <c r="AQ114" s="8"/>
    </row>
    <row r="115" spans="1:43" s="7" customFormat="1" ht="13.8" x14ac:dyDescent="0.25">
      <c r="A115" s="6"/>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I115" s="8"/>
      <c r="AJ115" s="8"/>
      <c r="AK115" s="8"/>
      <c r="AL115" s="8"/>
      <c r="AM115" s="8"/>
      <c r="AN115" s="8"/>
      <c r="AO115" s="8"/>
      <c r="AP115" s="8"/>
      <c r="AQ115" s="8"/>
    </row>
    <row r="116" spans="1:43" s="7" customFormat="1" ht="13.8" x14ac:dyDescent="0.25">
      <c r="A116" s="6"/>
      <c r="AI116" s="8"/>
      <c r="AJ116" s="8"/>
      <c r="AK116" s="8"/>
      <c r="AL116" s="8"/>
      <c r="AM116" s="8"/>
      <c r="AN116" s="8"/>
      <c r="AO116" s="8"/>
      <c r="AP116" s="8"/>
      <c r="AQ116" s="8"/>
    </row>
    <row r="117" spans="1:43" s="7" customFormat="1" ht="13.8" x14ac:dyDescent="0.25">
      <c r="A117" s="6"/>
      <c r="D117" s="33" t="s">
        <v>62</v>
      </c>
      <c r="AI117" s="8"/>
      <c r="AJ117" s="8"/>
      <c r="AK117" s="8"/>
      <c r="AL117" s="8"/>
      <c r="AM117" s="8"/>
      <c r="AN117" s="8"/>
      <c r="AO117" s="8"/>
      <c r="AP117" s="8"/>
      <c r="AQ117" s="8"/>
    </row>
    <row r="118" spans="1:43" s="7" customFormat="1" ht="13.8" x14ac:dyDescent="0.25">
      <c r="A118" s="6"/>
      <c r="AI118" s="8"/>
      <c r="AJ118" s="8"/>
      <c r="AK118" s="8"/>
      <c r="AL118" s="8"/>
      <c r="AM118" s="8"/>
      <c r="AN118" s="8"/>
      <c r="AO118" s="8"/>
      <c r="AP118" s="8"/>
      <c r="AQ118" s="8"/>
    </row>
    <row r="119" spans="1:43" s="7" customFormat="1" ht="13.8" x14ac:dyDescent="0.25">
      <c r="A119" s="6"/>
      <c r="D119" s="165" t="s">
        <v>63</v>
      </c>
      <c r="E119" s="165"/>
      <c r="F119" s="165"/>
      <c r="G119" s="165"/>
      <c r="H119" s="165"/>
      <c r="I119" s="165"/>
      <c r="J119" s="165"/>
      <c r="K119" s="165"/>
      <c r="L119" s="165"/>
      <c r="M119" s="165"/>
      <c r="N119" s="165"/>
      <c r="O119" s="165"/>
      <c r="P119" s="165"/>
      <c r="Q119" s="165"/>
      <c r="R119" s="165"/>
      <c r="S119" s="165"/>
      <c r="T119" s="165"/>
      <c r="U119" s="165"/>
      <c r="V119" s="165"/>
      <c r="W119" s="165"/>
      <c r="X119" s="165"/>
      <c r="Y119" s="165"/>
      <c r="Z119" s="165"/>
      <c r="AA119" s="165"/>
      <c r="AB119" s="165"/>
      <c r="AC119" s="165"/>
      <c r="AD119" s="165"/>
      <c r="AE119" s="165"/>
      <c r="AF119" s="165"/>
      <c r="AG119" s="165"/>
      <c r="AI119" s="8"/>
      <c r="AJ119" s="8"/>
      <c r="AK119" s="8"/>
      <c r="AL119" s="8"/>
      <c r="AM119" s="8"/>
      <c r="AN119" s="8"/>
      <c r="AO119" s="8"/>
      <c r="AP119" s="8"/>
      <c r="AQ119" s="8"/>
    </row>
    <row r="120" spans="1:43" s="7" customFormat="1" ht="13.8" x14ac:dyDescent="0.25">
      <c r="A120" s="6"/>
      <c r="D120" s="165"/>
      <c r="E120" s="165"/>
      <c r="F120" s="165"/>
      <c r="G120" s="165"/>
      <c r="H120" s="165"/>
      <c r="I120" s="165"/>
      <c r="J120" s="165"/>
      <c r="K120" s="165"/>
      <c r="L120" s="165"/>
      <c r="M120" s="165"/>
      <c r="N120" s="165"/>
      <c r="O120" s="165"/>
      <c r="P120" s="165"/>
      <c r="Q120" s="165"/>
      <c r="R120" s="165"/>
      <c r="S120" s="165"/>
      <c r="T120" s="165"/>
      <c r="U120" s="165"/>
      <c r="V120" s="165"/>
      <c r="W120" s="165"/>
      <c r="X120" s="165"/>
      <c r="Y120" s="165"/>
      <c r="Z120" s="165"/>
      <c r="AA120" s="165"/>
      <c r="AB120" s="165"/>
      <c r="AC120" s="165"/>
      <c r="AD120" s="165"/>
      <c r="AE120" s="165"/>
      <c r="AF120" s="165"/>
      <c r="AG120" s="165"/>
      <c r="AI120" s="8"/>
      <c r="AJ120" s="8"/>
      <c r="AK120" s="8"/>
      <c r="AL120" s="8"/>
      <c r="AM120" s="8"/>
      <c r="AN120" s="8"/>
      <c r="AO120" s="8"/>
      <c r="AP120" s="8"/>
      <c r="AQ120" s="8"/>
    </row>
    <row r="121" spans="1:43" s="7" customFormat="1" ht="13.8" x14ac:dyDescent="0.25">
      <c r="A121" s="6"/>
      <c r="D121" s="165"/>
      <c r="E121" s="165"/>
      <c r="F121" s="165"/>
      <c r="G121" s="165"/>
      <c r="H121" s="165"/>
      <c r="I121" s="165"/>
      <c r="J121" s="165"/>
      <c r="K121" s="165"/>
      <c r="L121" s="165"/>
      <c r="M121" s="165"/>
      <c r="N121" s="165"/>
      <c r="O121" s="165"/>
      <c r="P121" s="165"/>
      <c r="Q121" s="165"/>
      <c r="R121" s="165"/>
      <c r="S121" s="165"/>
      <c r="T121" s="165"/>
      <c r="U121" s="165"/>
      <c r="V121" s="165"/>
      <c r="W121" s="165"/>
      <c r="X121" s="165"/>
      <c r="Y121" s="165"/>
      <c r="Z121" s="165"/>
      <c r="AA121" s="165"/>
      <c r="AB121" s="165"/>
      <c r="AC121" s="165"/>
      <c r="AD121" s="165"/>
      <c r="AE121" s="165"/>
      <c r="AF121" s="165"/>
      <c r="AG121" s="165"/>
      <c r="AI121" s="8"/>
      <c r="AJ121" s="8"/>
      <c r="AK121" s="8"/>
      <c r="AL121" s="8"/>
      <c r="AM121" s="8"/>
      <c r="AN121" s="8"/>
      <c r="AO121" s="8"/>
      <c r="AP121" s="8"/>
      <c r="AQ121" s="8"/>
    </row>
    <row r="122" spans="1:43" s="7" customFormat="1" ht="13.8" x14ac:dyDescent="0.25">
      <c r="A122" s="6"/>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I122" s="8"/>
      <c r="AJ122" s="8"/>
      <c r="AK122" s="8"/>
      <c r="AL122" s="8"/>
      <c r="AM122" s="8"/>
      <c r="AN122" s="8"/>
      <c r="AO122" s="8"/>
      <c r="AP122" s="8"/>
      <c r="AQ122" s="8"/>
    </row>
    <row r="123" spans="1:43" s="7" customFormat="1" ht="29.25" customHeight="1" thickBot="1" x14ac:dyDescent="0.3">
      <c r="A123" s="6"/>
      <c r="D123" s="5"/>
      <c r="E123" s="5"/>
      <c r="F123" s="5"/>
      <c r="G123" s="5"/>
      <c r="H123" s="5"/>
      <c r="I123" s="5"/>
      <c r="J123" s="5"/>
      <c r="K123" s="5"/>
      <c r="L123" s="5"/>
      <c r="M123" s="5"/>
      <c r="N123" s="5"/>
      <c r="O123" s="667" t="s">
        <v>64</v>
      </c>
      <c r="P123" s="667"/>
      <c r="Q123" s="667"/>
      <c r="R123" s="667"/>
      <c r="S123" s="667"/>
      <c r="T123" s="667" t="s">
        <v>65</v>
      </c>
      <c r="U123" s="667"/>
      <c r="V123" s="667"/>
      <c r="W123" s="667"/>
      <c r="X123" s="667"/>
      <c r="Y123" s="667" t="s">
        <v>66</v>
      </c>
      <c r="Z123" s="667"/>
      <c r="AA123" s="667"/>
      <c r="AB123" s="667"/>
      <c r="AC123" s="667"/>
      <c r="AI123" s="8"/>
      <c r="AJ123" s="8"/>
      <c r="AK123" s="8"/>
      <c r="AL123" s="8"/>
      <c r="AM123" s="8"/>
      <c r="AN123" s="8"/>
      <c r="AO123" s="8"/>
      <c r="AP123" s="8"/>
      <c r="AQ123" s="8"/>
    </row>
    <row r="124" spans="1:43" s="7" customFormat="1" ht="13.8" x14ac:dyDescent="0.25">
      <c r="A124" s="6"/>
      <c r="D124" s="663" t="s">
        <v>67</v>
      </c>
      <c r="E124" s="663"/>
      <c r="F124" s="663"/>
      <c r="G124" s="663"/>
      <c r="H124" s="663"/>
      <c r="I124" s="663"/>
      <c r="J124" s="663"/>
      <c r="K124" s="663"/>
      <c r="L124" s="663"/>
      <c r="M124" s="663"/>
      <c r="N124" s="663"/>
      <c r="O124" s="664" t="s">
        <v>22</v>
      </c>
      <c r="P124" s="664"/>
      <c r="Q124" s="664"/>
      <c r="R124" s="664"/>
      <c r="S124" s="664"/>
      <c r="T124" s="664" t="s">
        <v>22</v>
      </c>
      <c r="U124" s="664"/>
      <c r="V124" s="664"/>
      <c r="W124" s="664"/>
      <c r="X124" s="664"/>
      <c r="Y124" s="664" t="s">
        <v>22</v>
      </c>
      <c r="Z124" s="664"/>
      <c r="AA124" s="664"/>
      <c r="AB124" s="664"/>
      <c r="AC124" s="664"/>
      <c r="AI124" s="8"/>
      <c r="AJ124" s="8"/>
      <c r="AK124" s="8"/>
      <c r="AL124" s="8"/>
      <c r="AM124" s="8"/>
      <c r="AN124" s="8"/>
      <c r="AO124" s="8"/>
      <c r="AP124" s="8"/>
      <c r="AQ124" s="8"/>
    </row>
    <row r="125" spans="1:43" s="7" customFormat="1" ht="13.8" x14ac:dyDescent="0.25">
      <c r="A125" s="6"/>
      <c r="D125" s="663" t="s">
        <v>68</v>
      </c>
      <c r="E125" s="663"/>
      <c r="F125" s="663"/>
      <c r="G125" s="663"/>
      <c r="H125" s="663"/>
      <c r="I125" s="663"/>
      <c r="J125" s="663"/>
      <c r="K125" s="663"/>
      <c r="L125" s="663"/>
      <c r="M125" s="663"/>
      <c r="N125" s="663"/>
      <c r="O125" s="664" t="s">
        <v>22</v>
      </c>
      <c r="P125" s="664"/>
      <c r="Q125" s="664"/>
      <c r="R125" s="664"/>
      <c r="S125" s="664"/>
      <c r="T125" s="664" t="s">
        <v>22</v>
      </c>
      <c r="U125" s="664"/>
      <c r="V125" s="664"/>
      <c r="W125" s="664"/>
      <c r="X125" s="664"/>
      <c r="Y125" s="664" t="s">
        <v>22</v>
      </c>
      <c r="Z125" s="664"/>
      <c r="AA125" s="664"/>
      <c r="AB125" s="664"/>
      <c r="AC125" s="664"/>
      <c r="AI125" s="8"/>
      <c r="AJ125" s="8"/>
      <c r="AK125" s="8"/>
      <c r="AL125" s="8"/>
      <c r="AM125" s="8"/>
      <c r="AN125" s="8"/>
      <c r="AO125" s="8"/>
      <c r="AP125" s="8"/>
      <c r="AQ125" s="8"/>
    </row>
    <row r="126" spans="1:43" s="7" customFormat="1" ht="13.8" x14ac:dyDescent="0.25">
      <c r="A126" s="6"/>
      <c r="D126" s="663" t="s">
        <v>69</v>
      </c>
      <c r="E126" s="663"/>
      <c r="F126" s="663"/>
      <c r="G126" s="663"/>
      <c r="H126" s="663"/>
      <c r="I126" s="663"/>
      <c r="J126" s="663"/>
      <c r="K126" s="663"/>
      <c r="L126" s="663"/>
      <c r="M126" s="663"/>
      <c r="N126" s="663"/>
      <c r="O126" s="664" t="s">
        <v>22</v>
      </c>
      <c r="P126" s="664"/>
      <c r="Q126" s="664"/>
      <c r="R126" s="664"/>
      <c r="S126" s="664"/>
      <c r="T126" s="664" t="s">
        <v>22</v>
      </c>
      <c r="U126" s="664"/>
      <c r="V126" s="664"/>
      <c r="W126" s="664"/>
      <c r="X126" s="664"/>
      <c r="Y126" s="664" t="s">
        <v>22</v>
      </c>
      <c r="Z126" s="664"/>
      <c r="AA126" s="664"/>
      <c r="AB126" s="664"/>
      <c r="AC126" s="664"/>
      <c r="AI126" s="8"/>
      <c r="AJ126" s="8"/>
      <c r="AK126" s="8"/>
      <c r="AL126" s="8"/>
      <c r="AM126" s="8"/>
      <c r="AN126" s="8"/>
      <c r="AO126" s="8"/>
      <c r="AP126" s="8"/>
      <c r="AQ126" s="8"/>
    </row>
    <row r="127" spans="1:43" s="7" customFormat="1" ht="13.8" x14ac:dyDescent="0.25">
      <c r="A127" s="6"/>
      <c r="D127" s="663" t="s">
        <v>70</v>
      </c>
      <c r="E127" s="663"/>
      <c r="F127" s="663"/>
      <c r="G127" s="663"/>
      <c r="H127" s="663"/>
      <c r="I127" s="663"/>
      <c r="J127" s="663"/>
      <c r="K127" s="663"/>
      <c r="L127" s="663"/>
      <c r="M127" s="663"/>
      <c r="N127" s="663"/>
      <c r="O127" s="664" t="s">
        <v>22</v>
      </c>
      <c r="P127" s="664"/>
      <c r="Q127" s="664"/>
      <c r="R127" s="664"/>
      <c r="S127" s="664"/>
      <c r="T127" s="664" t="s">
        <v>22</v>
      </c>
      <c r="U127" s="664"/>
      <c r="V127" s="664"/>
      <c r="W127" s="664"/>
      <c r="X127" s="664"/>
      <c r="Y127" s="664" t="s">
        <v>22</v>
      </c>
      <c r="Z127" s="664"/>
      <c r="AA127" s="664"/>
      <c r="AB127" s="664"/>
      <c r="AC127" s="664"/>
      <c r="AI127" s="8"/>
      <c r="AJ127" s="8"/>
      <c r="AK127" s="8"/>
      <c r="AL127" s="8"/>
      <c r="AM127" s="8"/>
      <c r="AN127" s="8"/>
      <c r="AO127" s="8"/>
      <c r="AP127" s="8"/>
      <c r="AQ127" s="8"/>
    </row>
    <row r="128" spans="1:43" s="7" customFormat="1" ht="13.8" x14ac:dyDescent="0.25">
      <c r="A128" s="6"/>
      <c r="D128" s="665" t="s">
        <v>71</v>
      </c>
      <c r="E128" s="665"/>
      <c r="F128" s="665"/>
      <c r="G128" s="665"/>
      <c r="H128" s="665"/>
      <c r="I128" s="665"/>
      <c r="J128" s="665"/>
      <c r="K128" s="665"/>
      <c r="L128" s="665"/>
      <c r="M128" s="665"/>
      <c r="N128" s="665"/>
      <c r="O128" s="666" t="s">
        <v>22</v>
      </c>
      <c r="P128" s="666"/>
      <c r="Q128" s="666"/>
      <c r="R128" s="666"/>
      <c r="S128" s="666"/>
      <c r="T128" s="666" t="s">
        <v>22</v>
      </c>
      <c r="U128" s="666"/>
      <c r="V128" s="666"/>
      <c r="W128" s="666"/>
      <c r="X128" s="666"/>
      <c r="Y128" s="666" t="s">
        <v>22</v>
      </c>
      <c r="Z128" s="666"/>
      <c r="AA128" s="666"/>
      <c r="AB128" s="666"/>
      <c r="AC128" s="666"/>
      <c r="AI128" s="8"/>
      <c r="AJ128" s="8"/>
      <c r="AK128" s="8"/>
      <c r="AL128" s="8"/>
      <c r="AM128" s="8"/>
      <c r="AN128" s="8"/>
      <c r="AO128" s="8"/>
      <c r="AP128" s="8"/>
      <c r="AQ128" s="8"/>
    </row>
    <row r="129" spans="1:43" s="7" customFormat="1" ht="13.8" x14ac:dyDescent="0.25">
      <c r="A129" s="6"/>
      <c r="D129" s="35"/>
      <c r="AI129" s="8"/>
      <c r="AJ129" s="8"/>
      <c r="AK129" s="8"/>
      <c r="AL129" s="8"/>
      <c r="AM129" s="8"/>
      <c r="AN129" s="8"/>
      <c r="AO129" s="8"/>
      <c r="AP129" s="8"/>
      <c r="AQ129" s="8"/>
    </row>
    <row r="130" spans="1:43" s="7" customFormat="1" ht="13.8" x14ac:dyDescent="0.25">
      <c r="A130" s="6"/>
      <c r="D130" s="165" t="s">
        <v>72</v>
      </c>
      <c r="E130" s="165"/>
      <c r="F130" s="165"/>
      <c r="G130" s="165"/>
      <c r="H130" s="165"/>
      <c r="I130" s="165"/>
      <c r="J130" s="165"/>
      <c r="K130" s="165"/>
      <c r="L130" s="165"/>
      <c r="M130" s="165"/>
      <c r="N130" s="165"/>
      <c r="O130" s="165"/>
      <c r="P130" s="165"/>
      <c r="Q130" s="165"/>
      <c r="R130" s="165"/>
      <c r="S130" s="165"/>
      <c r="T130" s="165"/>
      <c r="U130" s="165"/>
      <c r="V130" s="165"/>
      <c r="W130" s="165"/>
      <c r="X130" s="165"/>
      <c r="Y130" s="165"/>
      <c r="Z130" s="165"/>
      <c r="AA130" s="165"/>
      <c r="AB130" s="165"/>
      <c r="AC130" s="165"/>
      <c r="AD130" s="165"/>
      <c r="AE130" s="165"/>
      <c r="AF130" s="165"/>
      <c r="AG130" s="165"/>
      <c r="AI130" s="8"/>
      <c r="AJ130" s="8"/>
      <c r="AK130" s="8"/>
      <c r="AL130" s="8"/>
      <c r="AM130" s="8"/>
      <c r="AN130" s="8"/>
      <c r="AO130" s="8"/>
      <c r="AP130" s="8"/>
      <c r="AQ130" s="8"/>
    </row>
    <row r="131" spans="1:43" s="7" customFormat="1" ht="13.8" x14ac:dyDescent="0.25">
      <c r="A131" s="6"/>
      <c r="D131" s="165"/>
      <c r="E131" s="165"/>
      <c r="F131" s="165"/>
      <c r="G131" s="165"/>
      <c r="H131" s="165"/>
      <c r="I131" s="165"/>
      <c r="J131" s="165"/>
      <c r="K131" s="165"/>
      <c r="L131" s="165"/>
      <c r="M131" s="165"/>
      <c r="N131" s="165"/>
      <c r="O131" s="165"/>
      <c r="P131" s="165"/>
      <c r="Q131" s="165"/>
      <c r="R131" s="165"/>
      <c r="S131" s="165"/>
      <c r="T131" s="165"/>
      <c r="U131" s="165"/>
      <c r="V131" s="165"/>
      <c r="W131" s="165"/>
      <c r="X131" s="165"/>
      <c r="Y131" s="165"/>
      <c r="Z131" s="165"/>
      <c r="AA131" s="165"/>
      <c r="AB131" s="165"/>
      <c r="AC131" s="165"/>
      <c r="AD131" s="165"/>
      <c r="AE131" s="165"/>
      <c r="AF131" s="165"/>
      <c r="AG131" s="165"/>
      <c r="AI131" s="8"/>
      <c r="AJ131" s="8"/>
      <c r="AK131" s="8"/>
      <c r="AL131" s="8"/>
      <c r="AM131" s="8"/>
      <c r="AN131" s="8"/>
      <c r="AO131" s="8"/>
      <c r="AP131" s="8"/>
      <c r="AQ131" s="8"/>
    </row>
    <row r="132" spans="1:43" s="7" customFormat="1" ht="13.8" x14ac:dyDescent="0.25">
      <c r="A132" s="6"/>
      <c r="AI132" s="8"/>
      <c r="AJ132" s="8"/>
      <c r="AK132" s="8"/>
      <c r="AL132" s="8"/>
      <c r="AM132" s="8"/>
      <c r="AN132" s="8"/>
      <c r="AO132" s="8"/>
      <c r="AP132" s="8"/>
      <c r="AQ132" s="8"/>
    </row>
    <row r="133" spans="1:43" s="7" customFormat="1" ht="13.8" x14ac:dyDescent="0.25">
      <c r="A133" s="6"/>
      <c r="D133" s="19" t="s">
        <v>73</v>
      </c>
      <c r="AI133" s="8"/>
      <c r="AJ133" s="8"/>
      <c r="AK133" s="8"/>
      <c r="AL133" s="8"/>
      <c r="AM133" s="8"/>
      <c r="AN133" s="8"/>
      <c r="AO133" s="8"/>
      <c r="AP133" s="8"/>
      <c r="AQ133" s="8"/>
    </row>
    <row r="134" spans="1:43" s="7" customFormat="1" ht="13.8" x14ac:dyDescent="0.25">
      <c r="A134" s="6"/>
      <c r="AI134" s="8"/>
      <c r="AJ134" s="8"/>
      <c r="AK134" s="8"/>
      <c r="AL134" s="8"/>
      <c r="AM134" s="8"/>
      <c r="AN134" s="8"/>
      <c r="AO134" s="8"/>
      <c r="AP134" s="8"/>
      <c r="AQ134" s="8"/>
    </row>
    <row r="135" spans="1:43" s="7" customFormat="1" ht="13.8" x14ac:dyDescent="0.25">
      <c r="A135" s="6"/>
      <c r="D135" s="165" t="s">
        <v>74</v>
      </c>
      <c r="E135" s="165"/>
      <c r="F135" s="165"/>
      <c r="G135" s="165"/>
      <c r="H135" s="165"/>
      <c r="I135" s="165"/>
      <c r="J135" s="165"/>
      <c r="K135" s="165"/>
      <c r="L135" s="165"/>
      <c r="M135" s="165"/>
      <c r="N135" s="165"/>
      <c r="O135" s="165"/>
      <c r="P135" s="165"/>
      <c r="Q135" s="165"/>
      <c r="R135" s="165"/>
      <c r="S135" s="165"/>
      <c r="T135" s="165"/>
      <c r="U135" s="165"/>
      <c r="V135" s="165"/>
      <c r="W135" s="165"/>
      <c r="X135" s="165"/>
      <c r="Y135" s="165"/>
      <c r="Z135" s="165"/>
      <c r="AA135" s="165"/>
      <c r="AB135" s="165"/>
      <c r="AC135" s="165"/>
      <c r="AD135" s="165"/>
      <c r="AE135" s="165"/>
      <c r="AF135" s="165"/>
      <c r="AG135" s="165"/>
      <c r="AI135" s="8"/>
      <c r="AJ135" s="8"/>
      <c r="AK135" s="8"/>
      <c r="AL135" s="8"/>
      <c r="AM135" s="8"/>
      <c r="AN135" s="8"/>
      <c r="AO135" s="8"/>
      <c r="AP135" s="8"/>
      <c r="AQ135" s="8"/>
    </row>
    <row r="136" spans="1:43" s="7" customFormat="1" ht="13.8" x14ac:dyDescent="0.25">
      <c r="A136" s="6"/>
      <c r="D136" s="165"/>
      <c r="E136" s="165"/>
      <c r="F136" s="165"/>
      <c r="G136" s="165"/>
      <c r="H136" s="165"/>
      <c r="I136" s="165"/>
      <c r="J136" s="165"/>
      <c r="K136" s="165"/>
      <c r="L136" s="165"/>
      <c r="M136" s="165"/>
      <c r="N136" s="165"/>
      <c r="O136" s="165"/>
      <c r="P136" s="165"/>
      <c r="Q136" s="165"/>
      <c r="R136" s="165"/>
      <c r="S136" s="165"/>
      <c r="T136" s="165"/>
      <c r="U136" s="165"/>
      <c r="V136" s="165"/>
      <c r="W136" s="165"/>
      <c r="X136" s="165"/>
      <c r="Y136" s="165"/>
      <c r="Z136" s="165"/>
      <c r="AA136" s="165"/>
      <c r="AB136" s="165"/>
      <c r="AC136" s="165"/>
      <c r="AD136" s="165"/>
      <c r="AE136" s="165"/>
      <c r="AF136" s="165"/>
      <c r="AG136" s="165"/>
      <c r="AI136" s="8"/>
      <c r="AJ136" s="8"/>
      <c r="AK136" s="8"/>
      <c r="AL136" s="8"/>
      <c r="AM136" s="8"/>
      <c r="AN136" s="8"/>
      <c r="AO136" s="8"/>
      <c r="AP136" s="8"/>
      <c r="AQ136" s="8"/>
    </row>
    <row r="137" spans="1:43" s="7" customFormat="1" ht="13.8" x14ac:dyDescent="0.25">
      <c r="A137" s="6"/>
      <c r="AI137" s="8"/>
      <c r="AJ137" s="8"/>
      <c r="AK137" s="8"/>
      <c r="AL137" s="8"/>
      <c r="AM137" s="8"/>
      <c r="AN137" s="8"/>
      <c r="AO137" s="8"/>
      <c r="AP137" s="8"/>
      <c r="AQ137" s="8"/>
    </row>
    <row r="138" spans="1:43" s="7" customFormat="1" ht="13.8" x14ac:dyDescent="0.25">
      <c r="A138" s="6"/>
      <c r="D138" s="165" t="s">
        <v>75</v>
      </c>
      <c r="E138" s="165"/>
      <c r="F138" s="165"/>
      <c r="G138" s="165"/>
      <c r="H138" s="165"/>
      <c r="I138" s="165"/>
      <c r="J138" s="165"/>
      <c r="K138" s="165"/>
      <c r="L138" s="165"/>
      <c r="M138" s="165"/>
      <c r="N138" s="165"/>
      <c r="O138" s="165"/>
      <c r="P138" s="165"/>
      <c r="Q138" s="165"/>
      <c r="R138" s="165"/>
      <c r="S138" s="165"/>
      <c r="T138" s="165"/>
      <c r="U138" s="165"/>
      <c r="V138" s="165"/>
      <c r="W138" s="165"/>
      <c r="X138" s="165"/>
      <c r="Y138" s="165"/>
      <c r="Z138" s="165"/>
      <c r="AA138" s="165"/>
      <c r="AB138" s="165"/>
      <c r="AC138" s="165"/>
      <c r="AD138" s="165"/>
      <c r="AE138" s="165"/>
      <c r="AF138" s="165"/>
      <c r="AG138" s="165"/>
      <c r="AI138" s="8"/>
      <c r="AJ138" s="8"/>
      <c r="AK138" s="8"/>
      <c r="AL138" s="8"/>
      <c r="AM138" s="8"/>
      <c r="AN138" s="8"/>
      <c r="AO138" s="8"/>
      <c r="AP138" s="8"/>
      <c r="AQ138" s="8"/>
    </row>
    <row r="139" spans="1:43" s="7" customFormat="1" ht="13.8" x14ac:dyDescent="0.25">
      <c r="A139" s="6"/>
      <c r="D139" s="165"/>
      <c r="E139" s="165"/>
      <c r="F139" s="165"/>
      <c r="G139" s="165"/>
      <c r="H139" s="165"/>
      <c r="I139" s="165"/>
      <c r="J139" s="165"/>
      <c r="K139" s="165"/>
      <c r="L139" s="165"/>
      <c r="M139" s="165"/>
      <c r="N139" s="165"/>
      <c r="O139" s="165"/>
      <c r="P139" s="165"/>
      <c r="Q139" s="165"/>
      <c r="R139" s="165"/>
      <c r="S139" s="165"/>
      <c r="T139" s="165"/>
      <c r="U139" s="165"/>
      <c r="V139" s="165"/>
      <c r="W139" s="165"/>
      <c r="X139" s="165"/>
      <c r="Y139" s="165"/>
      <c r="Z139" s="165"/>
      <c r="AA139" s="165"/>
      <c r="AB139" s="165"/>
      <c r="AC139" s="165"/>
      <c r="AD139" s="165"/>
      <c r="AE139" s="165"/>
      <c r="AF139" s="165"/>
      <c r="AG139" s="165"/>
      <c r="AI139" s="8"/>
      <c r="AJ139" s="8"/>
      <c r="AK139" s="8"/>
      <c r="AL139" s="8"/>
      <c r="AM139" s="8"/>
      <c r="AN139" s="8"/>
      <c r="AO139" s="8"/>
      <c r="AP139" s="8"/>
      <c r="AQ139" s="8"/>
    </row>
    <row r="140" spans="1:43" s="7" customFormat="1" ht="13.8" x14ac:dyDescent="0.25">
      <c r="A140" s="6"/>
      <c r="AI140" s="8"/>
      <c r="AJ140" s="8"/>
      <c r="AK140" s="8"/>
      <c r="AL140" s="8"/>
      <c r="AM140" s="8"/>
      <c r="AN140" s="8"/>
      <c r="AO140" s="8"/>
      <c r="AP140" s="8"/>
      <c r="AQ140" s="8"/>
    </row>
    <row r="141" spans="1:43" s="7" customFormat="1" ht="13.8" x14ac:dyDescent="0.25">
      <c r="A141" s="6"/>
      <c r="D141" s="165" t="s">
        <v>642</v>
      </c>
      <c r="E141" s="165"/>
      <c r="F141" s="165"/>
      <c r="G141" s="165"/>
      <c r="H141" s="165"/>
      <c r="I141" s="165"/>
      <c r="J141" s="165"/>
      <c r="K141" s="165"/>
      <c r="L141" s="165"/>
      <c r="M141" s="165"/>
      <c r="N141" s="165"/>
      <c r="O141" s="165"/>
      <c r="P141" s="165"/>
      <c r="Q141" s="165"/>
      <c r="R141" s="165"/>
      <c r="S141" s="165"/>
      <c r="T141" s="165"/>
      <c r="U141" s="165"/>
      <c r="V141" s="165"/>
      <c r="W141" s="165"/>
      <c r="X141" s="165"/>
      <c r="Y141" s="165"/>
      <c r="Z141" s="165"/>
      <c r="AA141" s="165"/>
      <c r="AB141" s="165"/>
      <c r="AC141" s="165"/>
      <c r="AD141" s="165"/>
      <c r="AE141" s="165"/>
      <c r="AF141" s="165"/>
      <c r="AG141" s="165"/>
      <c r="AI141" s="8"/>
      <c r="AJ141" s="8"/>
      <c r="AK141" s="8"/>
      <c r="AL141" s="8"/>
      <c r="AM141" s="8"/>
      <c r="AN141" s="8"/>
      <c r="AO141" s="8"/>
      <c r="AP141" s="8"/>
      <c r="AQ141" s="8"/>
    </row>
    <row r="142" spans="1:43" s="7" customFormat="1" ht="13.8" x14ac:dyDescent="0.25">
      <c r="A142" s="6"/>
      <c r="D142" s="165"/>
      <c r="E142" s="165"/>
      <c r="F142" s="165"/>
      <c r="G142" s="165"/>
      <c r="H142" s="165"/>
      <c r="I142" s="165"/>
      <c r="J142" s="165"/>
      <c r="K142" s="165"/>
      <c r="L142" s="165"/>
      <c r="M142" s="165"/>
      <c r="N142" s="165"/>
      <c r="O142" s="165"/>
      <c r="P142" s="165"/>
      <c r="Q142" s="165"/>
      <c r="R142" s="165"/>
      <c r="S142" s="165"/>
      <c r="T142" s="165"/>
      <c r="U142" s="165"/>
      <c r="V142" s="165"/>
      <c r="W142" s="165"/>
      <c r="X142" s="165"/>
      <c r="Y142" s="165"/>
      <c r="Z142" s="165"/>
      <c r="AA142" s="165"/>
      <c r="AB142" s="165"/>
      <c r="AC142" s="165"/>
      <c r="AD142" s="165"/>
      <c r="AE142" s="165"/>
      <c r="AF142" s="165"/>
      <c r="AG142" s="165"/>
      <c r="AI142" s="8"/>
      <c r="AJ142" s="8"/>
      <c r="AK142" s="8"/>
      <c r="AL142" s="8"/>
      <c r="AM142" s="8"/>
      <c r="AN142" s="8"/>
      <c r="AO142" s="8"/>
      <c r="AP142" s="8"/>
      <c r="AQ142" s="8"/>
    </row>
    <row r="143" spans="1:43" s="7" customFormat="1" ht="13.8" x14ac:dyDescent="0.25">
      <c r="A143" s="6"/>
      <c r="AI143" s="8"/>
      <c r="AJ143" s="8"/>
      <c r="AK143" s="8"/>
      <c r="AL143" s="8"/>
      <c r="AM143" s="8"/>
      <c r="AN143" s="8"/>
      <c r="AO143" s="8"/>
      <c r="AP143" s="8"/>
      <c r="AQ143" s="8"/>
    </row>
    <row r="144" spans="1:43" s="7" customFormat="1" ht="13.8" x14ac:dyDescent="0.25">
      <c r="A144" s="6"/>
      <c r="D144" s="165" t="s">
        <v>76</v>
      </c>
      <c r="E144" s="165"/>
      <c r="F144" s="165"/>
      <c r="G144" s="165"/>
      <c r="H144" s="165"/>
      <c r="I144" s="165"/>
      <c r="J144" s="165"/>
      <c r="K144" s="165"/>
      <c r="L144" s="165"/>
      <c r="M144" s="165"/>
      <c r="N144" s="165"/>
      <c r="O144" s="165"/>
      <c r="P144" s="165"/>
      <c r="Q144" s="165"/>
      <c r="R144" s="165"/>
      <c r="S144" s="165"/>
      <c r="T144" s="165"/>
      <c r="U144" s="165"/>
      <c r="V144" s="165"/>
      <c r="W144" s="165"/>
      <c r="X144" s="165"/>
      <c r="Y144" s="165"/>
      <c r="Z144" s="165"/>
      <c r="AA144" s="165"/>
      <c r="AB144" s="165"/>
      <c r="AC144" s="165"/>
      <c r="AD144" s="165"/>
      <c r="AE144" s="165"/>
      <c r="AF144" s="165"/>
      <c r="AG144" s="165"/>
      <c r="AI144" s="8"/>
      <c r="AJ144" s="8"/>
      <c r="AK144" s="8"/>
      <c r="AL144" s="8"/>
      <c r="AM144" s="8"/>
      <c r="AN144" s="8"/>
      <c r="AO144" s="8"/>
      <c r="AP144" s="8"/>
      <c r="AQ144" s="8"/>
    </row>
    <row r="145" spans="1:43" s="7" customFormat="1" ht="13.8" x14ac:dyDescent="0.25">
      <c r="A145" s="6"/>
      <c r="D145" s="165"/>
      <c r="E145" s="165"/>
      <c r="F145" s="165"/>
      <c r="G145" s="165"/>
      <c r="H145" s="165"/>
      <c r="I145" s="165"/>
      <c r="J145" s="165"/>
      <c r="K145" s="165"/>
      <c r="L145" s="165"/>
      <c r="M145" s="165"/>
      <c r="N145" s="165"/>
      <c r="O145" s="165"/>
      <c r="P145" s="165"/>
      <c r="Q145" s="165"/>
      <c r="R145" s="165"/>
      <c r="S145" s="165"/>
      <c r="T145" s="165"/>
      <c r="U145" s="165"/>
      <c r="V145" s="165"/>
      <c r="W145" s="165"/>
      <c r="X145" s="165"/>
      <c r="Y145" s="165"/>
      <c r="Z145" s="165"/>
      <c r="AA145" s="165"/>
      <c r="AB145" s="165"/>
      <c r="AC145" s="165"/>
      <c r="AD145" s="165"/>
      <c r="AE145" s="165"/>
      <c r="AF145" s="165"/>
      <c r="AG145" s="165"/>
      <c r="AI145" s="8"/>
      <c r="AJ145" s="8"/>
      <c r="AK145" s="8"/>
      <c r="AL145" s="8"/>
      <c r="AM145" s="8"/>
      <c r="AN145" s="8"/>
      <c r="AO145" s="8"/>
      <c r="AP145" s="8"/>
      <c r="AQ145" s="8"/>
    </row>
    <row r="146" spans="1:43" s="7" customFormat="1" ht="13.8" x14ac:dyDescent="0.25">
      <c r="A146" s="6"/>
      <c r="AI146" s="8"/>
      <c r="AJ146" s="8"/>
      <c r="AK146" s="8"/>
      <c r="AL146" s="8"/>
      <c r="AM146" s="8"/>
      <c r="AN146" s="8"/>
      <c r="AO146" s="8"/>
      <c r="AP146" s="8"/>
      <c r="AQ146" s="8"/>
    </row>
    <row r="147" spans="1:43" s="7" customFormat="1" ht="13.8" x14ac:dyDescent="0.25">
      <c r="A147" s="6"/>
      <c r="D147" s="165" t="s">
        <v>77</v>
      </c>
      <c r="E147" s="165"/>
      <c r="F147" s="165"/>
      <c r="G147" s="165"/>
      <c r="H147" s="165"/>
      <c r="I147" s="165"/>
      <c r="J147" s="165"/>
      <c r="K147" s="165"/>
      <c r="L147" s="165"/>
      <c r="M147" s="165"/>
      <c r="N147" s="165"/>
      <c r="O147" s="165"/>
      <c r="P147" s="165"/>
      <c r="Q147" s="165"/>
      <c r="R147" s="165"/>
      <c r="S147" s="165"/>
      <c r="T147" s="165"/>
      <c r="U147" s="165"/>
      <c r="V147" s="165"/>
      <c r="W147" s="165"/>
      <c r="X147" s="165"/>
      <c r="Y147" s="165"/>
      <c r="Z147" s="165"/>
      <c r="AA147" s="165"/>
      <c r="AB147" s="165"/>
      <c r="AC147" s="165"/>
      <c r="AD147" s="165"/>
      <c r="AE147" s="165"/>
      <c r="AF147" s="165"/>
      <c r="AG147" s="165"/>
      <c r="AI147" s="8"/>
      <c r="AJ147" s="8"/>
      <c r="AK147" s="8"/>
      <c r="AL147" s="8"/>
      <c r="AM147" s="8"/>
      <c r="AN147" s="8"/>
      <c r="AO147" s="8"/>
      <c r="AP147" s="8"/>
      <c r="AQ147" s="8"/>
    </row>
    <row r="148" spans="1:43" s="7" customFormat="1" ht="13.8" x14ac:dyDescent="0.25">
      <c r="A148" s="6"/>
      <c r="D148" s="165"/>
      <c r="E148" s="165"/>
      <c r="F148" s="165"/>
      <c r="G148" s="165"/>
      <c r="H148" s="165"/>
      <c r="I148" s="165"/>
      <c r="J148" s="165"/>
      <c r="K148" s="165"/>
      <c r="L148" s="165"/>
      <c r="M148" s="165"/>
      <c r="N148" s="165"/>
      <c r="O148" s="165"/>
      <c r="P148" s="165"/>
      <c r="Q148" s="165"/>
      <c r="R148" s="165"/>
      <c r="S148" s="165"/>
      <c r="T148" s="165"/>
      <c r="U148" s="165"/>
      <c r="V148" s="165"/>
      <c r="W148" s="165"/>
      <c r="X148" s="165"/>
      <c r="Y148" s="165"/>
      <c r="Z148" s="165"/>
      <c r="AA148" s="165"/>
      <c r="AB148" s="165"/>
      <c r="AC148" s="165"/>
      <c r="AD148" s="165"/>
      <c r="AE148" s="165"/>
      <c r="AF148" s="165"/>
      <c r="AG148" s="165"/>
      <c r="AI148" s="8"/>
      <c r="AJ148" s="8"/>
      <c r="AK148" s="8"/>
      <c r="AL148" s="8"/>
      <c r="AM148" s="8"/>
      <c r="AN148" s="8"/>
      <c r="AO148" s="8"/>
      <c r="AP148" s="8"/>
      <c r="AQ148" s="8"/>
    </row>
    <row r="149" spans="1:43" s="7" customFormat="1" ht="13.8" x14ac:dyDescent="0.25">
      <c r="A149" s="6"/>
      <c r="D149" s="165"/>
      <c r="E149" s="165"/>
      <c r="F149" s="165"/>
      <c r="G149" s="165"/>
      <c r="H149" s="165"/>
      <c r="I149" s="165"/>
      <c r="J149" s="165"/>
      <c r="K149" s="165"/>
      <c r="L149" s="165"/>
      <c r="M149" s="165"/>
      <c r="N149" s="165"/>
      <c r="O149" s="165"/>
      <c r="P149" s="165"/>
      <c r="Q149" s="165"/>
      <c r="R149" s="165"/>
      <c r="S149" s="165"/>
      <c r="T149" s="165"/>
      <c r="U149" s="165"/>
      <c r="V149" s="165"/>
      <c r="W149" s="165"/>
      <c r="X149" s="165"/>
      <c r="Y149" s="165"/>
      <c r="Z149" s="165"/>
      <c r="AA149" s="165"/>
      <c r="AB149" s="165"/>
      <c r="AC149" s="165"/>
      <c r="AD149" s="165"/>
      <c r="AE149" s="165"/>
      <c r="AF149" s="165"/>
      <c r="AG149" s="165"/>
      <c r="AI149" s="8"/>
      <c r="AJ149" s="8"/>
      <c r="AK149" s="8"/>
      <c r="AL149" s="8"/>
      <c r="AM149" s="8"/>
      <c r="AN149" s="8"/>
      <c r="AO149" s="8"/>
      <c r="AP149" s="8"/>
      <c r="AQ149" s="8"/>
    </row>
    <row r="150" spans="1:43" s="7" customFormat="1" ht="13.8" x14ac:dyDescent="0.25">
      <c r="A150" s="6"/>
      <c r="D150" s="165"/>
      <c r="E150" s="165"/>
      <c r="F150" s="165"/>
      <c r="G150" s="165"/>
      <c r="H150" s="165"/>
      <c r="I150" s="165"/>
      <c r="J150" s="165"/>
      <c r="K150" s="165"/>
      <c r="L150" s="165"/>
      <c r="M150" s="165"/>
      <c r="N150" s="165"/>
      <c r="O150" s="165"/>
      <c r="P150" s="165"/>
      <c r="Q150" s="165"/>
      <c r="R150" s="165"/>
      <c r="S150" s="165"/>
      <c r="T150" s="165"/>
      <c r="U150" s="165"/>
      <c r="V150" s="165"/>
      <c r="W150" s="165"/>
      <c r="X150" s="165"/>
      <c r="Y150" s="165"/>
      <c r="Z150" s="165"/>
      <c r="AA150" s="165"/>
      <c r="AB150" s="165"/>
      <c r="AC150" s="165"/>
      <c r="AD150" s="165"/>
      <c r="AE150" s="165"/>
      <c r="AF150" s="165"/>
      <c r="AG150" s="165"/>
      <c r="AI150" s="8"/>
      <c r="AJ150" s="8"/>
      <c r="AK150" s="8"/>
      <c r="AL150" s="8"/>
      <c r="AM150" s="8"/>
      <c r="AN150" s="8"/>
      <c r="AO150" s="8"/>
      <c r="AP150" s="8"/>
      <c r="AQ150" s="8"/>
    </row>
    <row r="151" spans="1:43" s="7" customFormat="1" ht="13.8" x14ac:dyDescent="0.25">
      <c r="A151" s="6"/>
      <c r="AI151" s="8"/>
      <c r="AJ151" s="8"/>
      <c r="AK151" s="8"/>
      <c r="AL151" s="8"/>
      <c r="AM151" s="8"/>
      <c r="AN151" s="8"/>
      <c r="AO151" s="8"/>
      <c r="AP151" s="8"/>
      <c r="AQ151" s="8"/>
    </row>
    <row r="152" spans="1:43" s="7" customFormat="1" ht="13.8" x14ac:dyDescent="0.25">
      <c r="A152" s="6"/>
      <c r="D152" s="33" t="s">
        <v>62</v>
      </c>
      <c r="AI152" s="8"/>
      <c r="AJ152" s="8"/>
      <c r="AK152" s="8"/>
      <c r="AL152" s="8"/>
      <c r="AM152" s="8"/>
      <c r="AN152" s="8"/>
      <c r="AO152" s="8"/>
      <c r="AP152" s="8"/>
      <c r="AQ152" s="8"/>
    </row>
    <row r="153" spans="1:43" s="7" customFormat="1" ht="13.8" x14ac:dyDescent="0.25">
      <c r="A153" s="6"/>
      <c r="AI153" s="8"/>
      <c r="AJ153" s="8"/>
      <c r="AK153" s="8"/>
      <c r="AL153" s="8"/>
      <c r="AM153" s="8"/>
      <c r="AN153" s="8"/>
      <c r="AO153" s="8"/>
      <c r="AP153" s="8"/>
      <c r="AQ153" s="8"/>
    </row>
    <row r="154" spans="1:43" s="7" customFormat="1" ht="13.8" x14ac:dyDescent="0.25">
      <c r="A154" s="6"/>
      <c r="D154" s="165" t="s">
        <v>78</v>
      </c>
      <c r="E154" s="165"/>
      <c r="F154" s="165"/>
      <c r="G154" s="165"/>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I154" s="8"/>
      <c r="AJ154" s="8"/>
      <c r="AK154" s="8"/>
      <c r="AL154" s="8"/>
      <c r="AM154" s="8"/>
      <c r="AN154" s="8"/>
      <c r="AO154" s="8"/>
      <c r="AP154" s="8"/>
      <c r="AQ154" s="8"/>
    </row>
    <row r="155" spans="1:43" s="7" customFormat="1" ht="13.8" x14ac:dyDescent="0.25">
      <c r="A155" s="6"/>
      <c r="D155" s="165"/>
      <c r="E155" s="165"/>
      <c r="F155" s="165"/>
      <c r="G155" s="165"/>
      <c r="H155" s="165"/>
      <c r="I155" s="165"/>
      <c r="J155" s="165"/>
      <c r="K155" s="165"/>
      <c r="L155" s="165"/>
      <c r="M155" s="165"/>
      <c r="N155" s="165"/>
      <c r="O155" s="165"/>
      <c r="P155" s="165"/>
      <c r="Q155" s="165"/>
      <c r="R155" s="165"/>
      <c r="S155" s="165"/>
      <c r="T155" s="165"/>
      <c r="U155" s="165"/>
      <c r="V155" s="165"/>
      <c r="W155" s="165"/>
      <c r="X155" s="165"/>
      <c r="Y155" s="165"/>
      <c r="Z155" s="165"/>
      <c r="AA155" s="165"/>
      <c r="AB155" s="165"/>
      <c r="AC155" s="165"/>
      <c r="AD155" s="165"/>
      <c r="AE155" s="165"/>
      <c r="AF155" s="165"/>
      <c r="AG155" s="165"/>
      <c r="AI155" s="8"/>
      <c r="AJ155" s="8"/>
      <c r="AK155" s="8"/>
      <c r="AL155" s="8"/>
      <c r="AM155" s="8"/>
      <c r="AN155" s="8"/>
      <c r="AO155" s="8"/>
      <c r="AP155" s="8"/>
      <c r="AQ155" s="8"/>
    </row>
    <row r="156" spans="1:43" s="7" customFormat="1" ht="13.8" x14ac:dyDescent="0.25">
      <c r="A156" s="6"/>
      <c r="D156" s="165"/>
      <c r="E156" s="165"/>
      <c r="F156" s="165"/>
      <c r="G156" s="165"/>
      <c r="H156" s="165"/>
      <c r="I156" s="165"/>
      <c r="J156" s="165"/>
      <c r="K156" s="165"/>
      <c r="L156" s="165"/>
      <c r="M156" s="165"/>
      <c r="N156" s="165"/>
      <c r="O156" s="165"/>
      <c r="P156" s="165"/>
      <c r="Q156" s="165"/>
      <c r="R156" s="165"/>
      <c r="S156" s="165"/>
      <c r="T156" s="165"/>
      <c r="U156" s="165"/>
      <c r="V156" s="165"/>
      <c r="W156" s="165"/>
      <c r="X156" s="165"/>
      <c r="Y156" s="165"/>
      <c r="Z156" s="165"/>
      <c r="AA156" s="165"/>
      <c r="AB156" s="165"/>
      <c r="AC156" s="165"/>
      <c r="AD156" s="165"/>
      <c r="AE156" s="165"/>
      <c r="AF156" s="165"/>
      <c r="AG156" s="165"/>
      <c r="AI156" s="8"/>
      <c r="AJ156" s="8"/>
      <c r="AK156" s="8"/>
      <c r="AL156" s="8"/>
      <c r="AM156" s="8"/>
      <c r="AN156" s="8"/>
      <c r="AO156" s="8"/>
      <c r="AP156" s="8"/>
      <c r="AQ156" s="8"/>
    </row>
    <row r="157" spans="1:43" s="7" customFormat="1" ht="13.8" x14ac:dyDescent="0.25">
      <c r="A157" s="6"/>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I157" s="8"/>
      <c r="AJ157" s="8"/>
      <c r="AK157" s="8"/>
      <c r="AL157" s="8"/>
      <c r="AM157" s="8"/>
      <c r="AN157" s="8"/>
      <c r="AO157" s="8"/>
      <c r="AP157" s="8"/>
      <c r="AQ157" s="8"/>
    </row>
    <row r="158" spans="1:43" s="7" customFormat="1" ht="29.25" customHeight="1" thickBot="1" x14ac:dyDescent="0.3">
      <c r="A158" s="6"/>
      <c r="D158" s="5"/>
      <c r="E158" s="5"/>
      <c r="F158" s="5"/>
      <c r="G158" s="5"/>
      <c r="H158" s="5"/>
      <c r="I158" s="5"/>
      <c r="J158" s="5"/>
      <c r="K158" s="5"/>
      <c r="L158" s="5"/>
      <c r="M158" s="5"/>
      <c r="N158" s="5"/>
      <c r="O158" s="667" t="s">
        <v>64</v>
      </c>
      <c r="P158" s="667"/>
      <c r="Q158" s="667"/>
      <c r="R158" s="667"/>
      <c r="S158" s="667"/>
      <c r="T158" s="667" t="s">
        <v>65</v>
      </c>
      <c r="U158" s="667"/>
      <c r="V158" s="667"/>
      <c r="W158" s="667"/>
      <c r="X158" s="667"/>
      <c r="Y158" s="667" t="s">
        <v>66</v>
      </c>
      <c r="Z158" s="667"/>
      <c r="AA158" s="667"/>
      <c r="AB158" s="667"/>
      <c r="AC158" s="667"/>
      <c r="AI158" s="8"/>
      <c r="AJ158" s="8"/>
      <c r="AK158" s="8"/>
      <c r="AL158" s="8"/>
      <c r="AM158" s="8"/>
      <c r="AN158" s="8"/>
      <c r="AO158" s="8"/>
      <c r="AP158" s="8"/>
      <c r="AQ158" s="8"/>
    </row>
    <row r="159" spans="1:43" s="7" customFormat="1" ht="13.8" x14ac:dyDescent="0.25">
      <c r="A159" s="6"/>
      <c r="D159" s="663" t="s">
        <v>79</v>
      </c>
      <c r="E159" s="663"/>
      <c r="F159" s="663"/>
      <c r="G159" s="663"/>
      <c r="H159" s="663"/>
      <c r="I159" s="663"/>
      <c r="J159" s="663"/>
      <c r="K159" s="663"/>
      <c r="L159" s="663"/>
      <c r="M159" s="663"/>
      <c r="N159" s="663"/>
      <c r="O159" s="664" t="s">
        <v>22</v>
      </c>
      <c r="P159" s="664"/>
      <c r="Q159" s="664"/>
      <c r="R159" s="664"/>
      <c r="S159" s="664"/>
      <c r="T159" s="664" t="s">
        <v>22</v>
      </c>
      <c r="U159" s="664"/>
      <c r="V159" s="664"/>
      <c r="W159" s="664"/>
      <c r="X159" s="664"/>
      <c r="Y159" s="664" t="s">
        <v>22</v>
      </c>
      <c r="Z159" s="664"/>
      <c r="AA159" s="664"/>
      <c r="AB159" s="664"/>
      <c r="AC159" s="664"/>
      <c r="AI159" s="8"/>
      <c r="AJ159" s="8"/>
      <c r="AK159" s="8"/>
      <c r="AL159" s="8"/>
      <c r="AM159" s="8"/>
      <c r="AN159" s="8"/>
      <c r="AO159" s="8"/>
      <c r="AP159" s="8"/>
      <c r="AQ159" s="8"/>
    </row>
    <row r="160" spans="1:43" s="7" customFormat="1" ht="13.8" x14ac:dyDescent="0.25">
      <c r="A160" s="6"/>
      <c r="D160" s="663" t="s">
        <v>80</v>
      </c>
      <c r="E160" s="663"/>
      <c r="F160" s="663"/>
      <c r="G160" s="663"/>
      <c r="H160" s="663"/>
      <c r="I160" s="663"/>
      <c r="J160" s="663"/>
      <c r="K160" s="663"/>
      <c r="L160" s="663"/>
      <c r="M160" s="663"/>
      <c r="N160" s="663"/>
      <c r="O160" s="664" t="s">
        <v>22</v>
      </c>
      <c r="P160" s="664"/>
      <c r="Q160" s="664"/>
      <c r="R160" s="664"/>
      <c r="S160" s="664"/>
      <c r="T160" s="664" t="s">
        <v>22</v>
      </c>
      <c r="U160" s="664"/>
      <c r="V160" s="664"/>
      <c r="W160" s="664"/>
      <c r="X160" s="664"/>
      <c r="Y160" s="664" t="s">
        <v>22</v>
      </c>
      <c r="Z160" s="664"/>
      <c r="AA160" s="664"/>
      <c r="AB160" s="664"/>
      <c r="AC160" s="664"/>
      <c r="AI160" s="8"/>
      <c r="AJ160" s="8"/>
      <c r="AK160" s="8"/>
      <c r="AL160" s="8"/>
      <c r="AM160" s="8"/>
      <c r="AN160" s="8"/>
      <c r="AO160" s="8"/>
      <c r="AP160" s="8"/>
      <c r="AQ160" s="8"/>
    </row>
    <row r="161" spans="1:43" s="7" customFormat="1" ht="13.8" x14ac:dyDescent="0.25">
      <c r="A161" s="6"/>
      <c r="D161" s="663" t="s">
        <v>81</v>
      </c>
      <c r="E161" s="663"/>
      <c r="F161" s="663"/>
      <c r="G161" s="663"/>
      <c r="H161" s="663"/>
      <c r="I161" s="663"/>
      <c r="J161" s="663"/>
      <c r="K161" s="663"/>
      <c r="L161" s="663"/>
      <c r="M161" s="663"/>
      <c r="N161" s="663"/>
      <c r="O161" s="664" t="s">
        <v>22</v>
      </c>
      <c r="P161" s="664"/>
      <c r="Q161" s="664"/>
      <c r="R161" s="664"/>
      <c r="S161" s="664"/>
      <c r="T161" s="664" t="s">
        <v>22</v>
      </c>
      <c r="U161" s="664"/>
      <c r="V161" s="664"/>
      <c r="W161" s="664"/>
      <c r="X161" s="664"/>
      <c r="Y161" s="664" t="s">
        <v>22</v>
      </c>
      <c r="Z161" s="664"/>
      <c r="AA161" s="664"/>
      <c r="AB161" s="664"/>
      <c r="AC161" s="664"/>
      <c r="AI161" s="8"/>
      <c r="AJ161" s="8"/>
      <c r="AK161" s="8"/>
      <c r="AL161" s="8"/>
      <c r="AM161" s="8"/>
      <c r="AN161" s="8"/>
      <c r="AO161" s="8"/>
      <c r="AP161" s="8"/>
      <c r="AQ161" s="8"/>
    </row>
    <row r="162" spans="1:43" s="7" customFormat="1" ht="13.8" x14ac:dyDescent="0.25">
      <c r="A162" s="6"/>
      <c r="D162" s="663" t="s">
        <v>82</v>
      </c>
      <c r="E162" s="663"/>
      <c r="F162" s="663"/>
      <c r="G162" s="663"/>
      <c r="H162" s="663"/>
      <c r="I162" s="663"/>
      <c r="J162" s="663"/>
      <c r="K162" s="663"/>
      <c r="L162" s="663"/>
      <c r="M162" s="663"/>
      <c r="N162" s="663"/>
      <c r="O162" s="664" t="s">
        <v>22</v>
      </c>
      <c r="P162" s="664"/>
      <c r="Q162" s="664"/>
      <c r="R162" s="664"/>
      <c r="S162" s="664"/>
      <c r="T162" s="664" t="s">
        <v>22</v>
      </c>
      <c r="U162" s="664"/>
      <c r="V162" s="664"/>
      <c r="W162" s="664"/>
      <c r="X162" s="664"/>
      <c r="Y162" s="664" t="s">
        <v>22</v>
      </c>
      <c r="Z162" s="664"/>
      <c r="AA162" s="664"/>
      <c r="AB162" s="664"/>
      <c r="AC162" s="664"/>
      <c r="AI162" s="8"/>
      <c r="AJ162" s="8"/>
      <c r="AK162" s="8"/>
      <c r="AL162" s="8"/>
      <c r="AM162" s="8"/>
      <c r="AN162" s="8"/>
      <c r="AO162" s="8"/>
      <c r="AP162" s="8"/>
      <c r="AQ162" s="8"/>
    </row>
    <row r="163" spans="1:43" s="7" customFormat="1" ht="13.8" x14ac:dyDescent="0.25">
      <c r="A163" s="6"/>
      <c r="D163" s="665" t="s">
        <v>83</v>
      </c>
      <c r="E163" s="665"/>
      <c r="F163" s="665"/>
      <c r="G163" s="665"/>
      <c r="H163" s="665"/>
      <c r="I163" s="665"/>
      <c r="J163" s="665"/>
      <c r="K163" s="665"/>
      <c r="L163" s="665"/>
      <c r="M163" s="665"/>
      <c r="N163" s="665"/>
      <c r="O163" s="666" t="s">
        <v>22</v>
      </c>
      <c r="P163" s="666"/>
      <c r="Q163" s="666"/>
      <c r="R163" s="666"/>
      <c r="S163" s="666"/>
      <c r="T163" s="666" t="s">
        <v>22</v>
      </c>
      <c r="U163" s="666"/>
      <c r="V163" s="666"/>
      <c r="W163" s="666"/>
      <c r="X163" s="666"/>
      <c r="Y163" s="666" t="s">
        <v>22</v>
      </c>
      <c r="Z163" s="666"/>
      <c r="AA163" s="666"/>
      <c r="AB163" s="666"/>
      <c r="AC163" s="666"/>
      <c r="AI163" s="8"/>
      <c r="AJ163" s="8"/>
      <c r="AK163" s="8"/>
      <c r="AL163" s="8"/>
      <c r="AM163" s="8"/>
      <c r="AN163" s="8"/>
      <c r="AO163" s="8"/>
      <c r="AP163" s="8"/>
      <c r="AQ163" s="8"/>
    </row>
    <row r="164" spans="1:43" s="7" customFormat="1" ht="13.8" x14ac:dyDescent="0.25">
      <c r="A164" s="6"/>
      <c r="AI164" s="8"/>
      <c r="AJ164" s="8"/>
      <c r="AK164" s="8"/>
      <c r="AL164" s="8"/>
      <c r="AM164" s="8"/>
      <c r="AN164" s="8"/>
      <c r="AO164" s="8"/>
      <c r="AP164" s="8"/>
      <c r="AQ164" s="8"/>
    </row>
    <row r="165" spans="1:43" s="7" customFormat="1" ht="13.8" x14ac:dyDescent="0.25">
      <c r="A165" s="6"/>
      <c r="D165" s="165" t="s">
        <v>84</v>
      </c>
      <c r="E165" s="165"/>
      <c r="F165" s="165"/>
      <c r="G165" s="165"/>
      <c r="H165" s="165"/>
      <c r="I165" s="165"/>
      <c r="J165" s="165"/>
      <c r="K165" s="165"/>
      <c r="L165" s="165"/>
      <c r="M165" s="165"/>
      <c r="N165" s="165"/>
      <c r="O165" s="165"/>
      <c r="P165" s="165"/>
      <c r="Q165" s="165"/>
      <c r="R165" s="165"/>
      <c r="S165" s="165"/>
      <c r="T165" s="165"/>
      <c r="U165" s="165"/>
      <c r="V165" s="165"/>
      <c r="W165" s="165"/>
      <c r="X165" s="165"/>
      <c r="Y165" s="165"/>
      <c r="Z165" s="165"/>
      <c r="AA165" s="165"/>
      <c r="AB165" s="165"/>
      <c r="AC165" s="165"/>
      <c r="AD165" s="165"/>
      <c r="AE165" s="165"/>
      <c r="AF165" s="165"/>
      <c r="AG165" s="165"/>
      <c r="AI165" s="8"/>
      <c r="AJ165" s="8"/>
      <c r="AK165" s="8"/>
      <c r="AL165" s="8"/>
      <c r="AM165" s="8"/>
      <c r="AN165" s="8"/>
      <c r="AO165" s="8"/>
      <c r="AP165" s="8"/>
      <c r="AQ165" s="8"/>
    </row>
    <row r="166" spans="1:43" s="7" customFormat="1" ht="13.8" x14ac:dyDescent="0.25">
      <c r="A166" s="6"/>
      <c r="D166" s="165"/>
      <c r="E166" s="165"/>
      <c r="F166" s="165"/>
      <c r="G166" s="165"/>
      <c r="H166" s="165"/>
      <c r="I166" s="165"/>
      <c r="J166" s="165"/>
      <c r="K166" s="165"/>
      <c r="L166" s="165"/>
      <c r="M166" s="165"/>
      <c r="N166" s="165"/>
      <c r="O166" s="165"/>
      <c r="P166" s="165"/>
      <c r="Q166" s="165"/>
      <c r="R166" s="165"/>
      <c r="S166" s="165"/>
      <c r="T166" s="165"/>
      <c r="U166" s="165"/>
      <c r="V166" s="165"/>
      <c r="W166" s="165"/>
      <c r="X166" s="165"/>
      <c r="Y166" s="165"/>
      <c r="Z166" s="165"/>
      <c r="AA166" s="165"/>
      <c r="AB166" s="165"/>
      <c r="AC166" s="165"/>
      <c r="AD166" s="165"/>
      <c r="AE166" s="165"/>
      <c r="AF166" s="165"/>
      <c r="AG166" s="165"/>
      <c r="AI166" s="8"/>
      <c r="AJ166" s="8"/>
      <c r="AK166" s="8"/>
      <c r="AL166" s="8"/>
      <c r="AM166" s="8"/>
      <c r="AN166" s="8"/>
      <c r="AO166" s="8"/>
      <c r="AP166" s="8"/>
      <c r="AQ166" s="8"/>
    </row>
    <row r="167" spans="1:43" s="7" customFormat="1" ht="13.8" x14ac:dyDescent="0.25">
      <c r="A167" s="6"/>
      <c r="D167" s="163" t="s">
        <v>645</v>
      </c>
      <c r="E167" s="164"/>
      <c r="F167" s="164"/>
      <c r="G167" s="164"/>
      <c r="H167" s="164"/>
      <c r="I167" s="164"/>
      <c r="J167" s="164"/>
      <c r="K167" s="164"/>
      <c r="L167" s="164"/>
      <c r="M167" s="164"/>
      <c r="N167" s="164"/>
      <c r="O167" s="164"/>
      <c r="P167" s="164"/>
      <c r="Q167" s="164"/>
      <c r="R167" s="164"/>
      <c r="S167" s="164"/>
      <c r="T167" s="164"/>
      <c r="U167" s="164"/>
      <c r="V167" s="164"/>
      <c r="AI167" s="8"/>
      <c r="AJ167" s="8"/>
      <c r="AK167" s="8"/>
      <c r="AL167" s="8"/>
      <c r="AM167" s="8"/>
      <c r="AN167" s="8"/>
      <c r="AO167" s="8"/>
      <c r="AP167" s="8"/>
      <c r="AQ167" s="8"/>
    </row>
    <row r="168" spans="1:43" s="7" customFormat="1" ht="13.8" x14ac:dyDescent="0.25">
      <c r="A168" s="6"/>
      <c r="AI168" s="8"/>
      <c r="AJ168" s="8"/>
      <c r="AK168" s="8"/>
      <c r="AL168" s="8"/>
      <c r="AM168" s="8"/>
      <c r="AN168" s="8"/>
      <c r="AO168" s="8"/>
      <c r="AP168" s="8"/>
      <c r="AQ168" s="8"/>
    </row>
    <row r="169" spans="1:43" s="7" customFormat="1" ht="13.8" x14ac:dyDescent="0.25">
      <c r="A169" s="6"/>
      <c r="D169" s="19" t="s">
        <v>85</v>
      </c>
      <c r="AI169" s="8"/>
      <c r="AJ169" s="8"/>
      <c r="AK169" s="8"/>
      <c r="AL169" s="8"/>
      <c r="AM169" s="8"/>
      <c r="AN169" s="8"/>
      <c r="AO169" s="8"/>
      <c r="AP169" s="8"/>
      <c r="AQ169" s="8"/>
    </row>
    <row r="170" spans="1:43" s="7" customFormat="1" ht="13.8" x14ac:dyDescent="0.25">
      <c r="A170" s="6"/>
      <c r="AI170" s="8"/>
      <c r="AJ170" s="8"/>
      <c r="AK170" s="8"/>
      <c r="AL170" s="8"/>
      <c r="AM170" s="8"/>
      <c r="AN170" s="8"/>
      <c r="AO170" s="8"/>
      <c r="AP170" s="8"/>
      <c r="AQ170" s="8"/>
    </row>
    <row r="171" spans="1:43" s="7" customFormat="1" ht="13.8" x14ac:dyDescent="0.25">
      <c r="A171" s="6"/>
      <c r="D171" s="165" t="s">
        <v>86</v>
      </c>
      <c r="E171" s="165"/>
      <c r="F171" s="165"/>
      <c r="G171" s="165"/>
      <c r="H171" s="165"/>
      <c r="I171" s="165"/>
      <c r="J171" s="165"/>
      <c r="K171" s="165"/>
      <c r="L171" s="165"/>
      <c r="M171" s="165"/>
      <c r="N171" s="165"/>
      <c r="O171" s="165"/>
      <c r="P171" s="165"/>
      <c r="Q171" s="165"/>
      <c r="R171" s="165"/>
      <c r="S171" s="165"/>
      <c r="T171" s="165"/>
      <c r="U171" s="165"/>
      <c r="V171" s="165"/>
      <c r="W171" s="165"/>
      <c r="X171" s="165"/>
      <c r="Y171" s="165"/>
      <c r="Z171" s="165"/>
      <c r="AA171" s="165"/>
      <c r="AB171" s="165"/>
      <c r="AC171" s="165"/>
      <c r="AD171" s="165"/>
      <c r="AE171" s="165"/>
      <c r="AF171" s="165"/>
      <c r="AG171" s="165"/>
      <c r="AI171" s="8"/>
      <c r="AJ171" s="8"/>
      <c r="AK171" s="8"/>
      <c r="AL171" s="8"/>
      <c r="AM171" s="8"/>
      <c r="AN171" s="8"/>
      <c r="AO171" s="8"/>
      <c r="AP171" s="8"/>
      <c r="AQ171" s="8"/>
    </row>
    <row r="172" spans="1:43" s="7" customFormat="1" ht="13.8" x14ac:dyDescent="0.25">
      <c r="A172" s="6"/>
      <c r="D172" s="165"/>
      <c r="E172" s="165"/>
      <c r="F172" s="165"/>
      <c r="G172" s="165"/>
      <c r="H172" s="165"/>
      <c r="I172" s="165"/>
      <c r="J172" s="165"/>
      <c r="K172" s="165"/>
      <c r="L172" s="165"/>
      <c r="M172" s="165"/>
      <c r="N172" s="165"/>
      <c r="O172" s="165"/>
      <c r="P172" s="165"/>
      <c r="Q172" s="165"/>
      <c r="R172" s="165"/>
      <c r="S172" s="165"/>
      <c r="T172" s="165"/>
      <c r="U172" s="165"/>
      <c r="V172" s="165"/>
      <c r="W172" s="165"/>
      <c r="X172" s="165"/>
      <c r="Y172" s="165"/>
      <c r="Z172" s="165"/>
      <c r="AA172" s="165"/>
      <c r="AB172" s="165"/>
      <c r="AC172" s="165"/>
      <c r="AD172" s="165"/>
      <c r="AE172" s="165"/>
      <c r="AF172" s="165"/>
      <c r="AG172" s="165"/>
      <c r="AI172" s="8"/>
      <c r="AJ172" s="8"/>
      <c r="AK172" s="8"/>
      <c r="AL172" s="8"/>
      <c r="AM172" s="8"/>
      <c r="AN172" s="8"/>
      <c r="AO172" s="8"/>
      <c r="AP172" s="8"/>
      <c r="AQ172" s="8"/>
    </row>
    <row r="173" spans="1:43" s="7" customFormat="1" ht="13.8" x14ac:dyDescent="0.25">
      <c r="A173" s="6"/>
      <c r="D173" s="165"/>
      <c r="E173" s="165"/>
      <c r="F173" s="165"/>
      <c r="G173" s="165"/>
      <c r="H173" s="165"/>
      <c r="I173" s="165"/>
      <c r="J173" s="165"/>
      <c r="K173" s="165"/>
      <c r="L173" s="165"/>
      <c r="M173" s="165"/>
      <c r="N173" s="165"/>
      <c r="O173" s="165"/>
      <c r="P173" s="165"/>
      <c r="Q173" s="165"/>
      <c r="R173" s="165"/>
      <c r="S173" s="165"/>
      <c r="T173" s="165"/>
      <c r="U173" s="165"/>
      <c r="V173" s="165"/>
      <c r="W173" s="165"/>
      <c r="X173" s="165"/>
      <c r="Y173" s="165"/>
      <c r="Z173" s="165"/>
      <c r="AA173" s="165"/>
      <c r="AB173" s="165"/>
      <c r="AC173" s="165"/>
      <c r="AD173" s="165"/>
      <c r="AE173" s="165"/>
      <c r="AF173" s="165"/>
      <c r="AG173" s="165"/>
      <c r="AI173" s="8"/>
      <c r="AJ173" s="8"/>
      <c r="AK173" s="8"/>
      <c r="AL173" s="8"/>
      <c r="AM173" s="8"/>
      <c r="AN173" s="8"/>
      <c r="AO173" s="8"/>
      <c r="AP173" s="8"/>
      <c r="AQ173" s="8"/>
    </row>
    <row r="174" spans="1:43" s="7" customFormat="1" ht="13.8" x14ac:dyDescent="0.25">
      <c r="A174" s="6"/>
      <c r="AI174" s="8"/>
      <c r="AJ174" s="8"/>
      <c r="AK174" s="8"/>
      <c r="AL174" s="8"/>
      <c r="AM174" s="8"/>
      <c r="AN174" s="8"/>
      <c r="AO174" s="8"/>
      <c r="AP174" s="8"/>
      <c r="AQ174" s="8"/>
    </row>
    <row r="175" spans="1:43" s="7" customFormat="1" ht="13.8" x14ac:dyDescent="0.25">
      <c r="A175" s="6"/>
      <c r="D175" s="165" t="s">
        <v>87</v>
      </c>
      <c r="E175" s="165"/>
      <c r="F175" s="165"/>
      <c r="G175" s="165"/>
      <c r="H175" s="165"/>
      <c r="I175" s="165"/>
      <c r="J175" s="165"/>
      <c r="K175" s="165"/>
      <c r="L175" s="165"/>
      <c r="M175" s="165"/>
      <c r="N175" s="165"/>
      <c r="O175" s="165"/>
      <c r="P175" s="165"/>
      <c r="Q175" s="165"/>
      <c r="R175" s="165"/>
      <c r="S175" s="165"/>
      <c r="T175" s="165"/>
      <c r="U175" s="165"/>
      <c r="V175" s="165"/>
      <c r="W175" s="165"/>
      <c r="X175" s="165"/>
      <c r="Y175" s="165"/>
      <c r="Z175" s="165"/>
      <c r="AA175" s="165"/>
      <c r="AB175" s="165"/>
      <c r="AC175" s="165"/>
      <c r="AD175" s="165"/>
      <c r="AE175" s="165"/>
      <c r="AF175" s="165"/>
      <c r="AG175" s="165"/>
      <c r="AI175" s="8"/>
      <c r="AJ175" s="8"/>
      <c r="AK175" s="8"/>
      <c r="AL175" s="8"/>
      <c r="AM175" s="8"/>
      <c r="AN175" s="8"/>
      <c r="AO175" s="8"/>
      <c r="AP175" s="8"/>
      <c r="AQ175" s="8"/>
    </row>
    <row r="176" spans="1:43" s="7" customFormat="1" ht="13.8" x14ac:dyDescent="0.25">
      <c r="A176" s="6"/>
      <c r="D176" s="165"/>
      <c r="E176" s="165"/>
      <c r="F176" s="165"/>
      <c r="G176" s="165"/>
      <c r="H176" s="165"/>
      <c r="I176" s="165"/>
      <c r="J176" s="165"/>
      <c r="K176" s="165"/>
      <c r="L176" s="165"/>
      <c r="M176" s="165"/>
      <c r="N176" s="165"/>
      <c r="O176" s="165"/>
      <c r="P176" s="165"/>
      <c r="Q176" s="165"/>
      <c r="R176" s="165"/>
      <c r="S176" s="165"/>
      <c r="T176" s="165"/>
      <c r="U176" s="165"/>
      <c r="V176" s="165"/>
      <c r="W176" s="165"/>
      <c r="X176" s="165"/>
      <c r="Y176" s="165"/>
      <c r="Z176" s="165"/>
      <c r="AA176" s="165"/>
      <c r="AB176" s="165"/>
      <c r="AC176" s="165"/>
      <c r="AD176" s="165"/>
      <c r="AE176" s="165"/>
      <c r="AF176" s="165"/>
      <c r="AG176" s="165"/>
      <c r="AI176" s="8"/>
      <c r="AJ176" s="8"/>
      <c r="AK176" s="8"/>
      <c r="AL176" s="8"/>
      <c r="AM176" s="8"/>
      <c r="AN176" s="8"/>
      <c r="AO176" s="8"/>
      <c r="AP176" s="8"/>
      <c r="AQ176" s="8"/>
    </row>
    <row r="177" spans="1:43" s="7" customFormat="1" ht="13.8" x14ac:dyDescent="0.25">
      <c r="A177" s="6"/>
      <c r="AI177" s="8"/>
      <c r="AJ177" s="8"/>
      <c r="AK177" s="8"/>
      <c r="AL177" s="8"/>
      <c r="AM177" s="8"/>
      <c r="AN177" s="8"/>
      <c r="AO177" s="8"/>
      <c r="AP177" s="8"/>
      <c r="AQ177" s="8"/>
    </row>
    <row r="178" spans="1:43" s="7" customFormat="1" ht="13.8" x14ac:dyDescent="0.25">
      <c r="A178" s="6"/>
      <c r="D178" s="165" t="s">
        <v>88</v>
      </c>
      <c r="E178" s="165"/>
      <c r="F178" s="165"/>
      <c r="G178" s="165"/>
      <c r="H178" s="165"/>
      <c r="I178" s="165"/>
      <c r="J178" s="165"/>
      <c r="K178" s="165"/>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I178" s="8"/>
      <c r="AJ178" s="8"/>
      <c r="AK178" s="8"/>
      <c r="AL178" s="8"/>
      <c r="AM178" s="8"/>
      <c r="AN178" s="8"/>
      <c r="AO178" s="8"/>
      <c r="AP178" s="8"/>
      <c r="AQ178" s="8"/>
    </row>
    <row r="179" spans="1:43" s="7" customFormat="1" ht="13.8" x14ac:dyDescent="0.25">
      <c r="A179" s="6"/>
      <c r="D179" s="165"/>
      <c r="E179" s="165"/>
      <c r="F179" s="165"/>
      <c r="G179" s="165"/>
      <c r="H179" s="165"/>
      <c r="I179" s="165"/>
      <c r="J179" s="165"/>
      <c r="K179" s="165"/>
      <c r="L179" s="165"/>
      <c r="M179" s="165"/>
      <c r="N179" s="165"/>
      <c r="O179" s="165"/>
      <c r="P179" s="165"/>
      <c r="Q179" s="165"/>
      <c r="R179" s="165"/>
      <c r="S179" s="165"/>
      <c r="T179" s="165"/>
      <c r="U179" s="165"/>
      <c r="V179" s="165"/>
      <c r="W179" s="165"/>
      <c r="X179" s="165"/>
      <c r="Y179" s="165"/>
      <c r="Z179" s="165"/>
      <c r="AA179" s="165"/>
      <c r="AB179" s="165"/>
      <c r="AC179" s="165"/>
      <c r="AD179" s="165"/>
      <c r="AE179" s="165"/>
      <c r="AF179" s="165"/>
      <c r="AG179" s="165"/>
      <c r="AI179" s="8"/>
      <c r="AJ179" s="8"/>
      <c r="AK179" s="8"/>
      <c r="AL179" s="8"/>
      <c r="AM179" s="8"/>
      <c r="AN179" s="8"/>
      <c r="AO179" s="8"/>
      <c r="AP179" s="8"/>
      <c r="AQ179" s="8"/>
    </row>
    <row r="180" spans="1:43" s="7" customFormat="1" ht="13.8" x14ac:dyDescent="0.25">
      <c r="A180" s="6"/>
      <c r="D180" s="165"/>
      <c r="E180" s="165"/>
      <c r="F180" s="165"/>
      <c r="G180" s="165"/>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I180" s="8"/>
      <c r="AJ180" s="8"/>
      <c r="AK180" s="8"/>
      <c r="AL180" s="8"/>
      <c r="AM180" s="8"/>
      <c r="AN180" s="8"/>
      <c r="AO180" s="8"/>
      <c r="AP180" s="8"/>
      <c r="AQ180" s="8"/>
    </row>
    <row r="181" spans="1:43" s="7" customFormat="1" ht="13.8" x14ac:dyDescent="0.25">
      <c r="A181" s="6"/>
      <c r="D181" s="165"/>
      <c r="E181" s="165"/>
      <c r="F181" s="165"/>
      <c r="G181" s="165"/>
      <c r="H181" s="165"/>
      <c r="I181" s="165"/>
      <c r="J181" s="165"/>
      <c r="K181" s="165"/>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I181" s="8"/>
      <c r="AJ181" s="8"/>
      <c r="AK181" s="8"/>
      <c r="AL181" s="8"/>
      <c r="AM181" s="8"/>
      <c r="AN181" s="8"/>
      <c r="AO181" s="8"/>
      <c r="AP181" s="8"/>
      <c r="AQ181" s="8"/>
    </row>
    <row r="182" spans="1:43" s="7" customFormat="1" ht="13.8" x14ac:dyDescent="0.25">
      <c r="A182" s="6"/>
      <c r="D182" s="165"/>
      <c r="E182" s="165"/>
      <c r="F182" s="165"/>
      <c r="G182" s="165"/>
      <c r="H182" s="165"/>
      <c r="I182" s="165"/>
      <c r="J182" s="165"/>
      <c r="K182" s="165"/>
      <c r="L182" s="165"/>
      <c r="M182" s="165"/>
      <c r="N182" s="165"/>
      <c r="O182" s="165"/>
      <c r="P182" s="165"/>
      <c r="Q182" s="165"/>
      <c r="R182" s="165"/>
      <c r="S182" s="165"/>
      <c r="T182" s="165"/>
      <c r="U182" s="165"/>
      <c r="V182" s="165"/>
      <c r="W182" s="165"/>
      <c r="X182" s="165"/>
      <c r="Y182" s="165"/>
      <c r="Z182" s="165"/>
      <c r="AA182" s="165"/>
      <c r="AB182" s="165"/>
      <c r="AC182" s="165"/>
      <c r="AD182" s="165"/>
      <c r="AE182" s="165"/>
      <c r="AF182" s="165"/>
      <c r="AG182" s="165"/>
      <c r="AI182" s="8"/>
      <c r="AJ182" s="8"/>
      <c r="AK182" s="8"/>
      <c r="AL182" s="8"/>
      <c r="AM182" s="8"/>
      <c r="AN182" s="8"/>
      <c r="AO182" s="8"/>
      <c r="AP182" s="8"/>
      <c r="AQ182" s="8"/>
    </row>
    <row r="183" spans="1:43" s="7" customFormat="1" ht="13.8" x14ac:dyDescent="0.25">
      <c r="A183" s="6"/>
      <c r="AI183" s="8"/>
      <c r="AJ183" s="8"/>
      <c r="AK183" s="8"/>
      <c r="AL183" s="8"/>
      <c r="AM183" s="8"/>
      <c r="AN183" s="8"/>
      <c r="AO183" s="8"/>
      <c r="AP183" s="8"/>
      <c r="AQ183" s="8"/>
    </row>
    <row r="184" spans="1:43" s="7" customFormat="1" ht="13.8" x14ac:dyDescent="0.25">
      <c r="A184" s="6"/>
      <c r="D184" s="165" t="s">
        <v>89</v>
      </c>
      <c r="E184" s="165"/>
      <c r="F184" s="165"/>
      <c r="G184" s="165"/>
      <c r="H184" s="165"/>
      <c r="I184" s="165"/>
      <c r="J184" s="165"/>
      <c r="K184" s="165"/>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I184" s="8"/>
      <c r="AJ184" s="8"/>
      <c r="AK184" s="8"/>
      <c r="AL184" s="8"/>
      <c r="AM184" s="8"/>
      <c r="AN184" s="8"/>
      <c r="AO184" s="8"/>
      <c r="AP184" s="8"/>
      <c r="AQ184" s="8"/>
    </row>
    <row r="185" spans="1:43" s="7" customFormat="1" ht="13.8" x14ac:dyDescent="0.25">
      <c r="A185" s="6"/>
      <c r="D185" s="165"/>
      <c r="E185" s="165"/>
      <c r="F185" s="165"/>
      <c r="G185" s="165"/>
      <c r="H185" s="165"/>
      <c r="I185" s="165"/>
      <c r="J185" s="165"/>
      <c r="K185" s="165"/>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I185" s="8"/>
      <c r="AJ185" s="8"/>
      <c r="AK185" s="8"/>
      <c r="AL185" s="8"/>
      <c r="AM185" s="8"/>
      <c r="AN185" s="8"/>
      <c r="AO185" s="8"/>
      <c r="AP185" s="8"/>
      <c r="AQ185" s="8"/>
    </row>
    <row r="186" spans="1:43" s="7" customFormat="1" ht="13.8" x14ac:dyDescent="0.25">
      <c r="A186" s="6"/>
      <c r="AI186" s="8"/>
      <c r="AJ186" s="8"/>
      <c r="AK186" s="8"/>
      <c r="AL186" s="8"/>
      <c r="AM186" s="8"/>
      <c r="AN186" s="8"/>
      <c r="AO186" s="8"/>
      <c r="AP186" s="8"/>
      <c r="AQ186" s="8"/>
    </row>
    <row r="187" spans="1:43" s="7" customFormat="1" ht="13.8" x14ac:dyDescent="0.25">
      <c r="A187" s="6"/>
      <c r="D187" s="7" t="s">
        <v>22</v>
      </c>
      <c r="E187" s="165" t="s">
        <v>90</v>
      </c>
      <c r="F187" s="165"/>
      <c r="G187" s="165"/>
      <c r="H187" s="165"/>
      <c r="I187" s="165"/>
      <c r="J187" s="165"/>
      <c r="K187" s="165"/>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I187" s="8"/>
      <c r="AJ187" s="8"/>
      <c r="AK187" s="8"/>
      <c r="AL187" s="8"/>
      <c r="AM187" s="8"/>
      <c r="AN187" s="8"/>
      <c r="AO187" s="8"/>
      <c r="AP187" s="8"/>
      <c r="AQ187" s="8"/>
    </row>
    <row r="188" spans="1:43" s="7" customFormat="1" ht="13.8" x14ac:dyDescent="0.25">
      <c r="A188" s="6"/>
      <c r="E188" s="165"/>
      <c r="F188" s="165"/>
      <c r="G188" s="165"/>
      <c r="H188" s="165"/>
      <c r="I188" s="165"/>
      <c r="J188" s="165"/>
      <c r="K188" s="165"/>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I188" s="8"/>
      <c r="AJ188" s="8"/>
      <c r="AK188" s="8"/>
      <c r="AL188" s="8"/>
      <c r="AM188" s="8"/>
      <c r="AN188" s="8"/>
      <c r="AO188" s="8"/>
      <c r="AP188" s="8"/>
      <c r="AQ188" s="8"/>
    </row>
    <row r="189" spans="1:43" s="7" customFormat="1" ht="14.25" customHeight="1" x14ac:dyDescent="0.25">
      <c r="A189" s="6"/>
      <c r="D189" s="7" t="s">
        <v>22</v>
      </c>
      <c r="E189" s="589" t="s">
        <v>91</v>
      </c>
      <c r="F189" s="589"/>
      <c r="G189" s="589"/>
      <c r="H189" s="589"/>
      <c r="I189" s="589"/>
      <c r="J189" s="589"/>
      <c r="K189" s="589"/>
      <c r="L189" s="589"/>
      <c r="M189" s="589"/>
      <c r="N189" s="589"/>
      <c r="O189" s="589"/>
      <c r="P189" s="589"/>
      <c r="Q189" s="589"/>
      <c r="R189" s="589"/>
      <c r="S189" s="589"/>
      <c r="T189" s="589"/>
      <c r="U189" s="589"/>
      <c r="V189" s="589"/>
      <c r="W189" s="589"/>
      <c r="X189" s="589"/>
      <c r="Y189" s="589"/>
      <c r="Z189" s="589"/>
      <c r="AA189" s="589"/>
      <c r="AB189" s="589"/>
      <c r="AC189" s="589"/>
      <c r="AD189" s="589"/>
      <c r="AE189" s="589"/>
      <c r="AF189" s="589"/>
      <c r="AG189" s="589"/>
      <c r="AI189" s="8"/>
      <c r="AJ189" s="8"/>
      <c r="AK189" s="8"/>
      <c r="AL189" s="8"/>
      <c r="AM189" s="8"/>
      <c r="AN189" s="8"/>
      <c r="AO189" s="8"/>
      <c r="AP189" s="8"/>
      <c r="AQ189" s="8"/>
    </row>
    <row r="190" spans="1:43" s="7" customFormat="1" ht="13.8" x14ac:dyDescent="0.25">
      <c r="A190" s="6"/>
      <c r="D190" s="7" t="s">
        <v>22</v>
      </c>
      <c r="E190" s="165" t="s">
        <v>92</v>
      </c>
      <c r="F190" s="165"/>
      <c r="G190" s="165"/>
      <c r="H190" s="165"/>
      <c r="I190" s="165"/>
      <c r="J190" s="165"/>
      <c r="K190" s="165"/>
      <c r="L190" s="165"/>
      <c r="M190" s="165"/>
      <c r="N190" s="165"/>
      <c r="O190" s="165"/>
      <c r="P190" s="165"/>
      <c r="Q190" s="165"/>
      <c r="R190" s="165"/>
      <c r="S190" s="165"/>
      <c r="T190" s="165"/>
      <c r="U190" s="165"/>
      <c r="V190" s="165"/>
      <c r="W190" s="165"/>
      <c r="X190" s="165"/>
      <c r="Y190" s="165"/>
      <c r="Z190" s="165"/>
      <c r="AA190" s="165"/>
      <c r="AB190" s="165"/>
      <c r="AC190" s="165"/>
      <c r="AD190" s="165"/>
      <c r="AE190" s="165"/>
      <c r="AF190" s="165"/>
      <c r="AG190" s="165"/>
      <c r="AI190" s="8"/>
      <c r="AJ190" s="8"/>
      <c r="AK190" s="8"/>
      <c r="AL190" s="8"/>
      <c r="AM190" s="8"/>
      <c r="AN190" s="8"/>
      <c r="AO190" s="8"/>
      <c r="AP190" s="8"/>
      <c r="AQ190" s="8"/>
    </row>
    <row r="191" spans="1:43" s="7" customFormat="1" ht="13.8" x14ac:dyDescent="0.25">
      <c r="A191" s="6"/>
      <c r="E191" s="165"/>
      <c r="F191" s="165"/>
      <c r="G191" s="165"/>
      <c r="H191" s="165"/>
      <c r="I191" s="165"/>
      <c r="J191" s="165"/>
      <c r="K191" s="165"/>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I191" s="8"/>
      <c r="AJ191" s="8"/>
      <c r="AK191" s="8"/>
      <c r="AL191" s="8"/>
      <c r="AM191" s="8"/>
      <c r="AN191" s="8"/>
      <c r="AO191" s="8"/>
      <c r="AP191" s="8"/>
      <c r="AQ191" s="8"/>
    </row>
    <row r="192" spans="1:43" s="7" customFormat="1" ht="13.8" x14ac:dyDescent="0.25">
      <c r="A192" s="6"/>
      <c r="E192" s="165"/>
      <c r="F192" s="165"/>
      <c r="G192" s="165"/>
      <c r="H192" s="165"/>
      <c r="I192" s="165"/>
      <c r="J192" s="165"/>
      <c r="K192" s="165"/>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I192" s="8"/>
      <c r="AJ192" s="8"/>
      <c r="AK192" s="8"/>
      <c r="AL192" s="8"/>
      <c r="AM192" s="8"/>
      <c r="AN192" s="8"/>
      <c r="AO192" s="8"/>
      <c r="AP192" s="8"/>
      <c r="AQ192" s="8"/>
    </row>
    <row r="193" spans="1:43" s="7" customFormat="1" ht="13.8" x14ac:dyDescent="0.25">
      <c r="A193" s="6"/>
      <c r="AI193" s="8"/>
      <c r="AJ193" s="8"/>
      <c r="AK193" s="8"/>
      <c r="AL193" s="8"/>
      <c r="AM193" s="8"/>
      <c r="AN193" s="8"/>
      <c r="AO193" s="8"/>
      <c r="AP193" s="8"/>
      <c r="AQ193" s="8"/>
    </row>
    <row r="194" spans="1:43" s="7" customFormat="1" ht="13.8" x14ac:dyDescent="0.25">
      <c r="A194" s="6"/>
      <c r="D194" s="165" t="s">
        <v>93</v>
      </c>
      <c r="E194" s="165"/>
      <c r="F194" s="165"/>
      <c r="G194" s="165"/>
      <c r="H194" s="165"/>
      <c r="I194" s="165"/>
      <c r="J194" s="165"/>
      <c r="K194" s="165"/>
      <c r="L194" s="165"/>
      <c r="M194" s="165"/>
      <c r="N194" s="165"/>
      <c r="O194" s="165"/>
      <c r="P194" s="165"/>
      <c r="Q194" s="165"/>
      <c r="R194" s="165"/>
      <c r="S194" s="165"/>
      <c r="T194" s="165"/>
      <c r="U194" s="165"/>
      <c r="V194" s="165"/>
      <c r="W194" s="165"/>
      <c r="X194" s="165"/>
      <c r="Y194" s="165"/>
      <c r="Z194" s="165"/>
      <c r="AA194" s="165"/>
      <c r="AB194" s="165"/>
      <c r="AC194" s="165"/>
      <c r="AD194" s="165"/>
      <c r="AE194" s="165"/>
      <c r="AF194" s="165"/>
      <c r="AG194" s="165"/>
      <c r="AI194" s="8"/>
      <c r="AJ194" s="8"/>
      <c r="AK194" s="8"/>
      <c r="AL194" s="8"/>
      <c r="AM194" s="8"/>
      <c r="AN194" s="8"/>
      <c r="AO194" s="8"/>
      <c r="AP194" s="8"/>
      <c r="AQ194" s="8"/>
    </row>
    <row r="195" spans="1:43" s="7" customFormat="1" ht="13.8" x14ac:dyDescent="0.25">
      <c r="A195" s="6"/>
      <c r="D195" s="165"/>
      <c r="E195" s="165"/>
      <c r="F195" s="165"/>
      <c r="G195" s="165"/>
      <c r="H195" s="165"/>
      <c r="I195" s="165"/>
      <c r="J195" s="165"/>
      <c r="K195" s="165"/>
      <c r="L195" s="165"/>
      <c r="M195" s="165"/>
      <c r="N195" s="165"/>
      <c r="O195" s="165"/>
      <c r="P195" s="165"/>
      <c r="Q195" s="165"/>
      <c r="R195" s="165"/>
      <c r="S195" s="165"/>
      <c r="T195" s="165"/>
      <c r="U195" s="165"/>
      <c r="V195" s="165"/>
      <c r="W195" s="165"/>
      <c r="X195" s="165"/>
      <c r="Y195" s="165"/>
      <c r="Z195" s="165"/>
      <c r="AA195" s="165"/>
      <c r="AB195" s="165"/>
      <c r="AC195" s="165"/>
      <c r="AD195" s="165"/>
      <c r="AE195" s="165"/>
      <c r="AF195" s="165"/>
      <c r="AG195" s="165"/>
      <c r="AI195" s="8"/>
      <c r="AJ195" s="8"/>
      <c r="AK195" s="8"/>
      <c r="AL195" s="8"/>
      <c r="AM195" s="8"/>
      <c r="AN195" s="8"/>
      <c r="AO195" s="8"/>
      <c r="AP195" s="8"/>
      <c r="AQ195" s="8"/>
    </row>
    <row r="196" spans="1:43" s="7" customFormat="1" ht="13.8" x14ac:dyDescent="0.25">
      <c r="A196" s="6"/>
      <c r="AI196" s="8"/>
      <c r="AJ196" s="8"/>
      <c r="AK196" s="8"/>
      <c r="AL196" s="8"/>
      <c r="AM196" s="8"/>
      <c r="AN196" s="8"/>
      <c r="AO196" s="8"/>
      <c r="AP196" s="8"/>
      <c r="AQ196" s="8"/>
    </row>
    <row r="197" spans="1:43" s="7" customFormat="1" ht="13.8" x14ac:dyDescent="0.25">
      <c r="A197" s="6"/>
      <c r="D197" s="165" t="s">
        <v>94</v>
      </c>
      <c r="E197" s="165"/>
      <c r="F197" s="165"/>
      <c r="G197" s="165"/>
      <c r="H197" s="165"/>
      <c r="I197" s="165"/>
      <c r="J197" s="165"/>
      <c r="K197" s="165"/>
      <c r="L197" s="165"/>
      <c r="M197" s="165"/>
      <c r="N197" s="165"/>
      <c r="O197" s="165"/>
      <c r="P197" s="165"/>
      <c r="Q197" s="165"/>
      <c r="R197" s="165"/>
      <c r="S197" s="165"/>
      <c r="T197" s="165"/>
      <c r="U197" s="165"/>
      <c r="V197" s="165"/>
      <c r="W197" s="165"/>
      <c r="X197" s="165"/>
      <c r="Y197" s="165"/>
      <c r="Z197" s="165"/>
      <c r="AA197" s="165"/>
      <c r="AB197" s="165"/>
      <c r="AC197" s="165"/>
      <c r="AD197" s="165"/>
      <c r="AE197" s="165"/>
      <c r="AF197" s="165"/>
      <c r="AG197" s="165"/>
      <c r="AI197" s="8"/>
      <c r="AJ197" s="8"/>
      <c r="AK197" s="8"/>
      <c r="AL197" s="8"/>
      <c r="AM197" s="8"/>
      <c r="AN197" s="8"/>
      <c r="AO197" s="8"/>
      <c r="AP197" s="8"/>
      <c r="AQ197" s="8"/>
    </row>
    <row r="198" spans="1:43" s="7" customFormat="1" ht="13.8" x14ac:dyDescent="0.25">
      <c r="A198" s="6"/>
      <c r="D198" s="165"/>
      <c r="E198" s="165"/>
      <c r="F198" s="165"/>
      <c r="G198" s="165"/>
      <c r="H198" s="165"/>
      <c r="I198" s="165"/>
      <c r="J198" s="165"/>
      <c r="K198" s="165"/>
      <c r="L198" s="165"/>
      <c r="M198" s="165"/>
      <c r="N198" s="165"/>
      <c r="O198" s="165"/>
      <c r="P198" s="165"/>
      <c r="Q198" s="165"/>
      <c r="R198" s="165"/>
      <c r="S198" s="165"/>
      <c r="T198" s="165"/>
      <c r="U198" s="165"/>
      <c r="V198" s="165"/>
      <c r="W198" s="165"/>
      <c r="X198" s="165"/>
      <c r="Y198" s="165"/>
      <c r="Z198" s="165"/>
      <c r="AA198" s="165"/>
      <c r="AB198" s="165"/>
      <c r="AC198" s="165"/>
      <c r="AD198" s="165"/>
      <c r="AE198" s="165"/>
      <c r="AF198" s="165"/>
      <c r="AG198" s="165"/>
      <c r="AI198" s="8"/>
      <c r="AJ198" s="8"/>
      <c r="AK198" s="8"/>
      <c r="AL198" s="8"/>
      <c r="AM198" s="8"/>
      <c r="AN198" s="8"/>
      <c r="AO198" s="8"/>
      <c r="AP198" s="8"/>
      <c r="AQ198" s="8"/>
    </row>
    <row r="199" spans="1:43" s="7" customFormat="1" ht="13.8" x14ac:dyDescent="0.25">
      <c r="A199" s="6"/>
      <c r="AI199" s="8"/>
      <c r="AJ199" s="8"/>
      <c r="AK199" s="8"/>
      <c r="AL199" s="8"/>
      <c r="AM199" s="8"/>
      <c r="AN199" s="8"/>
      <c r="AO199" s="8"/>
      <c r="AP199" s="8"/>
      <c r="AQ199" s="8"/>
    </row>
    <row r="200" spans="1:43" s="7" customFormat="1" ht="13.8" x14ac:dyDescent="0.25">
      <c r="A200" s="6"/>
      <c r="D200" s="19" t="s">
        <v>95</v>
      </c>
      <c r="AI200" s="8"/>
      <c r="AJ200" s="8"/>
      <c r="AK200" s="8"/>
      <c r="AL200" s="8"/>
      <c r="AM200" s="8"/>
      <c r="AN200" s="8"/>
      <c r="AO200" s="8"/>
      <c r="AP200" s="8"/>
      <c r="AQ200" s="8"/>
    </row>
    <row r="201" spans="1:43" s="7" customFormat="1" ht="13.8" x14ac:dyDescent="0.25">
      <c r="A201" s="6"/>
      <c r="AI201" s="8"/>
      <c r="AJ201" s="8"/>
      <c r="AK201" s="8"/>
      <c r="AL201" s="8"/>
      <c r="AM201" s="8"/>
      <c r="AN201" s="8"/>
      <c r="AO201" s="8"/>
      <c r="AP201" s="8"/>
      <c r="AQ201" s="8"/>
    </row>
    <row r="202" spans="1:43" s="7" customFormat="1" ht="13.8" x14ac:dyDescent="0.25">
      <c r="A202" s="6"/>
      <c r="D202" s="165" t="s">
        <v>96</v>
      </c>
      <c r="E202" s="165"/>
      <c r="F202" s="165"/>
      <c r="G202" s="165"/>
      <c r="H202" s="165"/>
      <c r="I202" s="165"/>
      <c r="J202" s="165"/>
      <c r="K202" s="165"/>
      <c r="L202" s="165"/>
      <c r="M202" s="165"/>
      <c r="N202" s="165"/>
      <c r="O202" s="165"/>
      <c r="P202" s="165"/>
      <c r="Q202" s="165"/>
      <c r="R202" s="165"/>
      <c r="S202" s="165"/>
      <c r="T202" s="165"/>
      <c r="U202" s="165"/>
      <c r="V202" s="165"/>
      <c r="W202" s="165"/>
      <c r="X202" s="165"/>
      <c r="Y202" s="165"/>
      <c r="Z202" s="165"/>
      <c r="AA202" s="165"/>
      <c r="AB202" s="165"/>
      <c r="AC202" s="165"/>
      <c r="AD202" s="165"/>
      <c r="AE202" s="165"/>
      <c r="AF202" s="165"/>
      <c r="AG202" s="165"/>
      <c r="AI202" s="8"/>
      <c r="AJ202" s="8"/>
      <c r="AK202" s="8"/>
      <c r="AL202" s="8"/>
      <c r="AM202" s="8"/>
      <c r="AN202" s="8"/>
      <c r="AO202" s="8"/>
      <c r="AP202" s="8"/>
      <c r="AQ202" s="8"/>
    </row>
    <row r="203" spans="1:43" s="7" customFormat="1" ht="13.8" x14ac:dyDescent="0.25">
      <c r="A203" s="6"/>
      <c r="D203" s="165"/>
      <c r="E203" s="165"/>
      <c r="F203" s="165"/>
      <c r="G203" s="165"/>
      <c r="H203" s="165"/>
      <c r="I203" s="165"/>
      <c r="J203" s="165"/>
      <c r="K203" s="165"/>
      <c r="L203" s="165"/>
      <c r="M203" s="165"/>
      <c r="N203" s="165"/>
      <c r="O203" s="165"/>
      <c r="P203" s="165"/>
      <c r="Q203" s="165"/>
      <c r="R203" s="165"/>
      <c r="S203" s="165"/>
      <c r="T203" s="165"/>
      <c r="U203" s="165"/>
      <c r="V203" s="165"/>
      <c r="W203" s="165"/>
      <c r="X203" s="165"/>
      <c r="Y203" s="165"/>
      <c r="Z203" s="165"/>
      <c r="AA203" s="165"/>
      <c r="AB203" s="165"/>
      <c r="AC203" s="165"/>
      <c r="AD203" s="165"/>
      <c r="AE203" s="165"/>
      <c r="AF203" s="165"/>
      <c r="AG203" s="165"/>
      <c r="AI203" s="8"/>
      <c r="AJ203" s="8"/>
      <c r="AK203" s="8"/>
      <c r="AL203" s="8"/>
      <c r="AM203" s="8"/>
      <c r="AN203" s="8"/>
      <c r="AO203" s="8"/>
      <c r="AP203" s="8"/>
      <c r="AQ203" s="8"/>
    </row>
    <row r="204" spans="1:43" s="7" customFormat="1" ht="13.8" x14ac:dyDescent="0.25">
      <c r="A204" s="6"/>
      <c r="D204" s="165"/>
      <c r="E204" s="165"/>
      <c r="F204" s="165"/>
      <c r="G204" s="165"/>
      <c r="H204" s="165"/>
      <c r="I204" s="165"/>
      <c r="J204" s="165"/>
      <c r="K204" s="165"/>
      <c r="L204" s="165"/>
      <c r="M204" s="165"/>
      <c r="N204" s="165"/>
      <c r="O204" s="165"/>
      <c r="P204" s="165"/>
      <c r="Q204" s="165"/>
      <c r="R204" s="165"/>
      <c r="S204" s="165"/>
      <c r="T204" s="165"/>
      <c r="U204" s="165"/>
      <c r="V204" s="165"/>
      <c r="W204" s="165"/>
      <c r="X204" s="165"/>
      <c r="Y204" s="165"/>
      <c r="Z204" s="165"/>
      <c r="AA204" s="165"/>
      <c r="AB204" s="165"/>
      <c r="AC204" s="165"/>
      <c r="AD204" s="165"/>
      <c r="AE204" s="165"/>
      <c r="AF204" s="165"/>
      <c r="AG204" s="165"/>
      <c r="AI204" s="8"/>
      <c r="AJ204" s="8"/>
      <c r="AK204" s="8"/>
      <c r="AL204" s="8"/>
      <c r="AM204" s="8"/>
      <c r="AN204" s="8"/>
      <c r="AO204" s="8"/>
      <c r="AP204" s="8"/>
      <c r="AQ204" s="8"/>
    </row>
    <row r="205" spans="1:43" s="7" customFormat="1" ht="13.8" x14ac:dyDescent="0.25">
      <c r="A205" s="6"/>
      <c r="D205" s="165"/>
      <c r="E205" s="165"/>
      <c r="F205" s="165"/>
      <c r="G205" s="165"/>
      <c r="H205" s="165"/>
      <c r="I205" s="165"/>
      <c r="J205" s="165"/>
      <c r="K205" s="165"/>
      <c r="L205" s="165"/>
      <c r="M205" s="165"/>
      <c r="N205" s="165"/>
      <c r="O205" s="165"/>
      <c r="P205" s="165"/>
      <c r="Q205" s="165"/>
      <c r="R205" s="165"/>
      <c r="S205" s="165"/>
      <c r="T205" s="165"/>
      <c r="U205" s="165"/>
      <c r="V205" s="165"/>
      <c r="W205" s="165"/>
      <c r="X205" s="165"/>
      <c r="Y205" s="165"/>
      <c r="Z205" s="165"/>
      <c r="AA205" s="165"/>
      <c r="AB205" s="165"/>
      <c r="AC205" s="165"/>
      <c r="AD205" s="165"/>
      <c r="AE205" s="165"/>
      <c r="AF205" s="165"/>
      <c r="AG205" s="165"/>
      <c r="AI205" s="8"/>
      <c r="AJ205" s="8"/>
      <c r="AK205" s="8"/>
      <c r="AL205" s="8"/>
      <c r="AM205" s="8"/>
      <c r="AN205" s="8"/>
      <c r="AO205" s="8"/>
      <c r="AP205" s="8"/>
      <c r="AQ205" s="8"/>
    </row>
    <row r="206" spans="1:43" s="7" customFormat="1" ht="13.8" x14ac:dyDescent="0.25">
      <c r="A206" s="6"/>
      <c r="D206" s="165"/>
      <c r="E206" s="165"/>
      <c r="F206" s="165"/>
      <c r="G206" s="165"/>
      <c r="H206" s="165"/>
      <c r="I206" s="165"/>
      <c r="J206" s="165"/>
      <c r="K206" s="165"/>
      <c r="L206" s="165"/>
      <c r="M206" s="165"/>
      <c r="N206" s="165"/>
      <c r="O206" s="165"/>
      <c r="P206" s="165"/>
      <c r="Q206" s="165"/>
      <c r="R206" s="165"/>
      <c r="S206" s="165"/>
      <c r="T206" s="165"/>
      <c r="U206" s="165"/>
      <c r="V206" s="165"/>
      <c r="W206" s="165"/>
      <c r="X206" s="165"/>
      <c r="Y206" s="165"/>
      <c r="Z206" s="165"/>
      <c r="AA206" s="165"/>
      <c r="AB206" s="165"/>
      <c r="AC206" s="165"/>
      <c r="AD206" s="165"/>
      <c r="AE206" s="165"/>
      <c r="AF206" s="165"/>
      <c r="AG206" s="165"/>
      <c r="AI206" s="8"/>
      <c r="AJ206" s="8"/>
      <c r="AK206" s="8"/>
      <c r="AL206" s="8"/>
      <c r="AM206" s="8"/>
      <c r="AN206" s="8"/>
      <c r="AO206" s="8"/>
      <c r="AP206" s="8"/>
      <c r="AQ206" s="8"/>
    </row>
    <row r="207" spans="1:43" s="7" customFormat="1" ht="13.8" x14ac:dyDescent="0.25">
      <c r="A207" s="6"/>
      <c r="AI207" s="8"/>
      <c r="AJ207" s="8"/>
      <c r="AK207" s="8"/>
      <c r="AL207" s="8"/>
      <c r="AM207" s="8"/>
      <c r="AN207" s="8"/>
      <c r="AO207" s="8"/>
      <c r="AP207" s="8"/>
      <c r="AQ207" s="8"/>
    </row>
    <row r="208" spans="1:43" s="7" customFormat="1" ht="13.8" x14ac:dyDescent="0.25">
      <c r="A208" s="6"/>
      <c r="D208" s="165" t="s">
        <v>97</v>
      </c>
      <c r="E208" s="165"/>
      <c r="F208" s="165"/>
      <c r="G208" s="165"/>
      <c r="H208" s="165"/>
      <c r="I208" s="165"/>
      <c r="J208" s="165"/>
      <c r="K208" s="165"/>
      <c r="L208" s="165"/>
      <c r="M208" s="165"/>
      <c r="N208" s="165"/>
      <c r="O208" s="165"/>
      <c r="P208" s="165"/>
      <c r="Q208" s="165"/>
      <c r="R208" s="165"/>
      <c r="S208" s="165"/>
      <c r="T208" s="165"/>
      <c r="U208" s="165"/>
      <c r="V208" s="165"/>
      <c r="W208" s="165"/>
      <c r="X208" s="165"/>
      <c r="Y208" s="165"/>
      <c r="Z208" s="165"/>
      <c r="AA208" s="165"/>
      <c r="AB208" s="165"/>
      <c r="AC208" s="165"/>
      <c r="AD208" s="165"/>
      <c r="AE208" s="165"/>
      <c r="AF208" s="165"/>
      <c r="AG208" s="165"/>
      <c r="AI208" s="8"/>
      <c r="AJ208" s="8"/>
      <c r="AK208" s="8"/>
      <c r="AL208" s="8"/>
      <c r="AM208" s="8"/>
      <c r="AN208" s="8"/>
      <c r="AO208" s="8"/>
      <c r="AP208" s="8"/>
      <c r="AQ208" s="8"/>
    </row>
    <row r="209" spans="1:43" s="7" customFormat="1" ht="13.8" x14ac:dyDescent="0.25">
      <c r="A209" s="6"/>
      <c r="D209" s="165"/>
      <c r="E209" s="165"/>
      <c r="F209" s="165"/>
      <c r="G209" s="165"/>
      <c r="H209" s="165"/>
      <c r="I209" s="165"/>
      <c r="J209" s="165"/>
      <c r="K209" s="165"/>
      <c r="L209" s="165"/>
      <c r="M209" s="165"/>
      <c r="N209" s="165"/>
      <c r="O209" s="165"/>
      <c r="P209" s="165"/>
      <c r="Q209" s="165"/>
      <c r="R209" s="165"/>
      <c r="S209" s="165"/>
      <c r="T209" s="165"/>
      <c r="U209" s="165"/>
      <c r="V209" s="165"/>
      <c r="W209" s="165"/>
      <c r="X209" s="165"/>
      <c r="Y209" s="165"/>
      <c r="Z209" s="165"/>
      <c r="AA209" s="165"/>
      <c r="AB209" s="165"/>
      <c r="AC209" s="165"/>
      <c r="AD209" s="165"/>
      <c r="AE209" s="165"/>
      <c r="AF209" s="165"/>
      <c r="AG209" s="165"/>
      <c r="AI209" s="8"/>
      <c r="AJ209" s="8"/>
      <c r="AK209" s="8"/>
      <c r="AL209" s="8"/>
      <c r="AM209" s="8"/>
      <c r="AN209" s="8"/>
      <c r="AO209" s="8"/>
      <c r="AP209" s="8"/>
      <c r="AQ209" s="8"/>
    </row>
    <row r="210" spans="1:43" s="7" customFormat="1" ht="13.8" x14ac:dyDescent="0.25">
      <c r="A210" s="6"/>
      <c r="AI210" s="8"/>
      <c r="AJ210" s="8"/>
      <c r="AK210" s="8"/>
      <c r="AL210" s="8"/>
      <c r="AM210" s="8"/>
      <c r="AN210" s="8"/>
      <c r="AO210" s="8"/>
      <c r="AP210" s="8"/>
      <c r="AQ210" s="8"/>
    </row>
    <row r="211" spans="1:43" s="7" customFormat="1" ht="13.8" x14ac:dyDescent="0.25">
      <c r="A211" s="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I211" s="8"/>
      <c r="AJ211" s="8"/>
      <c r="AK211" s="8"/>
      <c r="AL211" s="8"/>
      <c r="AM211" s="8"/>
      <c r="AN211" s="8"/>
      <c r="AO211" s="8"/>
      <c r="AP211" s="8"/>
      <c r="AQ211" s="8"/>
    </row>
    <row r="212" spans="1:43" s="7" customFormat="1" ht="13.8" x14ac:dyDescent="0.25">
      <c r="A212" s="6"/>
      <c r="AI212" s="8"/>
      <c r="AJ212" s="8"/>
      <c r="AK212" s="8"/>
      <c r="AL212" s="8"/>
      <c r="AM212" s="8"/>
      <c r="AN212" s="8"/>
      <c r="AO212" s="8"/>
      <c r="AP212" s="8"/>
      <c r="AQ212" s="8"/>
    </row>
    <row r="213" spans="1:43" s="7" customFormat="1" ht="13.8" x14ac:dyDescent="0.25">
      <c r="A213" s="6"/>
      <c r="D213" s="166" t="s">
        <v>98</v>
      </c>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I213" s="8"/>
      <c r="AJ213" s="8"/>
      <c r="AK213" s="8"/>
      <c r="AL213" s="8"/>
      <c r="AM213" s="8"/>
      <c r="AN213" s="8"/>
      <c r="AO213" s="8"/>
      <c r="AP213" s="8"/>
      <c r="AQ213" s="8"/>
    </row>
    <row r="214" spans="1:43" s="7" customFormat="1" ht="13.8" x14ac:dyDescent="0.25">
      <c r="A214" s="6"/>
      <c r="D214" s="35" t="s">
        <v>646</v>
      </c>
      <c r="E214" s="35"/>
      <c r="F214" s="35"/>
      <c r="G214" s="35"/>
      <c r="H214" s="35"/>
      <c r="I214" s="35"/>
      <c r="J214" s="35"/>
      <c r="K214" s="35"/>
      <c r="L214" s="35"/>
      <c r="M214" s="35"/>
      <c r="N214" s="35"/>
      <c r="O214" s="35"/>
      <c r="P214" s="35"/>
      <c r="Q214" s="35"/>
      <c r="R214" s="35"/>
      <c r="S214" s="35"/>
      <c r="AI214" s="8"/>
      <c r="AJ214" s="8"/>
      <c r="AK214" s="8"/>
      <c r="AL214" s="8"/>
      <c r="AM214" s="8"/>
      <c r="AN214" s="8"/>
      <c r="AO214" s="8"/>
      <c r="AP214" s="8"/>
      <c r="AQ214" s="8"/>
    </row>
    <row r="215" spans="1:43" s="7" customFormat="1" ht="13.8" x14ac:dyDescent="0.25">
      <c r="A215" s="6"/>
      <c r="AI215" s="8"/>
      <c r="AJ215" s="8"/>
      <c r="AK215" s="8"/>
      <c r="AL215" s="8"/>
      <c r="AM215" s="8"/>
      <c r="AN215" s="8"/>
      <c r="AO215" s="8"/>
      <c r="AP215" s="8"/>
      <c r="AQ215" s="8"/>
    </row>
    <row r="216" spans="1:43" s="7" customFormat="1" ht="13.8" x14ac:dyDescent="0.25">
      <c r="A216" s="6"/>
      <c r="D216" s="19" t="s">
        <v>99</v>
      </c>
      <c r="AI216" s="8"/>
      <c r="AJ216" s="8"/>
      <c r="AK216" s="8"/>
      <c r="AL216" s="8"/>
      <c r="AM216" s="8"/>
      <c r="AN216" s="8"/>
      <c r="AO216" s="8"/>
      <c r="AP216" s="8"/>
      <c r="AQ216" s="8"/>
    </row>
    <row r="217" spans="1:43" s="7" customFormat="1" ht="13.8" x14ac:dyDescent="0.25">
      <c r="A217" s="6"/>
      <c r="AI217" s="8"/>
      <c r="AJ217" s="8"/>
      <c r="AK217" s="8"/>
      <c r="AL217" s="8"/>
      <c r="AM217" s="8"/>
      <c r="AN217" s="8"/>
      <c r="AO217" s="8"/>
      <c r="AP217" s="8"/>
      <c r="AQ217" s="8"/>
    </row>
    <row r="218" spans="1:43" s="7" customFormat="1" ht="13.8" x14ac:dyDescent="0.25">
      <c r="A218" s="6"/>
      <c r="D218" s="165" t="s">
        <v>100</v>
      </c>
      <c r="E218" s="165"/>
      <c r="F218" s="165"/>
      <c r="G218" s="165"/>
      <c r="H218" s="165"/>
      <c r="I218" s="165"/>
      <c r="J218" s="165"/>
      <c r="K218" s="165"/>
      <c r="L218" s="165"/>
      <c r="M218" s="165"/>
      <c r="N218" s="165"/>
      <c r="O218" s="165"/>
      <c r="P218" s="165"/>
      <c r="Q218" s="165"/>
      <c r="R218" s="165"/>
      <c r="S218" s="165"/>
      <c r="T218" s="165"/>
      <c r="U218" s="165"/>
      <c r="V218" s="165"/>
      <c r="W218" s="165"/>
      <c r="X218" s="165"/>
      <c r="Y218" s="165"/>
      <c r="Z218" s="165"/>
      <c r="AA218" s="165"/>
      <c r="AB218" s="165"/>
      <c r="AC218" s="165"/>
      <c r="AD218" s="165"/>
      <c r="AE218" s="165"/>
      <c r="AF218" s="165"/>
      <c r="AG218" s="165"/>
      <c r="AI218" s="8"/>
      <c r="AJ218" s="8"/>
      <c r="AK218" s="8"/>
      <c r="AL218" s="8"/>
      <c r="AM218" s="8"/>
      <c r="AN218" s="8"/>
      <c r="AO218" s="8"/>
      <c r="AP218" s="8"/>
      <c r="AQ218" s="8"/>
    </row>
    <row r="219" spans="1:43" s="7" customFormat="1" ht="13.8" x14ac:dyDescent="0.25">
      <c r="A219" s="6"/>
      <c r="D219" s="165"/>
      <c r="E219" s="165"/>
      <c r="F219" s="165"/>
      <c r="G219" s="165"/>
      <c r="H219" s="165"/>
      <c r="I219" s="165"/>
      <c r="J219" s="165"/>
      <c r="K219" s="165"/>
      <c r="L219" s="165"/>
      <c r="M219" s="165"/>
      <c r="N219" s="165"/>
      <c r="O219" s="165"/>
      <c r="P219" s="165"/>
      <c r="Q219" s="165"/>
      <c r="R219" s="165"/>
      <c r="S219" s="165"/>
      <c r="T219" s="165"/>
      <c r="U219" s="165"/>
      <c r="V219" s="165"/>
      <c r="W219" s="165"/>
      <c r="X219" s="165"/>
      <c r="Y219" s="165"/>
      <c r="Z219" s="165"/>
      <c r="AA219" s="165"/>
      <c r="AB219" s="165"/>
      <c r="AC219" s="165"/>
      <c r="AD219" s="165"/>
      <c r="AE219" s="165"/>
      <c r="AF219" s="165"/>
      <c r="AG219" s="165"/>
      <c r="AI219" s="8"/>
      <c r="AJ219" s="8"/>
      <c r="AK219" s="8"/>
      <c r="AL219" s="8"/>
      <c r="AM219" s="8"/>
      <c r="AN219" s="8"/>
      <c r="AO219" s="8"/>
      <c r="AP219" s="8"/>
      <c r="AQ219" s="8"/>
    </row>
    <row r="220" spans="1:43" s="7" customFormat="1" ht="13.8" x14ac:dyDescent="0.25">
      <c r="A220" s="6"/>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I220" s="8"/>
      <c r="AJ220" s="8"/>
      <c r="AK220" s="8"/>
      <c r="AL220" s="8"/>
      <c r="AM220" s="8"/>
      <c r="AN220" s="8"/>
      <c r="AO220" s="8"/>
      <c r="AP220" s="8"/>
      <c r="AQ220" s="8"/>
    </row>
    <row r="221" spans="1:43" s="7" customFormat="1" ht="13.8" x14ac:dyDescent="0.25">
      <c r="A221" s="6"/>
      <c r="D221" s="7" t="s">
        <v>22</v>
      </c>
      <c r="E221" s="165" t="s">
        <v>101</v>
      </c>
      <c r="F221" s="165"/>
      <c r="G221" s="165"/>
      <c r="H221" s="165"/>
      <c r="I221" s="165"/>
      <c r="J221" s="165"/>
      <c r="K221" s="165"/>
      <c r="L221" s="165"/>
      <c r="M221" s="165"/>
      <c r="N221" s="165"/>
      <c r="O221" s="165"/>
      <c r="P221" s="165"/>
      <c r="Q221" s="165"/>
      <c r="R221" s="165"/>
      <c r="S221" s="165"/>
      <c r="T221" s="165"/>
      <c r="U221" s="165"/>
      <c r="V221" s="165"/>
      <c r="W221" s="165"/>
      <c r="X221" s="165"/>
      <c r="Y221" s="165"/>
      <c r="Z221" s="165"/>
      <c r="AA221" s="165"/>
      <c r="AB221" s="165"/>
      <c r="AC221" s="165"/>
      <c r="AD221" s="165"/>
      <c r="AE221" s="165"/>
      <c r="AF221" s="165"/>
      <c r="AG221" s="165"/>
      <c r="AI221" s="8"/>
      <c r="AJ221" s="8"/>
      <c r="AK221" s="8"/>
      <c r="AL221" s="8"/>
      <c r="AM221" s="8"/>
      <c r="AN221" s="8"/>
      <c r="AO221" s="8"/>
      <c r="AP221" s="8"/>
      <c r="AQ221" s="8"/>
    </row>
    <row r="222" spans="1:43" s="7" customFormat="1" ht="13.8" x14ac:dyDescent="0.25">
      <c r="A222" s="6"/>
      <c r="D222" s="7" t="s">
        <v>22</v>
      </c>
      <c r="E222" s="165" t="s">
        <v>102</v>
      </c>
      <c r="F222" s="165"/>
      <c r="G222" s="165"/>
      <c r="H222" s="165"/>
      <c r="I222" s="165"/>
      <c r="J222" s="165"/>
      <c r="K222" s="165"/>
      <c r="L222" s="165"/>
      <c r="M222" s="165"/>
      <c r="N222" s="165"/>
      <c r="O222" s="165"/>
      <c r="P222" s="165"/>
      <c r="Q222" s="165"/>
      <c r="R222" s="165"/>
      <c r="S222" s="165"/>
      <c r="T222" s="165"/>
      <c r="U222" s="165"/>
      <c r="V222" s="165"/>
      <c r="W222" s="165"/>
      <c r="X222" s="165"/>
      <c r="Y222" s="165"/>
      <c r="Z222" s="165"/>
      <c r="AA222" s="165"/>
      <c r="AB222" s="165"/>
      <c r="AC222" s="165"/>
      <c r="AD222" s="165"/>
      <c r="AE222" s="165"/>
      <c r="AF222" s="165"/>
      <c r="AG222" s="165"/>
      <c r="AI222" s="8"/>
      <c r="AJ222" s="8"/>
      <c r="AK222" s="8"/>
      <c r="AL222" s="8"/>
      <c r="AM222" s="8"/>
      <c r="AN222" s="8"/>
      <c r="AO222" s="8"/>
      <c r="AP222" s="8"/>
      <c r="AQ222" s="8"/>
    </row>
    <row r="223" spans="1:43" s="7" customFormat="1" ht="14.25" customHeight="1" x14ac:dyDescent="0.25">
      <c r="A223" s="6"/>
      <c r="D223" s="7" t="s">
        <v>22</v>
      </c>
      <c r="E223" s="220" t="s">
        <v>103</v>
      </c>
      <c r="F223" s="220"/>
      <c r="G223" s="220"/>
      <c r="H223" s="220"/>
      <c r="I223" s="220"/>
      <c r="J223" s="220"/>
      <c r="K223" s="220"/>
      <c r="L223" s="220"/>
      <c r="M223" s="220"/>
      <c r="N223" s="220"/>
      <c r="O223" s="220"/>
      <c r="P223" s="220"/>
      <c r="Q223" s="220"/>
      <c r="R223" s="220"/>
      <c r="S223" s="220"/>
      <c r="T223" s="220"/>
      <c r="U223" s="220"/>
      <c r="V223" s="220"/>
      <c r="W223" s="220"/>
      <c r="X223" s="220"/>
      <c r="Y223" s="220"/>
      <c r="Z223" s="220"/>
      <c r="AA223" s="220"/>
      <c r="AB223" s="220"/>
      <c r="AC223" s="220"/>
      <c r="AD223" s="220"/>
      <c r="AE223" s="220"/>
      <c r="AF223" s="220"/>
      <c r="AG223" s="220"/>
      <c r="AI223" s="8"/>
      <c r="AJ223" s="8"/>
      <c r="AK223" s="8"/>
      <c r="AL223" s="8"/>
      <c r="AM223" s="8"/>
      <c r="AN223" s="8"/>
      <c r="AO223" s="8"/>
      <c r="AP223" s="8"/>
      <c r="AQ223" s="8"/>
    </row>
    <row r="224" spans="1:43" s="7" customFormat="1" ht="13.8" x14ac:dyDescent="0.25">
      <c r="A224" s="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I224" s="8"/>
      <c r="AJ224" s="8"/>
      <c r="AK224" s="8"/>
      <c r="AL224" s="8"/>
      <c r="AM224" s="8"/>
      <c r="AN224" s="8"/>
      <c r="AO224" s="8"/>
      <c r="AP224" s="8"/>
      <c r="AQ224" s="8"/>
    </row>
    <row r="225" spans="1:43" s="7" customFormat="1" ht="13.8" x14ac:dyDescent="0.25">
      <c r="A225" s="6"/>
      <c r="D225" s="165" t="s">
        <v>104</v>
      </c>
      <c r="E225" s="165"/>
      <c r="F225" s="165"/>
      <c r="G225" s="165"/>
      <c r="H225" s="165"/>
      <c r="I225" s="165"/>
      <c r="J225" s="165"/>
      <c r="K225" s="165"/>
      <c r="L225" s="165"/>
      <c r="M225" s="165"/>
      <c r="N225" s="165"/>
      <c r="O225" s="165"/>
      <c r="P225" s="165"/>
      <c r="Q225" s="165"/>
      <c r="R225" s="165"/>
      <c r="S225" s="165"/>
      <c r="T225" s="165"/>
      <c r="U225" s="165"/>
      <c r="V225" s="165"/>
      <c r="W225" s="165"/>
      <c r="X225" s="165"/>
      <c r="Y225" s="165"/>
      <c r="Z225" s="165"/>
      <c r="AA225" s="165"/>
      <c r="AB225" s="165"/>
      <c r="AC225" s="165"/>
      <c r="AD225" s="165"/>
      <c r="AE225" s="165"/>
      <c r="AF225" s="165"/>
      <c r="AG225" s="165"/>
      <c r="AI225" s="8"/>
      <c r="AJ225" s="8"/>
      <c r="AK225" s="8"/>
      <c r="AL225" s="8"/>
      <c r="AM225" s="8"/>
      <c r="AN225" s="8"/>
      <c r="AO225" s="8"/>
      <c r="AP225" s="8"/>
      <c r="AQ225" s="8"/>
    </row>
    <row r="226" spans="1:43" s="7" customFormat="1" ht="13.8" x14ac:dyDescent="0.25">
      <c r="A226" s="6"/>
      <c r="D226" s="165"/>
      <c r="E226" s="165"/>
      <c r="F226" s="165"/>
      <c r="G226" s="165"/>
      <c r="H226" s="165"/>
      <c r="I226" s="165"/>
      <c r="J226" s="165"/>
      <c r="K226" s="165"/>
      <c r="L226" s="165"/>
      <c r="M226" s="165"/>
      <c r="N226" s="165"/>
      <c r="O226" s="165"/>
      <c r="P226" s="165"/>
      <c r="Q226" s="165"/>
      <c r="R226" s="165"/>
      <c r="S226" s="165"/>
      <c r="T226" s="165"/>
      <c r="U226" s="165"/>
      <c r="V226" s="165"/>
      <c r="W226" s="165"/>
      <c r="X226" s="165"/>
      <c r="Y226" s="165"/>
      <c r="Z226" s="165"/>
      <c r="AA226" s="165"/>
      <c r="AB226" s="165"/>
      <c r="AC226" s="165"/>
      <c r="AD226" s="165"/>
      <c r="AE226" s="165"/>
      <c r="AF226" s="165"/>
      <c r="AG226" s="165"/>
      <c r="AI226" s="8"/>
      <c r="AJ226" s="8"/>
      <c r="AK226" s="8"/>
      <c r="AL226" s="8"/>
      <c r="AM226" s="8"/>
      <c r="AN226" s="8"/>
      <c r="AO226" s="8"/>
      <c r="AP226" s="8"/>
      <c r="AQ226" s="8"/>
    </row>
    <row r="227" spans="1:43" s="7" customFormat="1" ht="13.8" x14ac:dyDescent="0.25">
      <c r="A227" s="6"/>
      <c r="D227" s="165"/>
      <c r="E227" s="165"/>
      <c r="F227" s="165"/>
      <c r="G227" s="165"/>
      <c r="H227" s="165"/>
      <c r="I227" s="165"/>
      <c r="J227" s="165"/>
      <c r="K227" s="165"/>
      <c r="L227" s="165"/>
      <c r="M227" s="165"/>
      <c r="N227" s="165"/>
      <c r="O227" s="165"/>
      <c r="P227" s="165"/>
      <c r="Q227" s="165"/>
      <c r="R227" s="165"/>
      <c r="S227" s="165"/>
      <c r="T227" s="165"/>
      <c r="U227" s="165"/>
      <c r="V227" s="165"/>
      <c r="W227" s="165"/>
      <c r="X227" s="165"/>
      <c r="Y227" s="165"/>
      <c r="Z227" s="165"/>
      <c r="AA227" s="165"/>
      <c r="AB227" s="165"/>
      <c r="AC227" s="165"/>
      <c r="AD227" s="165"/>
      <c r="AE227" s="165"/>
      <c r="AF227" s="165"/>
      <c r="AG227" s="165"/>
      <c r="AI227" s="8"/>
      <c r="AJ227" s="8"/>
      <c r="AK227" s="8"/>
      <c r="AL227" s="8"/>
      <c r="AM227" s="8"/>
      <c r="AN227" s="8"/>
      <c r="AO227" s="8"/>
      <c r="AP227" s="8"/>
      <c r="AQ227" s="8"/>
    </row>
    <row r="228" spans="1:43" s="7" customFormat="1" ht="13.8" x14ac:dyDescent="0.25">
      <c r="A228" s="6"/>
      <c r="D228" s="165"/>
      <c r="E228" s="165"/>
      <c r="F228" s="165"/>
      <c r="G228" s="165"/>
      <c r="H228" s="165"/>
      <c r="I228" s="165"/>
      <c r="J228" s="165"/>
      <c r="K228" s="165"/>
      <c r="L228" s="165"/>
      <c r="M228" s="165"/>
      <c r="N228" s="165"/>
      <c r="O228" s="165"/>
      <c r="P228" s="165"/>
      <c r="Q228" s="165"/>
      <c r="R228" s="165"/>
      <c r="S228" s="165"/>
      <c r="T228" s="165"/>
      <c r="U228" s="165"/>
      <c r="V228" s="165"/>
      <c r="W228" s="165"/>
      <c r="X228" s="165"/>
      <c r="Y228" s="165"/>
      <c r="Z228" s="165"/>
      <c r="AA228" s="165"/>
      <c r="AB228" s="165"/>
      <c r="AC228" s="165"/>
      <c r="AD228" s="165"/>
      <c r="AE228" s="165"/>
      <c r="AF228" s="165"/>
      <c r="AG228" s="165"/>
      <c r="AI228" s="8"/>
      <c r="AJ228" s="8"/>
      <c r="AK228" s="8"/>
      <c r="AL228" s="8"/>
      <c r="AM228" s="8"/>
      <c r="AN228" s="8"/>
      <c r="AO228" s="8"/>
      <c r="AP228" s="8"/>
      <c r="AQ228" s="8"/>
    </row>
    <row r="229" spans="1:43" s="7" customFormat="1" ht="13.8" x14ac:dyDescent="0.25">
      <c r="A229" s="6"/>
      <c r="AI229" s="8"/>
      <c r="AJ229" s="8"/>
      <c r="AK229" s="8"/>
      <c r="AL229" s="8"/>
      <c r="AM229" s="8"/>
      <c r="AN229" s="8"/>
      <c r="AO229" s="8"/>
      <c r="AP229" s="8"/>
      <c r="AQ229" s="8"/>
    </row>
    <row r="230" spans="1:43" s="7" customFormat="1" ht="13.8" x14ac:dyDescent="0.25">
      <c r="A230" s="6"/>
      <c r="D230" s="19" t="s">
        <v>105</v>
      </c>
      <c r="AI230" s="8"/>
      <c r="AJ230" s="8"/>
      <c r="AK230" s="8"/>
      <c r="AL230" s="8"/>
      <c r="AM230" s="8"/>
      <c r="AN230" s="8"/>
      <c r="AO230" s="8"/>
      <c r="AP230" s="8"/>
      <c r="AQ230" s="8"/>
    </row>
    <row r="231" spans="1:43" s="7" customFormat="1" ht="13.8" x14ac:dyDescent="0.25">
      <c r="A231" s="6"/>
      <c r="AI231" s="8"/>
      <c r="AJ231" s="8"/>
      <c r="AK231" s="8"/>
      <c r="AL231" s="8"/>
      <c r="AM231" s="8"/>
      <c r="AN231" s="8"/>
      <c r="AO231" s="8"/>
      <c r="AP231" s="8"/>
      <c r="AQ231" s="8"/>
    </row>
    <row r="232" spans="1:43" s="7" customFormat="1" ht="13.8" x14ac:dyDescent="0.25">
      <c r="A232" s="6"/>
      <c r="D232" s="165" t="s">
        <v>106</v>
      </c>
      <c r="E232" s="165"/>
      <c r="F232" s="165"/>
      <c r="G232" s="165"/>
      <c r="H232" s="165"/>
      <c r="I232" s="165"/>
      <c r="J232" s="165"/>
      <c r="K232" s="165"/>
      <c r="L232" s="165"/>
      <c r="M232" s="165"/>
      <c r="N232" s="165"/>
      <c r="O232" s="165"/>
      <c r="P232" s="165"/>
      <c r="Q232" s="165"/>
      <c r="R232" s="165"/>
      <c r="S232" s="165"/>
      <c r="T232" s="165"/>
      <c r="U232" s="165"/>
      <c r="V232" s="165"/>
      <c r="W232" s="165"/>
      <c r="X232" s="165"/>
      <c r="Y232" s="165"/>
      <c r="Z232" s="165"/>
      <c r="AA232" s="165"/>
      <c r="AB232" s="165"/>
      <c r="AC232" s="165"/>
      <c r="AD232" s="165"/>
      <c r="AE232" s="165"/>
      <c r="AF232" s="165"/>
      <c r="AG232" s="165"/>
      <c r="AI232" s="8"/>
      <c r="AJ232" s="8"/>
      <c r="AK232" s="8"/>
      <c r="AL232" s="8"/>
      <c r="AM232" s="8"/>
      <c r="AN232" s="8"/>
      <c r="AO232" s="8"/>
      <c r="AP232" s="8"/>
      <c r="AQ232" s="8"/>
    </row>
    <row r="233" spans="1:43" s="7" customFormat="1" ht="13.8" x14ac:dyDescent="0.25">
      <c r="A233" s="6"/>
      <c r="D233" s="165"/>
      <c r="E233" s="165"/>
      <c r="F233" s="165"/>
      <c r="G233" s="165"/>
      <c r="H233" s="165"/>
      <c r="I233" s="165"/>
      <c r="J233" s="165"/>
      <c r="K233" s="165"/>
      <c r="L233" s="165"/>
      <c r="M233" s="165"/>
      <c r="N233" s="165"/>
      <c r="O233" s="165"/>
      <c r="P233" s="165"/>
      <c r="Q233" s="165"/>
      <c r="R233" s="165"/>
      <c r="S233" s="165"/>
      <c r="T233" s="165"/>
      <c r="U233" s="165"/>
      <c r="V233" s="165"/>
      <c r="W233" s="165"/>
      <c r="X233" s="165"/>
      <c r="Y233" s="165"/>
      <c r="Z233" s="165"/>
      <c r="AA233" s="165"/>
      <c r="AB233" s="165"/>
      <c r="AC233" s="165"/>
      <c r="AD233" s="165"/>
      <c r="AE233" s="165"/>
      <c r="AF233" s="165"/>
      <c r="AG233" s="165"/>
      <c r="AI233" s="8"/>
      <c r="AJ233" s="8"/>
      <c r="AK233" s="8"/>
      <c r="AL233" s="8"/>
      <c r="AM233" s="8"/>
      <c r="AN233" s="8"/>
      <c r="AO233" s="8"/>
      <c r="AP233" s="8"/>
      <c r="AQ233" s="8"/>
    </row>
    <row r="234" spans="1:43" s="7" customFormat="1" ht="13.8" x14ac:dyDescent="0.25">
      <c r="A234" s="6"/>
      <c r="D234" s="165"/>
      <c r="E234" s="165"/>
      <c r="F234" s="165"/>
      <c r="G234" s="165"/>
      <c r="H234" s="165"/>
      <c r="I234" s="165"/>
      <c r="J234" s="165"/>
      <c r="K234" s="165"/>
      <c r="L234" s="165"/>
      <c r="M234" s="165"/>
      <c r="N234" s="165"/>
      <c r="O234" s="165"/>
      <c r="P234" s="165"/>
      <c r="Q234" s="165"/>
      <c r="R234" s="165"/>
      <c r="S234" s="165"/>
      <c r="T234" s="165"/>
      <c r="U234" s="165"/>
      <c r="V234" s="165"/>
      <c r="W234" s="165"/>
      <c r="X234" s="165"/>
      <c r="Y234" s="165"/>
      <c r="Z234" s="165"/>
      <c r="AA234" s="165"/>
      <c r="AB234" s="165"/>
      <c r="AC234" s="165"/>
      <c r="AD234" s="165"/>
      <c r="AE234" s="165"/>
      <c r="AF234" s="165"/>
      <c r="AG234" s="165"/>
      <c r="AI234" s="8"/>
      <c r="AJ234" s="8"/>
      <c r="AK234" s="8"/>
      <c r="AL234" s="8"/>
      <c r="AM234" s="8"/>
      <c r="AN234" s="8"/>
      <c r="AO234" s="8"/>
      <c r="AP234" s="8"/>
      <c r="AQ234" s="8"/>
    </row>
    <row r="235" spans="1:43" s="7" customFormat="1" ht="13.8" x14ac:dyDescent="0.25">
      <c r="A235" s="6"/>
      <c r="AI235" s="8"/>
      <c r="AJ235" s="8"/>
      <c r="AK235" s="8"/>
      <c r="AL235" s="8"/>
      <c r="AM235" s="8"/>
      <c r="AN235" s="8"/>
      <c r="AO235" s="8"/>
      <c r="AP235" s="8"/>
      <c r="AQ235" s="8"/>
    </row>
    <row r="236" spans="1:43" s="7" customFormat="1" ht="13.8" x14ac:dyDescent="0.25">
      <c r="A236" s="6"/>
      <c r="D236" s="165" t="s">
        <v>647</v>
      </c>
      <c r="E236" s="165"/>
      <c r="F236" s="165"/>
      <c r="G236" s="165"/>
      <c r="H236" s="165"/>
      <c r="I236" s="165"/>
      <c r="J236" s="165"/>
      <c r="K236" s="165"/>
      <c r="L236" s="165"/>
      <c r="M236" s="165"/>
      <c r="N236" s="165"/>
      <c r="O236" s="165"/>
      <c r="P236" s="165"/>
      <c r="Q236" s="165"/>
      <c r="R236" s="165"/>
      <c r="S236" s="165"/>
      <c r="T236" s="165"/>
      <c r="U236" s="165"/>
      <c r="V236" s="165"/>
      <c r="W236" s="165"/>
      <c r="X236" s="165"/>
      <c r="Y236" s="165"/>
      <c r="Z236" s="165"/>
      <c r="AA236" s="165"/>
      <c r="AB236" s="165"/>
      <c r="AC236" s="165"/>
      <c r="AD236" s="165"/>
      <c r="AE236" s="165"/>
      <c r="AF236" s="165"/>
      <c r="AG236" s="165"/>
      <c r="AI236" s="8"/>
      <c r="AJ236" s="8"/>
      <c r="AK236" s="8"/>
      <c r="AL236" s="8"/>
      <c r="AM236" s="8"/>
      <c r="AN236" s="8"/>
      <c r="AO236" s="8"/>
      <c r="AP236" s="8"/>
      <c r="AQ236" s="8"/>
    </row>
    <row r="237" spans="1:43" s="7" customFormat="1" ht="13.8" x14ac:dyDescent="0.25">
      <c r="A237" s="6"/>
      <c r="D237" s="165"/>
      <c r="E237" s="165"/>
      <c r="F237" s="165"/>
      <c r="G237" s="165"/>
      <c r="H237" s="165"/>
      <c r="I237" s="165"/>
      <c r="J237" s="165"/>
      <c r="K237" s="165"/>
      <c r="L237" s="165"/>
      <c r="M237" s="165"/>
      <c r="N237" s="165"/>
      <c r="O237" s="165"/>
      <c r="P237" s="165"/>
      <c r="Q237" s="165"/>
      <c r="R237" s="165"/>
      <c r="S237" s="165"/>
      <c r="T237" s="165"/>
      <c r="U237" s="165"/>
      <c r="V237" s="165"/>
      <c r="W237" s="165"/>
      <c r="X237" s="165"/>
      <c r="Y237" s="165"/>
      <c r="Z237" s="165"/>
      <c r="AA237" s="165"/>
      <c r="AB237" s="165"/>
      <c r="AC237" s="165"/>
      <c r="AD237" s="165"/>
      <c r="AE237" s="165"/>
      <c r="AF237" s="165"/>
      <c r="AG237" s="165"/>
      <c r="AI237" s="8"/>
      <c r="AJ237" s="8"/>
      <c r="AK237" s="8"/>
      <c r="AL237" s="8"/>
      <c r="AM237" s="8"/>
      <c r="AN237" s="8"/>
      <c r="AO237" s="8"/>
      <c r="AP237" s="8"/>
      <c r="AQ237" s="8"/>
    </row>
    <row r="238" spans="1:43" s="7" customFormat="1" ht="13.8" x14ac:dyDescent="0.25">
      <c r="A238" s="6"/>
      <c r="AI238" s="8"/>
      <c r="AJ238" s="8"/>
      <c r="AK238" s="8"/>
      <c r="AL238" s="8"/>
      <c r="AM238" s="8"/>
      <c r="AN238" s="8"/>
      <c r="AO238" s="8"/>
      <c r="AP238" s="8"/>
      <c r="AQ238" s="8"/>
    </row>
    <row r="239" spans="1:43" s="7" customFormat="1" ht="13.8" x14ac:dyDescent="0.25">
      <c r="A239" s="6"/>
      <c r="D239" s="19" t="s">
        <v>107</v>
      </c>
      <c r="AI239" s="8"/>
      <c r="AJ239" s="8"/>
      <c r="AK239" s="8"/>
      <c r="AL239" s="8"/>
      <c r="AM239" s="8"/>
      <c r="AN239" s="8"/>
      <c r="AO239" s="8"/>
      <c r="AP239" s="8"/>
      <c r="AQ239" s="8"/>
    </row>
    <row r="240" spans="1:43" s="7" customFormat="1" ht="13.8" x14ac:dyDescent="0.25">
      <c r="A240" s="6"/>
      <c r="AI240" s="8"/>
      <c r="AJ240" s="8"/>
      <c r="AK240" s="8"/>
      <c r="AL240" s="8"/>
      <c r="AM240" s="8"/>
      <c r="AN240" s="8"/>
      <c r="AO240" s="8"/>
      <c r="AP240" s="8"/>
      <c r="AQ240" s="8"/>
    </row>
    <row r="241" spans="1:43" s="7" customFormat="1" ht="13.8" x14ac:dyDescent="0.25">
      <c r="A241" s="6"/>
      <c r="D241" s="399" t="s">
        <v>108</v>
      </c>
      <c r="E241" s="399"/>
      <c r="F241" s="399"/>
      <c r="G241" s="399"/>
      <c r="H241" s="399"/>
      <c r="I241" s="399"/>
      <c r="J241" s="399"/>
      <c r="K241" s="399"/>
      <c r="L241" s="399"/>
      <c r="M241" s="399"/>
      <c r="N241" s="399"/>
      <c r="O241" s="399"/>
      <c r="P241" s="399"/>
      <c r="Q241" s="399"/>
      <c r="R241" s="399"/>
      <c r="S241" s="399"/>
      <c r="T241" s="399"/>
      <c r="U241" s="399"/>
      <c r="V241" s="399"/>
      <c r="W241" s="399"/>
      <c r="X241" s="399"/>
      <c r="Y241" s="399"/>
      <c r="Z241" s="399"/>
      <c r="AA241" s="399"/>
      <c r="AB241" s="399"/>
      <c r="AC241" s="399"/>
      <c r="AD241" s="399"/>
      <c r="AE241" s="399"/>
      <c r="AF241" s="399"/>
      <c r="AG241" s="399"/>
      <c r="AI241" s="8"/>
      <c r="AJ241" s="8"/>
      <c r="AK241" s="8"/>
      <c r="AL241" s="8"/>
      <c r="AM241" s="8"/>
      <c r="AN241" s="8"/>
      <c r="AO241" s="8"/>
      <c r="AP241" s="8"/>
      <c r="AQ241" s="8"/>
    </row>
    <row r="242" spans="1:43" s="7" customFormat="1" ht="13.8" x14ac:dyDescent="0.25">
      <c r="A242" s="6"/>
      <c r="D242" s="399"/>
      <c r="E242" s="399"/>
      <c r="F242" s="399"/>
      <c r="G242" s="399"/>
      <c r="H242" s="399"/>
      <c r="I242" s="399"/>
      <c r="J242" s="399"/>
      <c r="K242" s="399"/>
      <c r="L242" s="399"/>
      <c r="M242" s="399"/>
      <c r="N242" s="399"/>
      <c r="O242" s="399"/>
      <c r="P242" s="399"/>
      <c r="Q242" s="399"/>
      <c r="R242" s="399"/>
      <c r="S242" s="399"/>
      <c r="T242" s="399"/>
      <c r="U242" s="399"/>
      <c r="V242" s="399"/>
      <c r="W242" s="399"/>
      <c r="X242" s="399"/>
      <c r="Y242" s="399"/>
      <c r="Z242" s="399"/>
      <c r="AA242" s="399"/>
      <c r="AB242" s="399"/>
      <c r="AC242" s="399"/>
      <c r="AD242" s="399"/>
      <c r="AE242" s="399"/>
      <c r="AF242" s="399"/>
      <c r="AG242" s="399"/>
      <c r="AI242" s="8"/>
      <c r="AJ242" s="8"/>
      <c r="AK242" s="8"/>
      <c r="AL242" s="8"/>
      <c r="AM242" s="8"/>
      <c r="AN242" s="8"/>
      <c r="AO242" s="8"/>
      <c r="AP242" s="8"/>
      <c r="AQ242" s="8"/>
    </row>
    <row r="243" spans="1:43" s="7" customFormat="1" ht="13.8" x14ac:dyDescent="0.25">
      <c r="A243" s="6"/>
      <c r="D243" s="399"/>
      <c r="E243" s="399"/>
      <c r="F243" s="399"/>
      <c r="G243" s="399"/>
      <c r="H243" s="399"/>
      <c r="I243" s="399"/>
      <c r="J243" s="399"/>
      <c r="K243" s="399"/>
      <c r="L243" s="399"/>
      <c r="M243" s="399"/>
      <c r="N243" s="399"/>
      <c r="O243" s="399"/>
      <c r="P243" s="399"/>
      <c r="Q243" s="399"/>
      <c r="R243" s="399"/>
      <c r="S243" s="399"/>
      <c r="T243" s="399"/>
      <c r="U243" s="399"/>
      <c r="V243" s="399"/>
      <c r="W243" s="399"/>
      <c r="X243" s="399"/>
      <c r="Y243" s="399"/>
      <c r="Z243" s="399"/>
      <c r="AA243" s="399"/>
      <c r="AB243" s="399"/>
      <c r="AC243" s="399"/>
      <c r="AD243" s="399"/>
      <c r="AE243" s="399"/>
      <c r="AF243" s="399"/>
      <c r="AG243" s="399"/>
      <c r="AI243" s="8"/>
      <c r="AJ243" s="8"/>
      <c r="AK243" s="8"/>
      <c r="AL243" s="8"/>
      <c r="AM243" s="8"/>
      <c r="AN243" s="8"/>
      <c r="AO243" s="8"/>
      <c r="AP243" s="8"/>
      <c r="AQ243" s="8"/>
    </row>
    <row r="244" spans="1:43" s="7" customFormat="1" ht="13.8" x14ac:dyDescent="0.25">
      <c r="A244" s="6"/>
      <c r="AI244" s="8"/>
      <c r="AJ244" s="8"/>
      <c r="AK244" s="8"/>
      <c r="AL244" s="8"/>
      <c r="AM244" s="8"/>
      <c r="AN244" s="8"/>
      <c r="AO244" s="8"/>
      <c r="AP244" s="8"/>
      <c r="AQ244" s="8"/>
    </row>
    <row r="245" spans="1:43" s="7" customFormat="1" ht="13.8" x14ac:dyDescent="0.25">
      <c r="A245" s="6"/>
      <c r="D245" s="19" t="s">
        <v>109</v>
      </c>
      <c r="AI245" s="8"/>
      <c r="AJ245" s="8"/>
      <c r="AK245" s="8"/>
      <c r="AL245" s="8"/>
      <c r="AM245" s="8"/>
      <c r="AN245" s="8"/>
      <c r="AO245" s="8"/>
      <c r="AP245" s="8"/>
      <c r="AQ245" s="8"/>
    </row>
    <row r="246" spans="1:43" s="7" customFormat="1" ht="13.8" x14ac:dyDescent="0.25">
      <c r="A246" s="6"/>
      <c r="AI246" s="8"/>
      <c r="AJ246" s="8"/>
      <c r="AK246" s="8"/>
      <c r="AL246" s="8"/>
      <c r="AM246" s="8"/>
      <c r="AN246" s="8"/>
      <c r="AO246" s="8"/>
      <c r="AP246" s="8"/>
      <c r="AQ246" s="8"/>
    </row>
    <row r="247" spans="1:43" s="7" customFormat="1" ht="13.8" x14ac:dyDescent="0.25">
      <c r="A247" s="6"/>
      <c r="D247" s="165" t="s">
        <v>110</v>
      </c>
      <c r="E247" s="165"/>
      <c r="F247" s="165"/>
      <c r="G247" s="165"/>
      <c r="H247" s="165"/>
      <c r="I247" s="165"/>
      <c r="J247" s="165"/>
      <c r="K247" s="165"/>
      <c r="L247" s="165"/>
      <c r="M247" s="165"/>
      <c r="N247" s="165"/>
      <c r="O247" s="165"/>
      <c r="P247" s="165"/>
      <c r="Q247" s="165"/>
      <c r="R247" s="165"/>
      <c r="S247" s="165"/>
      <c r="T247" s="165"/>
      <c r="U247" s="165"/>
      <c r="V247" s="165"/>
      <c r="W247" s="165"/>
      <c r="X247" s="165"/>
      <c r="Y247" s="165"/>
      <c r="Z247" s="165"/>
      <c r="AA247" s="165"/>
      <c r="AB247" s="165"/>
      <c r="AC247" s="165"/>
      <c r="AD247" s="165"/>
      <c r="AE247" s="165"/>
      <c r="AF247" s="165"/>
      <c r="AG247" s="165"/>
      <c r="AI247" s="8"/>
      <c r="AJ247" s="8"/>
      <c r="AK247" s="8"/>
      <c r="AL247" s="8"/>
      <c r="AM247" s="8"/>
      <c r="AN247" s="8"/>
      <c r="AO247" s="8"/>
      <c r="AP247" s="8"/>
      <c r="AQ247" s="8"/>
    </row>
    <row r="248" spans="1:43" s="7" customFormat="1" ht="13.8" x14ac:dyDescent="0.25">
      <c r="A248" s="6"/>
      <c r="D248" s="165"/>
      <c r="E248" s="165"/>
      <c r="F248" s="165"/>
      <c r="G248" s="165"/>
      <c r="H248" s="165"/>
      <c r="I248" s="165"/>
      <c r="J248" s="165"/>
      <c r="K248" s="165"/>
      <c r="L248" s="165"/>
      <c r="M248" s="165"/>
      <c r="N248" s="165"/>
      <c r="O248" s="165"/>
      <c r="P248" s="165"/>
      <c r="Q248" s="165"/>
      <c r="R248" s="165"/>
      <c r="S248" s="165"/>
      <c r="T248" s="165"/>
      <c r="U248" s="165"/>
      <c r="V248" s="165"/>
      <c r="W248" s="165"/>
      <c r="X248" s="165"/>
      <c r="Y248" s="165"/>
      <c r="Z248" s="165"/>
      <c r="AA248" s="165"/>
      <c r="AB248" s="165"/>
      <c r="AC248" s="165"/>
      <c r="AD248" s="165"/>
      <c r="AE248" s="165"/>
      <c r="AF248" s="165"/>
      <c r="AG248" s="165"/>
      <c r="AI248" s="8"/>
      <c r="AJ248" s="8"/>
      <c r="AK248" s="8"/>
      <c r="AL248" s="8"/>
      <c r="AM248" s="8"/>
      <c r="AN248" s="8"/>
      <c r="AO248" s="8"/>
      <c r="AP248" s="8"/>
      <c r="AQ248" s="8"/>
    </row>
    <row r="249" spans="1:43" s="7" customFormat="1" ht="13.8" x14ac:dyDescent="0.25">
      <c r="A249" s="6"/>
      <c r="AI249" s="8"/>
      <c r="AJ249" s="8"/>
      <c r="AK249" s="8"/>
      <c r="AL249" s="8"/>
      <c r="AM249" s="8"/>
      <c r="AN249" s="8"/>
      <c r="AO249" s="8"/>
      <c r="AP249" s="8"/>
      <c r="AQ249" s="8"/>
    </row>
    <row r="250" spans="1:43" s="7" customFormat="1" ht="13.8" x14ac:dyDescent="0.25">
      <c r="A250" s="6"/>
      <c r="D250" s="19" t="s">
        <v>111</v>
      </c>
      <c r="AI250" s="8"/>
      <c r="AJ250" s="8"/>
      <c r="AK250" s="8"/>
      <c r="AL250" s="8"/>
      <c r="AM250" s="8"/>
      <c r="AN250" s="8"/>
      <c r="AO250" s="8"/>
      <c r="AP250" s="8"/>
      <c r="AQ250" s="8"/>
    </row>
    <row r="251" spans="1:43" s="7" customFormat="1" ht="13.8" x14ac:dyDescent="0.25">
      <c r="A251" s="6"/>
      <c r="AI251" s="8"/>
      <c r="AJ251" s="8"/>
      <c r="AK251" s="8"/>
      <c r="AL251" s="8"/>
      <c r="AM251" s="8"/>
      <c r="AN251" s="8"/>
      <c r="AO251" s="8"/>
      <c r="AP251" s="8"/>
      <c r="AQ251" s="8"/>
    </row>
    <row r="252" spans="1:43" s="7" customFormat="1" ht="13.8" x14ac:dyDescent="0.25">
      <c r="A252" s="6"/>
      <c r="D252" s="165" t="s">
        <v>112</v>
      </c>
      <c r="E252" s="165"/>
      <c r="F252" s="165"/>
      <c r="G252" s="165"/>
      <c r="H252" s="165"/>
      <c r="I252" s="165"/>
      <c r="J252" s="165"/>
      <c r="K252" s="165"/>
      <c r="L252" s="165"/>
      <c r="M252" s="165"/>
      <c r="N252" s="165"/>
      <c r="O252" s="165"/>
      <c r="P252" s="165"/>
      <c r="Q252" s="165"/>
      <c r="R252" s="165"/>
      <c r="S252" s="165"/>
      <c r="T252" s="165"/>
      <c r="U252" s="165"/>
      <c r="V252" s="165"/>
      <c r="W252" s="165"/>
      <c r="X252" s="165"/>
      <c r="Y252" s="165"/>
      <c r="Z252" s="165"/>
      <c r="AA252" s="165"/>
      <c r="AB252" s="165"/>
      <c r="AC252" s="165"/>
      <c r="AD252" s="165"/>
      <c r="AE252" s="165"/>
      <c r="AF252" s="165"/>
      <c r="AG252" s="165"/>
      <c r="AI252" s="8"/>
      <c r="AJ252" s="8"/>
      <c r="AK252" s="8"/>
      <c r="AL252" s="8"/>
      <c r="AM252" s="8"/>
      <c r="AN252" s="8"/>
      <c r="AO252" s="8"/>
      <c r="AP252" s="8"/>
      <c r="AQ252" s="8"/>
    </row>
    <row r="253" spans="1:43" s="7" customFormat="1" ht="13.8" x14ac:dyDescent="0.25">
      <c r="A253" s="6"/>
      <c r="D253" s="165"/>
      <c r="E253" s="165"/>
      <c r="F253" s="165"/>
      <c r="G253" s="165"/>
      <c r="H253" s="165"/>
      <c r="I253" s="165"/>
      <c r="J253" s="165"/>
      <c r="K253" s="165"/>
      <c r="L253" s="165"/>
      <c r="M253" s="165"/>
      <c r="N253" s="165"/>
      <c r="O253" s="165"/>
      <c r="P253" s="165"/>
      <c r="Q253" s="165"/>
      <c r="R253" s="165"/>
      <c r="S253" s="165"/>
      <c r="T253" s="165"/>
      <c r="U253" s="165"/>
      <c r="V253" s="165"/>
      <c r="W253" s="165"/>
      <c r="X253" s="165"/>
      <c r="Y253" s="165"/>
      <c r="Z253" s="165"/>
      <c r="AA253" s="165"/>
      <c r="AB253" s="165"/>
      <c r="AC253" s="165"/>
      <c r="AD253" s="165"/>
      <c r="AE253" s="165"/>
      <c r="AF253" s="165"/>
      <c r="AG253" s="165"/>
      <c r="AI253" s="8"/>
      <c r="AJ253" s="8"/>
      <c r="AK253" s="8"/>
      <c r="AL253" s="8"/>
      <c r="AM253" s="8"/>
      <c r="AN253" s="8"/>
      <c r="AO253" s="8"/>
      <c r="AP253" s="8"/>
      <c r="AQ253" s="8"/>
    </row>
    <row r="254" spans="1:43" s="7" customFormat="1" ht="13.8" x14ac:dyDescent="0.25">
      <c r="A254" s="6"/>
      <c r="AI254" s="8"/>
      <c r="AJ254" s="8"/>
      <c r="AK254" s="8"/>
      <c r="AL254" s="8"/>
      <c r="AM254" s="8"/>
      <c r="AN254" s="8"/>
      <c r="AO254" s="8"/>
      <c r="AP254" s="8"/>
      <c r="AQ254" s="8"/>
    </row>
    <row r="255" spans="1:43" s="7" customFormat="1" ht="13.8" x14ac:dyDescent="0.25">
      <c r="A255" s="6"/>
      <c r="D255" s="165" t="s">
        <v>113</v>
      </c>
      <c r="E255" s="165"/>
      <c r="F255" s="165"/>
      <c r="G255" s="165"/>
      <c r="H255" s="165"/>
      <c r="I255" s="165"/>
      <c r="J255" s="165"/>
      <c r="K255" s="165"/>
      <c r="L255" s="165"/>
      <c r="M255" s="165"/>
      <c r="N255" s="165"/>
      <c r="O255" s="165"/>
      <c r="P255" s="165"/>
      <c r="Q255" s="165"/>
      <c r="R255" s="165"/>
      <c r="S255" s="165"/>
      <c r="T255" s="165"/>
      <c r="U255" s="165"/>
      <c r="V255" s="165"/>
      <c r="W255" s="165"/>
      <c r="X255" s="165"/>
      <c r="Y255" s="165"/>
      <c r="Z255" s="165"/>
      <c r="AA255" s="165"/>
      <c r="AB255" s="165"/>
      <c r="AC255" s="165"/>
      <c r="AD255" s="165"/>
      <c r="AE255" s="165"/>
      <c r="AF255" s="165"/>
      <c r="AG255" s="165"/>
      <c r="AI255" s="8"/>
      <c r="AJ255" s="8"/>
      <c r="AK255" s="8"/>
      <c r="AL255" s="8"/>
      <c r="AM255" s="8"/>
      <c r="AN255" s="8"/>
      <c r="AO255" s="8"/>
      <c r="AP255" s="8"/>
      <c r="AQ255" s="8"/>
    </row>
    <row r="256" spans="1:43" s="7" customFormat="1" ht="13.8" x14ac:dyDescent="0.25">
      <c r="A256" s="6"/>
      <c r="D256" s="165"/>
      <c r="E256" s="165"/>
      <c r="F256" s="165"/>
      <c r="G256" s="165"/>
      <c r="H256" s="165"/>
      <c r="I256" s="165"/>
      <c r="J256" s="165"/>
      <c r="K256" s="165"/>
      <c r="L256" s="165"/>
      <c r="M256" s="165"/>
      <c r="N256" s="165"/>
      <c r="O256" s="165"/>
      <c r="P256" s="165"/>
      <c r="Q256" s="165"/>
      <c r="R256" s="165"/>
      <c r="S256" s="165"/>
      <c r="T256" s="165"/>
      <c r="U256" s="165"/>
      <c r="V256" s="165"/>
      <c r="W256" s="165"/>
      <c r="X256" s="165"/>
      <c r="Y256" s="165"/>
      <c r="Z256" s="165"/>
      <c r="AA256" s="165"/>
      <c r="AB256" s="165"/>
      <c r="AC256" s="165"/>
      <c r="AD256" s="165"/>
      <c r="AE256" s="165"/>
      <c r="AF256" s="165"/>
      <c r="AG256" s="165"/>
      <c r="AI256" s="8"/>
      <c r="AJ256" s="8"/>
      <c r="AK256" s="8"/>
      <c r="AL256" s="8"/>
      <c r="AM256" s="8"/>
      <c r="AN256" s="8"/>
      <c r="AO256" s="8"/>
      <c r="AP256" s="8"/>
      <c r="AQ256" s="8"/>
    </row>
    <row r="257" spans="1:43" s="7" customFormat="1" ht="13.8" x14ac:dyDescent="0.25">
      <c r="A257" s="6"/>
      <c r="AI257" s="8"/>
      <c r="AJ257" s="8"/>
      <c r="AK257" s="8"/>
      <c r="AL257" s="8"/>
      <c r="AM257" s="8"/>
      <c r="AN257" s="8"/>
      <c r="AO257" s="8"/>
      <c r="AP257" s="8"/>
      <c r="AQ257" s="8"/>
    </row>
    <row r="258" spans="1:43" s="7" customFormat="1" ht="13.8" x14ac:dyDescent="0.25">
      <c r="A258" s="6"/>
      <c r="D258" s="19" t="s">
        <v>114</v>
      </c>
      <c r="AI258" s="8"/>
      <c r="AJ258" s="8"/>
      <c r="AK258" s="8"/>
      <c r="AL258" s="8"/>
      <c r="AM258" s="8"/>
      <c r="AN258" s="8"/>
      <c r="AO258" s="8"/>
      <c r="AP258" s="8"/>
      <c r="AQ258" s="8"/>
    </row>
    <row r="259" spans="1:43" s="7" customFormat="1" ht="13.8" x14ac:dyDescent="0.25">
      <c r="A259" s="6"/>
      <c r="AI259" s="8"/>
      <c r="AJ259" s="8"/>
      <c r="AK259" s="8"/>
      <c r="AL259" s="8"/>
      <c r="AM259" s="8"/>
      <c r="AN259" s="8"/>
      <c r="AO259" s="8"/>
      <c r="AP259" s="8"/>
      <c r="AQ259" s="8"/>
    </row>
    <row r="260" spans="1:43" s="7" customFormat="1" ht="13.8" x14ac:dyDescent="0.25">
      <c r="A260" s="6"/>
      <c r="D260" s="165" t="s">
        <v>115</v>
      </c>
      <c r="E260" s="165"/>
      <c r="F260" s="165"/>
      <c r="G260" s="165"/>
      <c r="H260" s="165"/>
      <c r="I260" s="165"/>
      <c r="J260" s="165"/>
      <c r="K260" s="165"/>
      <c r="L260" s="165"/>
      <c r="M260" s="165"/>
      <c r="N260" s="165"/>
      <c r="O260" s="165"/>
      <c r="P260" s="165"/>
      <c r="Q260" s="165"/>
      <c r="R260" s="165"/>
      <c r="S260" s="165"/>
      <c r="T260" s="165"/>
      <c r="U260" s="165"/>
      <c r="V260" s="165"/>
      <c r="W260" s="165"/>
      <c r="X260" s="165"/>
      <c r="Y260" s="165"/>
      <c r="Z260" s="165"/>
      <c r="AA260" s="165"/>
      <c r="AB260" s="165"/>
      <c r="AC260" s="165"/>
      <c r="AD260" s="165"/>
      <c r="AE260" s="165"/>
      <c r="AF260" s="165"/>
      <c r="AG260" s="165"/>
      <c r="AI260" s="8"/>
      <c r="AJ260" s="8"/>
      <c r="AK260" s="8"/>
      <c r="AL260" s="8"/>
      <c r="AM260" s="8"/>
      <c r="AN260" s="8"/>
      <c r="AO260" s="8"/>
      <c r="AP260" s="8"/>
      <c r="AQ260" s="8"/>
    </row>
    <row r="261" spans="1:43" s="7" customFormat="1" ht="13.8" x14ac:dyDescent="0.25">
      <c r="A261" s="6"/>
      <c r="D261" s="165"/>
      <c r="E261" s="165"/>
      <c r="F261" s="165"/>
      <c r="G261" s="165"/>
      <c r="H261" s="165"/>
      <c r="I261" s="165"/>
      <c r="J261" s="165"/>
      <c r="K261" s="165"/>
      <c r="L261" s="165"/>
      <c r="M261" s="165"/>
      <c r="N261" s="165"/>
      <c r="O261" s="165"/>
      <c r="P261" s="165"/>
      <c r="Q261" s="165"/>
      <c r="R261" s="165"/>
      <c r="S261" s="165"/>
      <c r="T261" s="165"/>
      <c r="U261" s="165"/>
      <c r="V261" s="165"/>
      <c r="W261" s="165"/>
      <c r="X261" s="165"/>
      <c r="Y261" s="165"/>
      <c r="Z261" s="165"/>
      <c r="AA261" s="165"/>
      <c r="AB261" s="165"/>
      <c r="AC261" s="165"/>
      <c r="AD261" s="165"/>
      <c r="AE261" s="165"/>
      <c r="AF261" s="165"/>
      <c r="AG261" s="165"/>
      <c r="AI261" s="8"/>
      <c r="AJ261" s="8"/>
      <c r="AK261" s="8"/>
      <c r="AL261" s="8"/>
      <c r="AM261" s="8"/>
      <c r="AN261" s="8"/>
      <c r="AO261" s="8"/>
      <c r="AP261" s="8"/>
      <c r="AQ261" s="8"/>
    </row>
    <row r="262" spans="1:43" s="7" customFormat="1" ht="13.8" x14ac:dyDescent="0.25">
      <c r="A262" s="6"/>
      <c r="AI262" s="8"/>
      <c r="AJ262" s="8"/>
      <c r="AK262" s="8"/>
      <c r="AL262" s="8"/>
      <c r="AM262" s="8"/>
      <c r="AN262" s="8"/>
      <c r="AO262" s="8"/>
      <c r="AP262" s="8"/>
      <c r="AQ262" s="8"/>
    </row>
    <row r="263" spans="1:43" s="7" customFormat="1" ht="13.8" x14ac:dyDescent="0.25">
      <c r="A263" s="6"/>
      <c r="D263" s="165" t="s">
        <v>116</v>
      </c>
      <c r="E263" s="165"/>
      <c r="F263" s="165"/>
      <c r="G263" s="165"/>
      <c r="H263" s="165"/>
      <c r="I263" s="165"/>
      <c r="J263" s="165"/>
      <c r="K263" s="165"/>
      <c r="L263" s="165"/>
      <c r="M263" s="165"/>
      <c r="N263" s="165"/>
      <c r="O263" s="165"/>
      <c r="P263" s="165"/>
      <c r="Q263" s="165"/>
      <c r="R263" s="165"/>
      <c r="S263" s="165"/>
      <c r="T263" s="165"/>
      <c r="U263" s="165"/>
      <c r="V263" s="165"/>
      <c r="W263" s="165"/>
      <c r="X263" s="165"/>
      <c r="Y263" s="165"/>
      <c r="Z263" s="165"/>
      <c r="AA263" s="165"/>
      <c r="AB263" s="165"/>
      <c r="AC263" s="165"/>
      <c r="AD263" s="165"/>
      <c r="AE263" s="165"/>
      <c r="AF263" s="165"/>
      <c r="AG263" s="165"/>
      <c r="AI263" s="8"/>
      <c r="AJ263" s="8"/>
      <c r="AK263" s="8"/>
      <c r="AL263" s="8"/>
      <c r="AM263" s="8"/>
      <c r="AN263" s="8"/>
      <c r="AO263" s="8"/>
      <c r="AP263" s="8"/>
      <c r="AQ263" s="8"/>
    </row>
    <row r="264" spans="1:43" s="7" customFormat="1" ht="13.8" x14ac:dyDescent="0.25">
      <c r="A264" s="6"/>
      <c r="D264" s="165"/>
      <c r="E264" s="165"/>
      <c r="F264" s="165"/>
      <c r="G264" s="165"/>
      <c r="H264" s="165"/>
      <c r="I264" s="165"/>
      <c r="J264" s="165"/>
      <c r="K264" s="165"/>
      <c r="L264" s="165"/>
      <c r="M264" s="165"/>
      <c r="N264" s="165"/>
      <c r="O264" s="165"/>
      <c r="P264" s="165"/>
      <c r="Q264" s="165"/>
      <c r="R264" s="165"/>
      <c r="S264" s="165"/>
      <c r="T264" s="165"/>
      <c r="U264" s="165"/>
      <c r="V264" s="165"/>
      <c r="W264" s="165"/>
      <c r="X264" s="165"/>
      <c r="Y264" s="165"/>
      <c r="Z264" s="165"/>
      <c r="AA264" s="165"/>
      <c r="AB264" s="165"/>
      <c r="AC264" s="165"/>
      <c r="AD264" s="165"/>
      <c r="AE264" s="165"/>
      <c r="AF264" s="165"/>
      <c r="AG264" s="165"/>
      <c r="AI264" s="8"/>
      <c r="AJ264" s="8"/>
      <c r="AK264" s="8"/>
      <c r="AL264" s="8"/>
      <c r="AM264" s="8"/>
      <c r="AN264" s="8"/>
      <c r="AO264" s="8"/>
      <c r="AP264" s="8"/>
      <c r="AQ264" s="8"/>
    </row>
    <row r="265" spans="1:43" s="7" customFormat="1" ht="13.8" x14ac:dyDescent="0.25">
      <c r="A265" s="6"/>
      <c r="AI265" s="8"/>
      <c r="AJ265" s="8"/>
      <c r="AK265" s="8"/>
      <c r="AL265" s="8"/>
      <c r="AM265" s="8"/>
      <c r="AN265" s="8"/>
      <c r="AO265" s="8"/>
      <c r="AP265" s="8"/>
      <c r="AQ265" s="8"/>
    </row>
    <row r="266" spans="1:43" s="7" customFormat="1" ht="13.8" x14ac:dyDescent="0.25">
      <c r="A266" s="6"/>
      <c r="D266" s="19" t="s">
        <v>117</v>
      </c>
      <c r="AI266" s="8"/>
      <c r="AJ266" s="8"/>
      <c r="AK266" s="8"/>
      <c r="AL266" s="8"/>
      <c r="AM266" s="8"/>
      <c r="AN266" s="8"/>
      <c r="AO266" s="8"/>
      <c r="AP266" s="8"/>
      <c r="AQ266" s="8"/>
    </row>
    <row r="267" spans="1:43" s="7" customFormat="1" ht="13.8" x14ac:dyDescent="0.25">
      <c r="A267" s="6"/>
      <c r="AI267" s="8"/>
      <c r="AJ267" s="8"/>
      <c r="AK267" s="8"/>
      <c r="AL267" s="8"/>
      <c r="AM267" s="8"/>
      <c r="AN267" s="8"/>
      <c r="AO267" s="8"/>
      <c r="AP267" s="8"/>
      <c r="AQ267" s="8"/>
    </row>
    <row r="268" spans="1:43" s="7" customFormat="1" ht="13.8" x14ac:dyDescent="0.25">
      <c r="A268" s="6"/>
      <c r="D268" s="165" t="s">
        <v>118</v>
      </c>
      <c r="E268" s="165"/>
      <c r="F268" s="165"/>
      <c r="G268" s="165"/>
      <c r="H268" s="165"/>
      <c r="I268" s="165"/>
      <c r="J268" s="165"/>
      <c r="K268" s="165"/>
      <c r="L268" s="165"/>
      <c r="M268" s="165"/>
      <c r="N268" s="165"/>
      <c r="O268" s="165"/>
      <c r="P268" s="165"/>
      <c r="Q268" s="165"/>
      <c r="R268" s="165"/>
      <c r="S268" s="165"/>
      <c r="T268" s="165"/>
      <c r="U268" s="165"/>
      <c r="V268" s="165"/>
      <c r="W268" s="165"/>
      <c r="X268" s="165"/>
      <c r="Y268" s="165"/>
      <c r="Z268" s="165"/>
      <c r="AA268" s="165"/>
      <c r="AB268" s="165"/>
      <c r="AC268" s="165"/>
      <c r="AD268" s="165"/>
      <c r="AE268" s="165"/>
      <c r="AF268" s="165"/>
      <c r="AG268" s="165"/>
      <c r="AI268" s="8"/>
      <c r="AJ268" s="8"/>
      <c r="AK268" s="8"/>
      <c r="AL268" s="8"/>
      <c r="AM268" s="8"/>
      <c r="AN268" s="8"/>
      <c r="AO268" s="8"/>
      <c r="AP268" s="8"/>
      <c r="AQ268" s="8"/>
    </row>
    <row r="269" spans="1:43" s="7" customFormat="1" ht="13.8" x14ac:dyDescent="0.25">
      <c r="A269" s="6"/>
      <c r="D269" s="165"/>
      <c r="E269" s="165"/>
      <c r="F269" s="165"/>
      <c r="G269" s="165"/>
      <c r="H269" s="165"/>
      <c r="I269" s="165"/>
      <c r="J269" s="165"/>
      <c r="K269" s="165"/>
      <c r="L269" s="165"/>
      <c r="M269" s="165"/>
      <c r="N269" s="165"/>
      <c r="O269" s="165"/>
      <c r="P269" s="165"/>
      <c r="Q269" s="165"/>
      <c r="R269" s="165"/>
      <c r="S269" s="165"/>
      <c r="T269" s="165"/>
      <c r="U269" s="165"/>
      <c r="V269" s="165"/>
      <c r="W269" s="165"/>
      <c r="X269" s="165"/>
      <c r="Y269" s="165"/>
      <c r="Z269" s="165"/>
      <c r="AA269" s="165"/>
      <c r="AB269" s="165"/>
      <c r="AC269" s="165"/>
      <c r="AD269" s="165"/>
      <c r="AE269" s="165"/>
      <c r="AF269" s="165"/>
      <c r="AG269" s="165"/>
      <c r="AI269" s="8"/>
      <c r="AJ269" s="8"/>
      <c r="AK269" s="8"/>
      <c r="AL269" s="8"/>
      <c r="AM269" s="8"/>
      <c r="AN269" s="8"/>
      <c r="AO269" s="8"/>
      <c r="AP269" s="8"/>
      <c r="AQ269" s="8"/>
    </row>
    <row r="270" spans="1:43" s="7" customFormat="1" ht="13.8" x14ac:dyDescent="0.25">
      <c r="A270" s="6"/>
      <c r="AI270" s="8"/>
      <c r="AJ270" s="8"/>
      <c r="AK270" s="8"/>
      <c r="AL270" s="8"/>
      <c r="AM270" s="8"/>
      <c r="AN270" s="8"/>
      <c r="AO270" s="8"/>
      <c r="AP270" s="8"/>
      <c r="AQ270" s="8"/>
    </row>
    <row r="271" spans="1:43" s="7" customFormat="1" ht="13.8" x14ac:dyDescent="0.25">
      <c r="A271" s="6"/>
      <c r="D271" s="19" t="s">
        <v>119</v>
      </c>
      <c r="AI271" s="8"/>
      <c r="AJ271" s="8"/>
      <c r="AK271" s="8"/>
      <c r="AL271" s="8"/>
      <c r="AM271" s="8"/>
      <c r="AN271" s="8"/>
      <c r="AO271" s="8"/>
      <c r="AP271" s="8"/>
      <c r="AQ271" s="8"/>
    </row>
    <row r="272" spans="1:43" s="7" customFormat="1" ht="13.8" x14ac:dyDescent="0.25">
      <c r="A272" s="6"/>
      <c r="AI272" s="8"/>
      <c r="AJ272" s="8"/>
      <c r="AK272" s="8"/>
      <c r="AL272" s="8"/>
      <c r="AM272" s="8"/>
      <c r="AN272" s="8"/>
      <c r="AO272" s="8"/>
      <c r="AP272" s="8"/>
      <c r="AQ272" s="8"/>
    </row>
    <row r="273" spans="1:43" s="7" customFormat="1" ht="13.8" x14ac:dyDescent="0.25">
      <c r="A273" s="6"/>
      <c r="D273" s="165" t="s">
        <v>120</v>
      </c>
      <c r="E273" s="165"/>
      <c r="F273" s="165"/>
      <c r="G273" s="165"/>
      <c r="H273" s="165"/>
      <c r="I273" s="165"/>
      <c r="J273" s="165"/>
      <c r="K273" s="165"/>
      <c r="L273" s="165"/>
      <c r="M273" s="165"/>
      <c r="N273" s="165"/>
      <c r="O273" s="165"/>
      <c r="P273" s="165"/>
      <c r="Q273" s="165"/>
      <c r="R273" s="165"/>
      <c r="S273" s="165"/>
      <c r="T273" s="165"/>
      <c r="U273" s="165"/>
      <c r="V273" s="165"/>
      <c r="W273" s="165"/>
      <c r="X273" s="165"/>
      <c r="Y273" s="165"/>
      <c r="Z273" s="165"/>
      <c r="AA273" s="165"/>
      <c r="AB273" s="165"/>
      <c r="AC273" s="165"/>
      <c r="AD273" s="165"/>
      <c r="AE273" s="165"/>
      <c r="AF273" s="165"/>
      <c r="AG273" s="165"/>
      <c r="AI273" s="8"/>
      <c r="AJ273" s="8"/>
      <c r="AK273" s="8"/>
      <c r="AL273" s="8"/>
      <c r="AM273" s="8"/>
      <c r="AN273" s="8"/>
      <c r="AO273" s="8"/>
      <c r="AP273" s="8"/>
      <c r="AQ273" s="8"/>
    </row>
    <row r="274" spans="1:43" s="7" customFormat="1" ht="13.8" x14ac:dyDescent="0.25">
      <c r="A274" s="6"/>
      <c r="D274" s="165"/>
      <c r="E274" s="165"/>
      <c r="F274" s="165"/>
      <c r="G274" s="165"/>
      <c r="H274" s="165"/>
      <c r="I274" s="165"/>
      <c r="J274" s="165"/>
      <c r="K274" s="165"/>
      <c r="L274" s="165"/>
      <c r="M274" s="165"/>
      <c r="N274" s="165"/>
      <c r="O274" s="165"/>
      <c r="P274" s="165"/>
      <c r="Q274" s="165"/>
      <c r="R274" s="165"/>
      <c r="S274" s="165"/>
      <c r="T274" s="165"/>
      <c r="U274" s="165"/>
      <c r="V274" s="165"/>
      <c r="W274" s="165"/>
      <c r="X274" s="165"/>
      <c r="Y274" s="165"/>
      <c r="Z274" s="165"/>
      <c r="AA274" s="165"/>
      <c r="AB274" s="165"/>
      <c r="AC274" s="165"/>
      <c r="AD274" s="165"/>
      <c r="AE274" s="165"/>
      <c r="AF274" s="165"/>
      <c r="AG274" s="165"/>
      <c r="AI274" s="8"/>
      <c r="AJ274" s="8"/>
      <c r="AK274" s="8"/>
      <c r="AL274" s="8"/>
      <c r="AM274" s="8"/>
      <c r="AN274" s="8"/>
      <c r="AO274" s="8"/>
      <c r="AP274" s="8"/>
      <c r="AQ274" s="8"/>
    </row>
    <row r="275" spans="1:43" s="7" customFormat="1" ht="13.8" x14ac:dyDescent="0.25">
      <c r="A275" s="6"/>
      <c r="AI275" s="8"/>
      <c r="AJ275" s="8"/>
      <c r="AK275" s="8"/>
      <c r="AL275" s="8"/>
      <c r="AM275" s="8"/>
      <c r="AN275" s="8"/>
      <c r="AO275" s="8"/>
      <c r="AP275" s="8"/>
      <c r="AQ275" s="8"/>
    </row>
    <row r="276" spans="1:43" s="7" customFormat="1" ht="13.8" x14ac:dyDescent="0.25">
      <c r="A276" s="6"/>
      <c r="D276" s="165" t="s">
        <v>121</v>
      </c>
      <c r="E276" s="165"/>
      <c r="F276" s="165"/>
      <c r="G276" s="165"/>
      <c r="H276" s="165"/>
      <c r="I276" s="165"/>
      <c r="J276" s="165"/>
      <c r="K276" s="165"/>
      <c r="L276" s="165"/>
      <c r="M276" s="165"/>
      <c r="N276" s="165"/>
      <c r="O276" s="165"/>
      <c r="P276" s="165"/>
      <c r="Q276" s="165"/>
      <c r="R276" s="165"/>
      <c r="S276" s="165"/>
      <c r="T276" s="165"/>
      <c r="U276" s="165"/>
      <c r="V276" s="165"/>
      <c r="W276" s="165"/>
      <c r="X276" s="165"/>
      <c r="Y276" s="165"/>
      <c r="Z276" s="165"/>
      <c r="AA276" s="165"/>
      <c r="AB276" s="165"/>
      <c r="AC276" s="165"/>
      <c r="AD276" s="165"/>
      <c r="AE276" s="165"/>
      <c r="AF276" s="165"/>
      <c r="AG276" s="165"/>
      <c r="AI276" s="8"/>
      <c r="AJ276" s="8"/>
      <c r="AK276" s="8"/>
      <c r="AL276" s="8"/>
      <c r="AM276" s="8"/>
      <c r="AN276" s="8"/>
      <c r="AO276" s="8"/>
      <c r="AP276" s="8"/>
      <c r="AQ276" s="8"/>
    </row>
    <row r="277" spans="1:43" s="7" customFormat="1" ht="13.8" x14ac:dyDescent="0.25">
      <c r="A277" s="6"/>
      <c r="D277" s="165"/>
      <c r="E277" s="165"/>
      <c r="F277" s="165"/>
      <c r="G277" s="165"/>
      <c r="H277" s="165"/>
      <c r="I277" s="165"/>
      <c r="J277" s="165"/>
      <c r="K277" s="165"/>
      <c r="L277" s="165"/>
      <c r="M277" s="165"/>
      <c r="N277" s="165"/>
      <c r="O277" s="165"/>
      <c r="P277" s="165"/>
      <c r="Q277" s="165"/>
      <c r="R277" s="165"/>
      <c r="S277" s="165"/>
      <c r="T277" s="165"/>
      <c r="U277" s="165"/>
      <c r="V277" s="165"/>
      <c r="W277" s="165"/>
      <c r="X277" s="165"/>
      <c r="Y277" s="165"/>
      <c r="Z277" s="165"/>
      <c r="AA277" s="165"/>
      <c r="AB277" s="165"/>
      <c r="AC277" s="165"/>
      <c r="AD277" s="165"/>
      <c r="AE277" s="165"/>
      <c r="AF277" s="165"/>
      <c r="AG277" s="165"/>
      <c r="AI277" s="8"/>
      <c r="AJ277" s="8"/>
      <c r="AK277" s="8"/>
      <c r="AL277" s="8"/>
      <c r="AM277" s="8"/>
      <c r="AN277" s="8"/>
      <c r="AO277" s="8"/>
      <c r="AP277" s="8"/>
      <c r="AQ277" s="8"/>
    </row>
    <row r="278" spans="1:43" s="7" customFormat="1" ht="13.8" x14ac:dyDescent="0.25">
      <c r="A278" s="6"/>
      <c r="D278" s="165"/>
      <c r="E278" s="165"/>
      <c r="F278" s="165"/>
      <c r="G278" s="165"/>
      <c r="H278" s="165"/>
      <c r="I278" s="165"/>
      <c r="J278" s="165"/>
      <c r="K278" s="165"/>
      <c r="L278" s="165"/>
      <c r="M278" s="165"/>
      <c r="N278" s="165"/>
      <c r="O278" s="165"/>
      <c r="P278" s="165"/>
      <c r="Q278" s="165"/>
      <c r="R278" s="165"/>
      <c r="S278" s="165"/>
      <c r="T278" s="165"/>
      <c r="U278" s="165"/>
      <c r="V278" s="165"/>
      <c r="W278" s="165"/>
      <c r="X278" s="165"/>
      <c r="Y278" s="165"/>
      <c r="Z278" s="165"/>
      <c r="AA278" s="165"/>
      <c r="AB278" s="165"/>
      <c r="AC278" s="165"/>
      <c r="AD278" s="165"/>
      <c r="AE278" s="165"/>
      <c r="AF278" s="165"/>
      <c r="AG278" s="165"/>
      <c r="AI278" s="8"/>
      <c r="AJ278" s="8"/>
      <c r="AK278" s="8"/>
      <c r="AL278" s="8"/>
      <c r="AM278" s="8"/>
      <c r="AN278" s="8"/>
      <c r="AO278" s="8"/>
      <c r="AP278" s="8"/>
      <c r="AQ278" s="8"/>
    </row>
    <row r="279" spans="1:43" s="7" customFormat="1" ht="13.8" x14ac:dyDescent="0.25">
      <c r="A279" s="6"/>
      <c r="D279" s="165"/>
      <c r="E279" s="165"/>
      <c r="F279" s="165"/>
      <c r="G279" s="165"/>
      <c r="H279" s="165"/>
      <c r="I279" s="165"/>
      <c r="J279" s="165"/>
      <c r="K279" s="165"/>
      <c r="L279" s="165"/>
      <c r="M279" s="165"/>
      <c r="N279" s="165"/>
      <c r="O279" s="165"/>
      <c r="P279" s="165"/>
      <c r="Q279" s="165"/>
      <c r="R279" s="165"/>
      <c r="S279" s="165"/>
      <c r="T279" s="165"/>
      <c r="U279" s="165"/>
      <c r="V279" s="165"/>
      <c r="W279" s="165"/>
      <c r="X279" s="165"/>
      <c r="Y279" s="165"/>
      <c r="Z279" s="165"/>
      <c r="AA279" s="165"/>
      <c r="AB279" s="165"/>
      <c r="AC279" s="165"/>
      <c r="AD279" s="165"/>
      <c r="AE279" s="165"/>
      <c r="AF279" s="165"/>
      <c r="AG279" s="165"/>
      <c r="AI279" s="8"/>
      <c r="AJ279" s="8"/>
      <c r="AK279" s="8"/>
      <c r="AL279" s="8"/>
      <c r="AM279" s="8"/>
      <c r="AN279" s="8"/>
      <c r="AO279" s="8"/>
      <c r="AP279" s="8"/>
      <c r="AQ279" s="8"/>
    </row>
    <row r="280" spans="1:43" s="7" customFormat="1" ht="13.8" x14ac:dyDescent="0.25">
      <c r="A280" s="6"/>
      <c r="D280" s="165"/>
      <c r="E280" s="165"/>
      <c r="F280" s="165"/>
      <c r="G280" s="165"/>
      <c r="H280" s="165"/>
      <c r="I280" s="165"/>
      <c r="J280" s="165"/>
      <c r="K280" s="165"/>
      <c r="L280" s="165"/>
      <c r="M280" s="165"/>
      <c r="N280" s="165"/>
      <c r="O280" s="165"/>
      <c r="P280" s="165"/>
      <c r="Q280" s="165"/>
      <c r="R280" s="165"/>
      <c r="S280" s="165"/>
      <c r="T280" s="165"/>
      <c r="U280" s="165"/>
      <c r="V280" s="165"/>
      <c r="W280" s="165"/>
      <c r="X280" s="165"/>
      <c r="Y280" s="165"/>
      <c r="Z280" s="165"/>
      <c r="AA280" s="165"/>
      <c r="AB280" s="165"/>
      <c r="AC280" s="165"/>
      <c r="AD280" s="165"/>
      <c r="AE280" s="165"/>
      <c r="AF280" s="165"/>
      <c r="AG280" s="165"/>
      <c r="AI280" s="8"/>
      <c r="AJ280" s="8"/>
      <c r="AK280" s="8"/>
      <c r="AL280" s="8"/>
      <c r="AM280" s="8"/>
      <c r="AN280" s="8"/>
      <c r="AO280" s="8"/>
      <c r="AP280" s="8"/>
      <c r="AQ280" s="8"/>
    </row>
    <row r="281" spans="1:43" s="7" customFormat="1" ht="14.25" customHeight="1" x14ac:dyDescent="0.25">
      <c r="A281" s="6"/>
      <c r="D281" s="220" t="s">
        <v>122</v>
      </c>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c r="AA281" s="220"/>
      <c r="AB281" s="220"/>
      <c r="AC281" s="220"/>
      <c r="AD281" s="220"/>
      <c r="AE281" s="220"/>
      <c r="AF281" s="220"/>
      <c r="AG281" s="220"/>
      <c r="AI281" s="8"/>
      <c r="AJ281" s="8"/>
      <c r="AK281" s="8"/>
      <c r="AL281" s="8"/>
      <c r="AM281" s="8"/>
      <c r="AN281" s="8"/>
      <c r="AO281" s="8"/>
      <c r="AP281" s="8"/>
      <c r="AQ281" s="8"/>
    </row>
    <row r="282" spans="1:43" s="7" customFormat="1" ht="13.8" x14ac:dyDescent="0.25">
      <c r="A282" s="6"/>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c r="AA282" s="220"/>
      <c r="AB282" s="220"/>
      <c r="AC282" s="220"/>
      <c r="AD282" s="220"/>
      <c r="AE282" s="220"/>
      <c r="AF282" s="220"/>
      <c r="AG282" s="220"/>
      <c r="AI282" s="8"/>
      <c r="AJ282" s="8"/>
      <c r="AK282" s="8"/>
      <c r="AL282" s="8"/>
      <c r="AM282" s="8"/>
      <c r="AN282" s="8"/>
      <c r="AO282" s="8"/>
      <c r="AP282" s="8"/>
      <c r="AQ282" s="8"/>
    </row>
    <row r="283" spans="1:43" s="7" customFormat="1" ht="13.8" x14ac:dyDescent="0.25">
      <c r="A283" s="6"/>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c r="AA283" s="220"/>
      <c r="AB283" s="220"/>
      <c r="AC283" s="220"/>
      <c r="AD283" s="220"/>
      <c r="AE283" s="220"/>
      <c r="AF283" s="220"/>
      <c r="AG283" s="220"/>
      <c r="AI283" s="8"/>
      <c r="AJ283" s="8"/>
      <c r="AK283" s="8"/>
      <c r="AL283" s="8"/>
      <c r="AM283" s="8"/>
      <c r="AN283" s="8"/>
      <c r="AO283" s="8"/>
      <c r="AP283" s="8"/>
      <c r="AQ283" s="8"/>
    </row>
    <row r="284" spans="1:43" s="7" customFormat="1" ht="13.8" x14ac:dyDescent="0.25">
      <c r="A284" s="6"/>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I284" s="8"/>
      <c r="AJ284" s="8"/>
      <c r="AK284" s="8"/>
      <c r="AL284" s="8"/>
      <c r="AM284" s="8"/>
      <c r="AN284" s="8"/>
      <c r="AO284" s="8"/>
      <c r="AP284" s="8"/>
      <c r="AQ284" s="8"/>
    </row>
    <row r="285" spans="1:43" s="7" customFormat="1" ht="13.8" x14ac:dyDescent="0.25">
      <c r="A285" s="6"/>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c r="AA285" s="220"/>
      <c r="AB285" s="220"/>
      <c r="AC285" s="220"/>
      <c r="AD285" s="220"/>
      <c r="AE285" s="220"/>
      <c r="AF285" s="220"/>
      <c r="AG285" s="220"/>
      <c r="AI285" s="8"/>
      <c r="AJ285" s="8"/>
      <c r="AK285" s="8"/>
      <c r="AL285" s="8"/>
      <c r="AM285" s="8"/>
      <c r="AN285" s="8"/>
      <c r="AO285" s="8"/>
      <c r="AP285" s="8"/>
      <c r="AQ285" s="8"/>
    </row>
    <row r="286" spans="1:43" s="7" customFormat="1" ht="13.8" x14ac:dyDescent="0.25">
      <c r="A286" s="6"/>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c r="AA286" s="220"/>
      <c r="AB286" s="220"/>
      <c r="AC286" s="220"/>
      <c r="AD286" s="220"/>
      <c r="AE286" s="220"/>
      <c r="AF286" s="220"/>
      <c r="AG286" s="220"/>
      <c r="AI286" s="8"/>
      <c r="AJ286" s="8"/>
      <c r="AK286" s="8"/>
      <c r="AL286" s="8"/>
      <c r="AM286" s="8"/>
      <c r="AN286" s="8"/>
      <c r="AO286" s="8"/>
      <c r="AP286" s="8"/>
      <c r="AQ286" s="8"/>
    </row>
    <row r="287" spans="1:43" s="7" customFormat="1" ht="13.8" x14ac:dyDescent="0.25">
      <c r="A287" s="6"/>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I287" s="8"/>
      <c r="AJ287" s="8"/>
      <c r="AK287" s="8"/>
      <c r="AL287" s="8"/>
      <c r="AM287" s="8"/>
      <c r="AN287" s="8"/>
      <c r="AO287" s="8"/>
      <c r="AP287" s="8"/>
      <c r="AQ287" s="8"/>
    </row>
    <row r="288" spans="1:43" s="7" customFormat="1" ht="13.8" x14ac:dyDescent="0.25">
      <c r="A288" s="6"/>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I288" s="8"/>
      <c r="AJ288" s="8"/>
      <c r="AK288" s="8"/>
      <c r="AL288" s="8"/>
      <c r="AM288" s="8"/>
      <c r="AN288" s="8"/>
      <c r="AO288" s="8"/>
      <c r="AP288" s="8"/>
      <c r="AQ288" s="8"/>
    </row>
    <row r="289" spans="1:43" s="7" customFormat="1" ht="13.8" x14ac:dyDescent="0.25">
      <c r="A289" s="6"/>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c r="AA289" s="220"/>
      <c r="AB289" s="220"/>
      <c r="AC289" s="220"/>
      <c r="AD289" s="220"/>
      <c r="AE289" s="220"/>
      <c r="AF289" s="220"/>
      <c r="AG289" s="220"/>
      <c r="AI289" s="8"/>
      <c r="AJ289" s="8"/>
      <c r="AK289" s="8"/>
      <c r="AL289" s="8"/>
      <c r="AM289" s="8"/>
      <c r="AN289" s="8"/>
      <c r="AO289" s="8"/>
      <c r="AP289" s="8"/>
      <c r="AQ289" s="8"/>
    </row>
    <row r="290" spans="1:43" s="7" customFormat="1" ht="13.8" x14ac:dyDescent="0.25">
      <c r="A290" s="6"/>
      <c r="D290" s="19" t="s">
        <v>123</v>
      </c>
      <c r="AI290" s="8"/>
      <c r="AJ290" s="8"/>
      <c r="AK290" s="8"/>
      <c r="AL290" s="8"/>
      <c r="AM290" s="8"/>
      <c r="AN290" s="8"/>
      <c r="AO290" s="8"/>
      <c r="AP290" s="8"/>
      <c r="AQ290" s="8"/>
    </row>
    <row r="291" spans="1:43" s="7" customFormat="1" ht="13.8" x14ac:dyDescent="0.25">
      <c r="A291" s="6"/>
      <c r="AI291" s="8"/>
      <c r="AJ291" s="8"/>
      <c r="AK291" s="8"/>
      <c r="AL291" s="8"/>
      <c r="AM291" s="8"/>
      <c r="AN291" s="8"/>
      <c r="AO291" s="8"/>
      <c r="AP291" s="8"/>
      <c r="AQ291" s="8"/>
    </row>
    <row r="292" spans="1:43" s="7" customFormat="1" ht="13.8" x14ac:dyDescent="0.25">
      <c r="A292" s="6"/>
      <c r="D292" s="165" t="s">
        <v>124</v>
      </c>
      <c r="E292" s="165"/>
      <c r="F292" s="165"/>
      <c r="G292" s="165"/>
      <c r="H292" s="165"/>
      <c r="I292" s="165"/>
      <c r="J292" s="165"/>
      <c r="K292" s="165"/>
      <c r="L292" s="165"/>
      <c r="M292" s="165"/>
      <c r="N292" s="165"/>
      <c r="O292" s="165"/>
      <c r="P292" s="165"/>
      <c r="Q292" s="165"/>
      <c r="R292" s="165"/>
      <c r="S292" s="165"/>
      <c r="T292" s="165"/>
      <c r="U292" s="165"/>
      <c r="V292" s="165"/>
      <c r="W292" s="165"/>
      <c r="X292" s="165"/>
      <c r="Y292" s="165"/>
      <c r="Z292" s="165"/>
      <c r="AA292" s="165"/>
      <c r="AB292" s="165"/>
      <c r="AC292" s="165"/>
      <c r="AD292" s="165"/>
      <c r="AE292" s="165"/>
      <c r="AF292" s="165"/>
      <c r="AG292" s="165"/>
      <c r="AI292" s="8"/>
      <c r="AJ292" s="8"/>
      <c r="AK292" s="8"/>
      <c r="AL292" s="8"/>
      <c r="AM292" s="8"/>
      <c r="AN292" s="8"/>
      <c r="AO292" s="8"/>
      <c r="AP292" s="8"/>
      <c r="AQ292" s="8"/>
    </row>
    <row r="293" spans="1:43" s="7" customFormat="1" ht="13.8" x14ac:dyDescent="0.25">
      <c r="A293" s="6"/>
      <c r="D293" s="165"/>
      <c r="E293" s="165"/>
      <c r="F293" s="165"/>
      <c r="G293" s="165"/>
      <c r="H293" s="165"/>
      <c r="I293" s="165"/>
      <c r="J293" s="165"/>
      <c r="K293" s="165"/>
      <c r="L293" s="165"/>
      <c r="M293" s="165"/>
      <c r="N293" s="165"/>
      <c r="O293" s="165"/>
      <c r="P293" s="165"/>
      <c r="Q293" s="165"/>
      <c r="R293" s="165"/>
      <c r="S293" s="165"/>
      <c r="T293" s="165"/>
      <c r="U293" s="165"/>
      <c r="V293" s="165"/>
      <c r="W293" s="165"/>
      <c r="X293" s="165"/>
      <c r="Y293" s="165"/>
      <c r="Z293" s="165"/>
      <c r="AA293" s="165"/>
      <c r="AB293" s="165"/>
      <c r="AC293" s="165"/>
      <c r="AD293" s="165"/>
      <c r="AE293" s="165"/>
      <c r="AF293" s="165"/>
      <c r="AG293" s="165"/>
      <c r="AI293" s="8"/>
      <c r="AJ293" s="8"/>
      <c r="AK293" s="8"/>
      <c r="AL293" s="8"/>
      <c r="AM293" s="8"/>
      <c r="AN293" s="8"/>
      <c r="AO293" s="8"/>
      <c r="AP293" s="8"/>
      <c r="AQ293" s="8"/>
    </row>
    <row r="294" spans="1:43" s="7" customFormat="1" ht="13.8" x14ac:dyDescent="0.25">
      <c r="A294" s="6"/>
      <c r="AI294" s="8"/>
      <c r="AJ294" s="8"/>
      <c r="AK294" s="8"/>
      <c r="AL294" s="8"/>
      <c r="AM294" s="8"/>
      <c r="AN294" s="8"/>
      <c r="AO294" s="8"/>
      <c r="AP294" s="8"/>
      <c r="AQ294" s="8"/>
    </row>
    <row r="295" spans="1:43" s="7" customFormat="1" ht="13.8" x14ac:dyDescent="0.25">
      <c r="A295" s="6"/>
      <c r="D295" s="165" t="s">
        <v>125</v>
      </c>
      <c r="E295" s="165"/>
      <c r="F295" s="165"/>
      <c r="G295" s="165"/>
      <c r="H295" s="165"/>
      <c r="I295" s="165"/>
      <c r="J295" s="165"/>
      <c r="K295" s="165"/>
      <c r="L295" s="165"/>
      <c r="M295" s="165"/>
      <c r="N295" s="165"/>
      <c r="O295" s="165"/>
      <c r="P295" s="165"/>
      <c r="Q295" s="165"/>
      <c r="R295" s="165"/>
      <c r="S295" s="165"/>
      <c r="T295" s="165"/>
      <c r="U295" s="165"/>
      <c r="V295" s="165"/>
      <c r="W295" s="165"/>
      <c r="X295" s="165"/>
      <c r="Y295" s="165"/>
      <c r="Z295" s="165"/>
      <c r="AA295" s="165"/>
      <c r="AB295" s="165"/>
      <c r="AC295" s="165"/>
      <c r="AD295" s="165"/>
      <c r="AE295" s="165"/>
      <c r="AF295" s="165"/>
      <c r="AG295" s="165"/>
      <c r="AI295" s="8"/>
      <c r="AJ295" s="8"/>
      <c r="AK295" s="8"/>
      <c r="AL295" s="8"/>
      <c r="AM295" s="8"/>
      <c r="AN295" s="8"/>
      <c r="AO295" s="8"/>
      <c r="AP295" s="8"/>
      <c r="AQ295" s="8"/>
    </row>
    <row r="296" spans="1:43" s="7" customFormat="1" ht="13.8" x14ac:dyDescent="0.25">
      <c r="A296" s="6"/>
      <c r="D296" s="165"/>
      <c r="E296" s="165"/>
      <c r="F296" s="165"/>
      <c r="G296" s="165"/>
      <c r="H296" s="165"/>
      <c r="I296" s="165"/>
      <c r="J296" s="165"/>
      <c r="K296" s="165"/>
      <c r="L296" s="165"/>
      <c r="M296" s="165"/>
      <c r="N296" s="165"/>
      <c r="O296" s="165"/>
      <c r="P296" s="165"/>
      <c r="Q296" s="165"/>
      <c r="R296" s="165"/>
      <c r="S296" s="165"/>
      <c r="T296" s="165"/>
      <c r="U296" s="165"/>
      <c r="V296" s="165"/>
      <c r="W296" s="165"/>
      <c r="X296" s="165"/>
      <c r="Y296" s="165"/>
      <c r="Z296" s="165"/>
      <c r="AA296" s="165"/>
      <c r="AB296" s="165"/>
      <c r="AC296" s="165"/>
      <c r="AD296" s="165"/>
      <c r="AE296" s="165"/>
      <c r="AF296" s="165"/>
      <c r="AG296" s="165"/>
      <c r="AI296" s="8"/>
      <c r="AJ296" s="8"/>
      <c r="AK296" s="8"/>
      <c r="AL296" s="8"/>
      <c r="AM296" s="8"/>
      <c r="AN296" s="8"/>
      <c r="AO296" s="8"/>
      <c r="AP296" s="8"/>
      <c r="AQ296" s="8"/>
    </row>
    <row r="297" spans="1:43" s="7" customFormat="1" ht="13.8" x14ac:dyDescent="0.25">
      <c r="A297" s="6"/>
      <c r="AI297" s="8"/>
      <c r="AJ297" s="8"/>
      <c r="AK297" s="8"/>
      <c r="AL297" s="8"/>
      <c r="AM297" s="8"/>
      <c r="AN297" s="8"/>
      <c r="AO297" s="8"/>
      <c r="AP297" s="8"/>
      <c r="AQ297" s="8"/>
    </row>
    <row r="298" spans="1:43" s="7" customFormat="1" ht="13.8" x14ac:dyDescent="0.25">
      <c r="A298" s="6"/>
      <c r="D298" s="165" t="s">
        <v>126</v>
      </c>
      <c r="E298" s="165"/>
      <c r="F298" s="165"/>
      <c r="G298" s="165"/>
      <c r="H298" s="165"/>
      <c r="I298" s="165"/>
      <c r="J298" s="165"/>
      <c r="K298" s="165"/>
      <c r="L298" s="165"/>
      <c r="M298" s="165"/>
      <c r="N298" s="165"/>
      <c r="O298" s="165"/>
      <c r="P298" s="165"/>
      <c r="Q298" s="165"/>
      <c r="R298" s="165"/>
      <c r="S298" s="165"/>
      <c r="T298" s="165"/>
      <c r="U298" s="165"/>
      <c r="V298" s="165"/>
      <c r="W298" s="165"/>
      <c r="X298" s="165"/>
      <c r="Y298" s="165"/>
      <c r="Z298" s="165"/>
      <c r="AA298" s="165"/>
      <c r="AB298" s="165"/>
      <c r="AC298" s="165"/>
      <c r="AD298" s="165"/>
      <c r="AE298" s="165"/>
      <c r="AF298" s="165"/>
      <c r="AG298" s="165"/>
      <c r="AI298" s="8"/>
      <c r="AJ298" s="8"/>
      <c r="AK298" s="8"/>
      <c r="AL298" s="8"/>
      <c r="AM298" s="8"/>
      <c r="AN298" s="8"/>
      <c r="AO298" s="8"/>
      <c r="AP298" s="8"/>
      <c r="AQ298" s="8"/>
    </row>
    <row r="299" spans="1:43" s="7" customFormat="1" ht="13.8" x14ac:dyDescent="0.25">
      <c r="A299" s="6"/>
      <c r="AI299" s="8"/>
      <c r="AJ299" s="8"/>
      <c r="AK299" s="8"/>
      <c r="AL299" s="8"/>
      <c r="AM299" s="8"/>
      <c r="AN299" s="8"/>
      <c r="AO299" s="8"/>
      <c r="AP299" s="8"/>
      <c r="AQ299" s="8"/>
    </row>
    <row r="300" spans="1:43" s="7" customFormat="1" ht="13.8" x14ac:dyDescent="0.25">
      <c r="A300" s="6"/>
      <c r="D300" s="19" t="s">
        <v>127</v>
      </c>
      <c r="AI300" s="8"/>
      <c r="AJ300" s="8"/>
      <c r="AK300" s="8"/>
      <c r="AL300" s="8"/>
      <c r="AM300" s="8"/>
      <c r="AN300" s="8"/>
      <c r="AO300" s="8"/>
      <c r="AP300" s="8"/>
      <c r="AQ300" s="8"/>
    </row>
    <row r="301" spans="1:43" s="7" customFormat="1" ht="13.8" x14ac:dyDescent="0.25">
      <c r="A301" s="6"/>
      <c r="AI301" s="8"/>
      <c r="AJ301" s="8"/>
      <c r="AK301" s="8"/>
      <c r="AL301" s="8"/>
      <c r="AM301" s="8"/>
      <c r="AN301" s="8"/>
      <c r="AO301" s="8"/>
      <c r="AP301" s="8"/>
      <c r="AQ301" s="8"/>
    </row>
    <row r="302" spans="1:43" s="7" customFormat="1" ht="13.8" x14ac:dyDescent="0.25">
      <c r="A302" s="6"/>
      <c r="D302" s="165" t="s">
        <v>128</v>
      </c>
      <c r="E302" s="165"/>
      <c r="F302" s="165"/>
      <c r="G302" s="165"/>
      <c r="H302" s="165"/>
      <c r="I302" s="165"/>
      <c r="J302" s="165"/>
      <c r="K302" s="165"/>
      <c r="L302" s="165"/>
      <c r="M302" s="165"/>
      <c r="N302" s="165"/>
      <c r="O302" s="165"/>
      <c r="P302" s="165"/>
      <c r="Q302" s="165"/>
      <c r="R302" s="165"/>
      <c r="S302" s="165"/>
      <c r="T302" s="165"/>
      <c r="U302" s="165"/>
      <c r="V302" s="165"/>
      <c r="W302" s="165"/>
      <c r="X302" s="165"/>
      <c r="Y302" s="165"/>
      <c r="Z302" s="165"/>
      <c r="AA302" s="165"/>
      <c r="AB302" s="165"/>
      <c r="AC302" s="165"/>
      <c r="AD302" s="165"/>
      <c r="AE302" s="165"/>
      <c r="AF302" s="165"/>
      <c r="AG302" s="165"/>
      <c r="AI302" s="8"/>
      <c r="AJ302" s="8"/>
      <c r="AK302" s="8"/>
      <c r="AL302" s="8"/>
      <c r="AM302" s="8"/>
      <c r="AN302" s="8"/>
      <c r="AO302" s="8"/>
      <c r="AP302" s="8"/>
      <c r="AQ302" s="8"/>
    </row>
    <row r="303" spans="1:43" s="7" customFormat="1" ht="13.8" x14ac:dyDescent="0.25">
      <c r="A303" s="6"/>
      <c r="D303" s="165"/>
      <c r="E303" s="165"/>
      <c r="F303" s="165"/>
      <c r="G303" s="165"/>
      <c r="H303" s="165"/>
      <c r="I303" s="165"/>
      <c r="J303" s="165"/>
      <c r="K303" s="165"/>
      <c r="L303" s="165"/>
      <c r="M303" s="165"/>
      <c r="N303" s="165"/>
      <c r="O303" s="165"/>
      <c r="P303" s="165"/>
      <c r="Q303" s="165"/>
      <c r="R303" s="165"/>
      <c r="S303" s="165"/>
      <c r="T303" s="165"/>
      <c r="U303" s="165"/>
      <c r="V303" s="165"/>
      <c r="W303" s="165"/>
      <c r="X303" s="165"/>
      <c r="Y303" s="165"/>
      <c r="Z303" s="165"/>
      <c r="AA303" s="165"/>
      <c r="AB303" s="165"/>
      <c r="AC303" s="165"/>
      <c r="AD303" s="165"/>
      <c r="AE303" s="165"/>
      <c r="AF303" s="165"/>
      <c r="AG303" s="165"/>
      <c r="AI303" s="8"/>
      <c r="AJ303" s="8"/>
      <c r="AK303" s="8"/>
      <c r="AL303" s="8"/>
      <c r="AM303" s="8"/>
      <c r="AN303" s="8"/>
      <c r="AO303" s="8"/>
      <c r="AP303" s="8"/>
      <c r="AQ303" s="8"/>
    </row>
    <row r="304" spans="1:43" s="7" customFormat="1" ht="13.8" x14ac:dyDescent="0.25">
      <c r="A304" s="6"/>
      <c r="AI304" s="8"/>
      <c r="AJ304" s="8"/>
      <c r="AK304" s="8"/>
      <c r="AL304" s="8"/>
      <c r="AM304" s="8"/>
      <c r="AN304" s="8"/>
      <c r="AO304" s="8"/>
      <c r="AP304" s="8"/>
      <c r="AQ304" s="8"/>
    </row>
    <row r="305" spans="1:43" s="7" customFormat="1" ht="13.8" x14ac:dyDescent="0.25">
      <c r="A305" s="6"/>
      <c r="D305" s="399" t="s">
        <v>129</v>
      </c>
      <c r="E305" s="399"/>
      <c r="F305" s="399"/>
      <c r="G305" s="399"/>
      <c r="H305" s="399"/>
      <c r="I305" s="399"/>
      <c r="J305" s="399"/>
      <c r="K305" s="399"/>
      <c r="L305" s="399"/>
      <c r="M305" s="399"/>
      <c r="N305" s="399"/>
      <c r="O305" s="399"/>
      <c r="P305" s="399"/>
      <c r="Q305" s="399"/>
      <c r="R305" s="399"/>
      <c r="S305" s="399"/>
      <c r="T305" s="399"/>
      <c r="U305" s="399"/>
      <c r="V305" s="399"/>
      <c r="W305" s="399"/>
      <c r="X305" s="399"/>
      <c r="Y305" s="399"/>
      <c r="Z305" s="399"/>
      <c r="AA305" s="399"/>
      <c r="AB305" s="399"/>
      <c r="AC305" s="399"/>
      <c r="AD305" s="399"/>
      <c r="AE305" s="399"/>
      <c r="AF305" s="399"/>
      <c r="AG305" s="399"/>
      <c r="AI305" s="8"/>
      <c r="AJ305" s="8"/>
      <c r="AK305" s="8"/>
      <c r="AL305" s="8"/>
      <c r="AM305" s="8"/>
      <c r="AN305" s="8"/>
      <c r="AO305" s="8"/>
      <c r="AP305" s="8"/>
      <c r="AQ305" s="8"/>
    </row>
    <row r="306" spans="1:43" s="7" customFormat="1" ht="13.8" x14ac:dyDescent="0.25">
      <c r="A306" s="6"/>
      <c r="AI306" s="8"/>
      <c r="AJ306" s="8"/>
      <c r="AK306" s="8"/>
      <c r="AL306" s="8"/>
      <c r="AM306" s="8"/>
      <c r="AN306" s="8"/>
      <c r="AO306" s="8"/>
      <c r="AP306" s="8"/>
      <c r="AQ306" s="8"/>
    </row>
    <row r="307" spans="1:43" s="7" customFormat="1" ht="13.8" x14ac:dyDescent="0.25">
      <c r="A307" s="6"/>
      <c r="D307" s="19" t="s">
        <v>130</v>
      </c>
      <c r="AI307" s="8"/>
      <c r="AJ307" s="8"/>
      <c r="AK307" s="8"/>
      <c r="AL307" s="8"/>
      <c r="AM307" s="8"/>
      <c r="AN307" s="8"/>
      <c r="AO307" s="8"/>
      <c r="AP307" s="8"/>
      <c r="AQ307" s="8"/>
    </row>
    <row r="308" spans="1:43" s="7" customFormat="1" ht="13.8" x14ac:dyDescent="0.25">
      <c r="A308" s="6"/>
      <c r="AI308" s="8"/>
      <c r="AJ308" s="8"/>
      <c r="AK308" s="8"/>
      <c r="AL308" s="8"/>
      <c r="AM308" s="8"/>
      <c r="AN308" s="8"/>
      <c r="AO308" s="8"/>
      <c r="AP308" s="8"/>
      <c r="AQ308" s="8"/>
    </row>
    <row r="309" spans="1:43" s="7" customFormat="1" ht="13.8" x14ac:dyDescent="0.25">
      <c r="A309" s="6"/>
      <c r="D309" s="165" t="s">
        <v>131</v>
      </c>
      <c r="E309" s="165"/>
      <c r="F309" s="165"/>
      <c r="G309" s="165"/>
      <c r="H309" s="165"/>
      <c r="I309" s="165"/>
      <c r="J309" s="165"/>
      <c r="K309" s="165"/>
      <c r="L309" s="165"/>
      <c r="M309" s="165"/>
      <c r="N309" s="165"/>
      <c r="O309" s="165"/>
      <c r="P309" s="165"/>
      <c r="Q309" s="165"/>
      <c r="R309" s="165"/>
      <c r="S309" s="165"/>
      <c r="T309" s="165"/>
      <c r="U309" s="165"/>
      <c r="V309" s="165"/>
      <c r="W309" s="165"/>
      <c r="X309" s="165"/>
      <c r="Y309" s="165"/>
      <c r="Z309" s="165"/>
      <c r="AA309" s="165"/>
      <c r="AB309" s="165"/>
      <c r="AC309" s="165"/>
      <c r="AD309" s="165"/>
      <c r="AE309" s="165"/>
      <c r="AF309" s="165"/>
      <c r="AG309" s="165"/>
      <c r="AI309" s="8"/>
      <c r="AJ309" s="8"/>
      <c r="AK309" s="8"/>
      <c r="AL309" s="8"/>
      <c r="AM309" s="8"/>
      <c r="AN309" s="8"/>
      <c r="AO309" s="8"/>
      <c r="AP309" s="8"/>
      <c r="AQ309" s="8"/>
    </row>
    <row r="310" spans="1:43" s="7" customFormat="1" ht="13.8" x14ac:dyDescent="0.25">
      <c r="A310" s="6"/>
      <c r="D310" s="165"/>
      <c r="E310" s="165"/>
      <c r="F310" s="165"/>
      <c r="G310" s="165"/>
      <c r="H310" s="165"/>
      <c r="I310" s="165"/>
      <c r="J310" s="165"/>
      <c r="K310" s="165"/>
      <c r="L310" s="165"/>
      <c r="M310" s="165"/>
      <c r="N310" s="165"/>
      <c r="O310" s="165"/>
      <c r="P310" s="165"/>
      <c r="Q310" s="165"/>
      <c r="R310" s="165"/>
      <c r="S310" s="165"/>
      <c r="T310" s="165"/>
      <c r="U310" s="165"/>
      <c r="V310" s="165"/>
      <c r="W310" s="165"/>
      <c r="X310" s="165"/>
      <c r="Y310" s="165"/>
      <c r="Z310" s="165"/>
      <c r="AA310" s="165"/>
      <c r="AB310" s="165"/>
      <c r="AC310" s="165"/>
      <c r="AD310" s="165"/>
      <c r="AE310" s="165"/>
      <c r="AF310" s="165"/>
      <c r="AG310" s="165"/>
      <c r="AI310" s="8"/>
      <c r="AJ310" s="8"/>
      <c r="AK310" s="8"/>
      <c r="AL310" s="8"/>
      <c r="AM310" s="8"/>
      <c r="AN310" s="8"/>
      <c r="AO310" s="8"/>
      <c r="AP310" s="8"/>
      <c r="AQ310" s="8"/>
    </row>
    <row r="311" spans="1:43" s="7" customFormat="1" ht="13.8" x14ac:dyDescent="0.25">
      <c r="A311" s="6"/>
      <c r="AI311" s="8"/>
      <c r="AJ311" s="8"/>
      <c r="AK311" s="8"/>
      <c r="AL311" s="8"/>
      <c r="AM311" s="8"/>
      <c r="AN311" s="8"/>
      <c r="AO311" s="8"/>
      <c r="AP311" s="8"/>
      <c r="AQ311" s="8"/>
    </row>
    <row r="312" spans="1:43" s="7" customFormat="1" ht="13.8" x14ac:dyDescent="0.25">
      <c r="A312" s="6"/>
      <c r="D312" s="7" t="s">
        <v>22</v>
      </c>
      <c r="E312" s="165" t="s">
        <v>132</v>
      </c>
      <c r="F312" s="165"/>
      <c r="G312" s="165"/>
      <c r="H312" s="165"/>
      <c r="I312" s="165"/>
      <c r="J312" s="165"/>
      <c r="K312" s="165"/>
      <c r="L312" s="165"/>
      <c r="M312" s="165"/>
      <c r="N312" s="165"/>
      <c r="O312" s="165"/>
      <c r="P312" s="165"/>
      <c r="Q312" s="165"/>
      <c r="R312" s="165"/>
      <c r="S312" s="165"/>
      <c r="T312" s="165"/>
      <c r="U312" s="165"/>
      <c r="V312" s="165"/>
      <c r="W312" s="165"/>
      <c r="X312" s="165"/>
      <c r="Y312" s="165"/>
      <c r="Z312" s="165"/>
      <c r="AA312" s="165"/>
      <c r="AB312" s="165"/>
      <c r="AC312" s="165"/>
      <c r="AD312" s="165"/>
      <c r="AE312" s="165"/>
      <c r="AF312" s="165"/>
      <c r="AG312" s="165"/>
      <c r="AI312" s="8"/>
      <c r="AJ312" s="8"/>
      <c r="AK312" s="8"/>
      <c r="AL312" s="8"/>
      <c r="AM312" s="8"/>
      <c r="AN312" s="8"/>
      <c r="AO312" s="8"/>
      <c r="AP312" s="8"/>
      <c r="AQ312" s="8"/>
    </row>
    <row r="313" spans="1:43" s="7" customFormat="1" ht="13.8" x14ac:dyDescent="0.25">
      <c r="A313" s="6"/>
      <c r="D313" s="7" t="s">
        <v>22</v>
      </c>
      <c r="E313" s="165" t="s">
        <v>133</v>
      </c>
      <c r="F313" s="165"/>
      <c r="G313" s="165"/>
      <c r="H313" s="165"/>
      <c r="I313" s="165"/>
      <c r="J313" s="165"/>
      <c r="K313" s="165"/>
      <c r="L313" s="165"/>
      <c r="M313" s="165"/>
      <c r="N313" s="165"/>
      <c r="O313" s="165"/>
      <c r="P313" s="165"/>
      <c r="Q313" s="165"/>
      <c r="R313" s="165"/>
      <c r="S313" s="165"/>
      <c r="T313" s="165"/>
      <c r="U313" s="165"/>
      <c r="V313" s="165"/>
      <c r="W313" s="165"/>
      <c r="X313" s="165"/>
      <c r="Y313" s="165"/>
      <c r="Z313" s="165"/>
      <c r="AA313" s="165"/>
      <c r="AB313" s="165"/>
      <c r="AC313" s="165"/>
      <c r="AD313" s="165"/>
      <c r="AE313" s="165"/>
      <c r="AF313" s="165"/>
      <c r="AG313" s="165"/>
      <c r="AI313" s="8"/>
      <c r="AJ313" s="8"/>
      <c r="AK313" s="8"/>
      <c r="AL313" s="8"/>
      <c r="AM313" s="8"/>
      <c r="AN313" s="8"/>
      <c r="AO313" s="8"/>
      <c r="AP313" s="8"/>
      <c r="AQ313" s="8"/>
    </row>
    <row r="314" spans="1:43" s="7" customFormat="1" ht="13.8" x14ac:dyDescent="0.25">
      <c r="A314" s="6"/>
      <c r="D314" s="7" t="s">
        <v>22</v>
      </c>
      <c r="E314" s="165" t="s">
        <v>134</v>
      </c>
      <c r="F314" s="165"/>
      <c r="G314" s="165"/>
      <c r="H314" s="165"/>
      <c r="I314" s="165"/>
      <c r="J314" s="165"/>
      <c r="K314" s="165"/>
      <c r="L314" s="165"/>
      <c r="M314" s="165"/>
      <c r="N314" s="165"/>
      <c r="O314" s="165"/>
      <c r="P314" s="165"/>
      <c r="Q314" s="165"/>
      <c r="R314" s="165"/>
      <c r="S314" s="165"/>
      <c r="T314" s="165"/>
      <c r="U314" s="165"/>
      <c r="V314" s="165"/>
      <c r="W314" s="165"/>
      <c r="X314" s="165"/>
      <c r="Y314" s="165"/>
      <c r="Z314" s="165"/>
      <c r="AA314" s="165"/>
      <c r="AB314" s="165"/>
      <c r="AC314" s="165"/>
      <c r="AD314" s="165"/>
      <c r="AE314" s="165"/>
      <c r="AF314" s="165"/>
      <c r="AG314" s="165"/>
      <c r="AI314" s="8"/>
      <c r="AJ314" s="8"/>
      <c r="AK314" s="8"/>
      <c r="AL314" s="8"/>
      <c r="AM314" s="8"/>
      <c r="AN314" s="8"/>
      <c r="AO314" s="8"/>
      <c r="AP314" s="8"/>
      <c r="AQ314" s="8"/>
    </row>
    <row r="315" spans="1:43" s="7" customFormat="1" ht="13.8" x14ac:dyDescent="0.25">
      <c r="A315" s="6"/>
      <c r="E315" s="165"/>
      <c r="F315" s="165"/>
      <c r="G315" s="165"/>
      <c r="H315" s="165"/>
      <c r="I315" s="165"/>
      <c r="J315" s="165"/>
      <c r="K315" s="165"/>
      <c r="L315" s="165"/>
      <c r="M315" s="165"/>
      <c r="N315" s="165"/>
      <c r="O315" s="165"/>
      <c r="P315" s="165"/>
      <c r="Q315" s="165"/>
      <c r="R315" s="165"/>
      <c r="S315" s="165"/>
      <c r="T315" s="165"/>
      <c r="U315" s="165"/>
      <c r="V315" s="165"/>
      <c r="W315" s="165"/>
      <c r="X315" s="165"/>
      <c r="Y315" s="165"/>
      <c r="Z315" s="165"/>
      <c r="AA315" s="165"/>
      <c r="AB315" s="165"/>
      <c r="AC315" s="165"/>
      <c r="AD315" s="165"/>
      <c r="AE315" s="165"/>
      <c r="AF315" s="165"/>
      <c r="AG315" s="165"/>
      <c r="AI315" s="8"/>
      <c r="AJ315" s="8"/>
      <c r="AK315" s="8"/>
      <c r="AL315" s="8"/>
      <c r="AM315" s="8"/>
      <c r="AN315" s="8"/>
      <c r="AO315" s="8"/>
      <c r="AP315" s="8"/>
      <c r="AQ315" s="8"/>
    </row>
    <row r="316" spans="1:43" s="7" customFormat="1" ht="13.8" x14ac:dyDescent="0.25">
      <c r="A316" s="6"/>
      <c r="E316" s="165"/>
      <c r="F316" s="165"/>
      <c r="G316" s="165"/>
      <c r="H316" s="165"/>
      <c r="I316" s="165"/>
      <c r="J316" s="165"/>
      <c r="K316" s="165"/>
      <c r="L316" s="165"/>
      <c r="M316" s="165"/>
      <c r="N316" s="165"/>
      <c r="O316" s="165"/>
      <c r="P316" s="165"/>
      <c r="Q316" s="165"/>
      <c r="R316" s="165"/>
      <c r="S316" s="165"/>
      <c r="T316" s="165"/>
      <c r="U316" s="165"/>
      <c r="V316" s="165"/>
      <c r="W316" s="165"/>
      <c r="X316" s="165"/>
      <c r="Y316" s="165"/>
      <c r="Z316" s="165"/>
      <c r="AA316" s="165"/>
      <c r="AB316" s="165"/>
      <c r="AC316" s="165"/>
      <c r="AD316" s="165"/>
      <c r="AE316" s="165"/>
      <c r="AF316" s="165"/>
      <c r="AG316" s="165"/>
      <c r="AI316" s="8"/>
      <c r="AJ316" s="8"/>
      <c r="AK316" s="8"/>
      <c r="AL316" s="8"/>
      <c r="AM316" s="8"/>
      <c r="AN316" s="8"/>
      <c r="AO316" s="8"/>
      <c r="AP316" s="8"/>
      <c r="AQ316" s="8"/>
    </row>
    <row r="317" spans="1:43" s="7" customFormat="1" ht="13.8" x14ac:dyDescent="0.25">
      <c r="A317" s="6"/>
      <c r="E317" s="165"/>
      <c r="F317" s="165"/>
      <c r="G317" s="165"/>
      <c r="H317" s="165"/>
      <c r="I317" s="165"/>
      <c r="J317" s="165"/>
      <c r="K317" s="165"/>
      <c r="L317" s="165"/>
      <c r="M317" s="165"/>
      <c r="N317" s="165"/>
      <c r="O317" s="165"/>
      <c r="P317" s="165"/>
      <c r="Q317" s="165"/>
      <c r="R317" s="165"/>
      <c r="S317" s="165"/>
      <c r="T317" s="165"/>
      <c r="U317" s="165"/>
      <c r="V317" s="165"/>
      <c r="W317" s="165"/>
      <c r="X317" s="165"/>
      <c r="Y317" s="165"/>
      <c r="Z317" s="165"/>
      <c r="AA317" s="165"/>
      <c r="AB317" s="165"/>
      <c r="AC317" s="165"/>
      <c r="AD317" s="165"/>
      <c r="AE317" s="165"/>
      <c r="AF317" s="165"/>
      <c r="AG317" s="165"/>
      <c r="AI317" s="8"/>
      <c r="AJ317" s="8"/>
      <c r="AK317" s="8"/>
      <c r="AL317" s="8"/>
      <c r="AM317" s="8"/>
      <c r="AN317" s="8"/>
      <c r="AO317" s="8"/>
      <c r="AP317" s="8"/>
      <c r="AQ317" s="8"/>
    </row>
    <row r="318" spans="1:43" s="7" customFormat="1" ht="13.8" x14ac:dyDescent="0.25">
      <c r="A318" s="6"/>
      <c r="E318" s="165"/>
      <c r="F318" s="165"/>
      <c r="G318" s="165"/>
      <c r="H318" s="165"/>
      <c r="I318" s="165"/>
      <c r="J318" s="165"/>
      <c r="K318" s="165"/>
      <c r="L318" s="165"/>
      <c r="M318" s="165"/>
      <c r="N318" s="165"/>
      <c r="O318" s="165"/>
      <c r="P318" s="165"/>
      <c r="Q318" s="165"/>
      <c r="R318" s="165"/>
      <c r="S318" s="165"/>
      <c r="T318" s="165"/>
      <c r="U318" s="165"/>
      <c r="V318" s="165"/>
      <c r="W318" s="165"/>
      <c r="X318" s="165"/>
      <c r="Y318" s="165"/>
      <c r="Z318" s="165"/>
      <c r="AA318" s="165"/>
      <c r="AB318" s="165"/>
      <c r="AC318" s="165"/>
      <c r="AD318" s="165"/>
      <c r="AE318" s="165"/>
      <c r="AF318" s="165"/>
      <c r="AG318" s="165"/>
      <c r="AI318" s="8"/>
      <c r="AJ318" s="8"/>
      <c r="AK318" s="8"/>
      <c r="AL318" s="8"/>
      <c r="AM318" s="8"/>
      <c r="AN318" s="8"/>
      <c r="AO318" s="8"/>
      <c r="AP318" s="8"/>
      <c r="AQ318" s="8"/>
    </row>
    <row r="319" spans="1:43" s="7" customFormat="1" ht="13.8" x14ac:dyDescent="0.25">
      <c r="A319" s="6"/>
      <c r="E319" s="165"/>
      <c r="F319" s="165"/>
      <c r="G319" s="165"/>
      <c r="H319" s="165"/>
      <c r="I319" s="165"/>
      <c r="J319" s="165"/>
      <c r="K319" s="165"/>
      <c r="L319" s="165"/>
      <c r="M319" s="165"/>
      <c r="N319" s="165"/>
      <c r="O319" s="165"/>
      <c r="P319" s="165"/>
      <c r="Q319" s="165"/>
      <c r="R319" s="165"/>
      <c r="S319" s="165"/>
      <c r="T319" s="165"/>
      <c r="U319" s="165"/>
      <c r="V319" s="165"/>
      <c r="W319" s="165"/>
      <c r="X319" s="165"/>
      <c r="Y319" s="165"/>
      <c r="Z319" s="165"/>
      <c r="AA319" s="165"/>
      <c r="AB319" s="165"/>
      <c r="AC319" s="165"/>
      <c r="AD319" s="165"/>
      <c r="AE319" s="165"/>
      <c r="AF319" s="165"/>
      <c r="AG319" s="165"/>
      <c r="AI319" s="8"/>
      <c r="AJ319" s="8"/>
      <c r="AK319" s="8"/>
      <c r="AL319" s="8"/>
      <c r="AM319" s="8"/>
      <c r="AN319" s="8"/>
      <c r="AO319" s="8"/>
      <c r="AP319" s="8"/>
      <c r="AQ319" s="8"/>
    </row>
    <row r="320" spans="1:43" s="7" customFormat="1" ht="13.8" x14ac:dyDescent="0.25">
      <c r="A320" s="6"/>
      <c r="AI320" s="8"/>
      <c r="AJ320" s="8"/>
      <c r="AK320" s="8"/>
      <c r="AL320" s="8"/>
      <c r="AM320" s="8"/>
      <c r="AN320" s="8"/>
      <c r="AO320" s="8"/>
      <c r="AP320" s="8"/>
      <c r="AQ320" s="8"/>
    </row>
    <row r="321" spans="1:43" s="7" customFormat="1" ht="13.8" x14ac:dyDescent="0.25">
      <c r="A321" s="6"/>
      <c r="D321" s="165" t="s">
        <v>135</v>
      </c>
      <c r="E321" s="165"/>
      <c r="F321" s="165"/>
      <c r="G321" s="165"/>
      <c r="H321" s="165"/>
      <c r="I321" s="165"/>
      <c r="J321" s="165"/>
      <c r="K321" s="165"/>
      <c r="L321" s="165"/>
      <c r="M321" s="165"/>
      <c r="N321" s="165"/>
      <c r="O321" s="165"/>
      <c r="P321" s="165"/>
      <c r="Q321" s="165"/>
      <c r="R321" s="165"/>
      <c r="S321" s="165"/>
      <c r="T321" s="165"/>
      <c r="U321" s="165"/>
      <c r="V321" s="165"/>
      <c r="W321" s="165"/>
      <c r="X321" s="165"/>
      <c r="Y321" s="165"/>
      <c r="Z321" s="165"/>
      <c r="AA321" s="165"/>
      <c r="AB321" s="165"/>
      <c r="AC321" s="165"/>
      <c r="AD321" s="165"/>
      <c r="AE321" s="165"/>
      <c r="AF321" s="165"/>
      <c r="AG321" s="165"/>
      <c r="AI321" s="8"/>
      <c r="AJ321" s="8"/>
      <c r="AK321" s="8"/>
      <c r="AL321" s="8"/>
      <c r="AM321" s="8"/>
      <c r="AN321" s="8"/>
      <c r="AO321" s="8"/>
      <c r="AP321" s="8"/>
      <c r="AQ321" s="8"/>
    </row>
    <row r="322" spans="1:43" s="7" customFormat="1" ht="13.8" x14ac:dyDescent="0.25">
      <c r="A322" s="6"/>
      <c r="AI322" s="8"/>
      <c r="AJ322" s="8"/>
      <c r="AK322" s="8"/>
      <c r="AL322" s="8"/>
      <c r="AM322" s="8"/>
      <c r="AN322" s="8"/>
      <c r="AO322" s="8"/>
      <c r="AP322" s="8"/>
      <c r="AQ322" s="8"/>
    </row>
    <row r="323" spans="1:43" s="7" customFormat="1" ht="13.8" x14ac:dyDescent="0.25">
      <c r="A323" s="6"/>
      <c r="D323" s="165" t="s">
        <v>136</v>
      </c>
      <c r="E323" s="165"/>
      <c r="F323" s="165"/>
      <c r="G323" s="165"/>
      <c r="H323" s="165"/>
      <c r="I323" s="165"/>
      <c r="J323" s="165"/>
      <c r="K323" s="165"/>
      <c r="L323" s="165"/>
      <c r="M323" s="165"/>
      <c r="N323" s="165"/>
      <c r="O323" s="165"/>
      <c r="P323" s="165"/>
      <c r="Q323" s="165"/>
      <c r="R323" s="165"/>
      <c r="S323" s="165"/>
      <c r="T323" s="165"/>
      <c r="U323" s="165"/>
      <c r="V323" s="165"/>
      <c r="W323" s="165"/>
      <c r="X323" s="165"/>
      <c r="Y323" s="165"/>
      <c r="Z323" s="165"/>
      <c r="AA323" s="165"/>
      <c r="AB323" s="165"/>
      <c r="AC323" s="165"/>
      <c r="AD323" s="165"/>
      <c r="AE323" s="165"/>
      <c r="AF323" s="165"/>
      <c r="AG323" s="165"/>
      <c r="AI323" s="8"/>
      <c r="AJ323" s="8"/>
      <c r="AK323" s="8"/>
      <c r="AL323" s="8"/>
      <c r="AM323" s="8"/>
      <c r="AN323" s="8"/>
      <c r="AO323" s="8"/>
      <c r="AP323" s="8"/>
      <c r="AQ323" s="8"/>
    </row>
    <row r="324" spans="1:43" s="7" customFormat="1" ht="13.8" x14ac:dyDescent="0.25">
      <c r="A324" s="6"/>
      <c r="D324" s="165"/>
      <c r="E324" s="165"/>
      <c r="F324" s="165"/>
      <c r="G324" s="165"/>
      <c r="H324" s="165"/>
      <c r="I324" s="165"/>
      <c r="J324" s="165"/>
      <c r="K324" s="165"/>
      <c r="L324" s="165"/>
      <c r="M324" s="165"/>
      <c r="N324" s="165"/>
      <c r="O324" s="165"/>
      <c r="P324" s="165"/>
      <c r="Q324" s="165"/>
      <c r="R324" s="165"/>
      <c r="S324" s="165"/>
      <c r="T324" s="165"/>
      <c r="U324" s="165"/>
      <c r="V324" s="165"/>
      <c r="W324" s="165"/>
      <c r="X324" s="165"/>
      <c r="Y324" s="165"/>
      <c r="Z324" s="165"/>
      <c r="AA324" s="165"/>
      <c r="AB324" s="165"/>
      <c r="AC324" s="165"/>
      <c r="AD324" s="165"/>
      <c r="AE324" s="165"/>
      <c r="AF324" s="165"/>
      <c r="AG324" s="165"/>
      <c r="AI324" s="8"/>
      <c r="AJ324" s="8"/>
      <c r="AK324" s="8"/>
      <c r="AL324" s="8"/>
      <c r="AM324" s="8"/>
      <c r="AN324" s="8"/>
      <c r="AO324" s="8"/>
      <c r="AP324" s="8"/>
      <c r="AQ324" s="8"/>
    </row>
    <row r="325" spans="1:43" s="7" customFormat="1" ht="13.8" x14ac:dyDescent="0.25">
      <c r="A325" s="6"/>
      <c r="D325" s="162"/>
      <c r="E325" s="162"/>
      <c r="F325" s="162"/>
      <c r="G325" s="162"/>
      <c r="H325" s="162"/>
      <c r="I325" s="162"/>
      <c r="J325" s="162"/>
      <c r="K325" s="162"/>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I325" s="8"/>
      <c r="AJ325" s="8"/>
      <c r="AK325" s="8"/>
      <c r="AL325" s="8"/>
      <c r="AM325" s="8"/>
      <c r="AN325" s="8"/>
      <c r="AO325" s="8"/>
      <c r="AP325" s="8"/>
      <c r="AQ325" s="8"/>
    </row>
    <row r="326" spans="1:43" s="7" customFormat="1" ht="13.8" x14ac:dyDescent="0.25">
      <c r="A326" s="6"/>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I326" s="8"/>
      <c r="AJ326" s="8"/>
      <c r="AK326" s="8"/>
      <c r="AL326" s="8"/>
      <c r="AM326" s="8"/>
      <c r="AN326" s="8"/>
      <c r="AO326" s="8"/>
      <c r="AP326" s="8"/>
      <c r="AQ326" s="8"/>
    </row>
    <row r="327" spans="1:43" s="7" customFormat="1" ht="13.8" x14ac:dyDescent="0.25">
      <c r="A327" s="6"/>
      <c r="AI327" s="8"/>
      <c r="AJ327" s="8"/>
      <c r="AK327" s="8"/>
      <c r="AL327" s="8"/>
      <c r="AM327" s="8"/>
      <c r="AN327" s="8"/>
      <c r="AO327" s="8"/>
      <c r="AP327" s="8"/>
      <c r="AQ327" s="8"/>
    </row>
    <row r="328" spans="1:43" s="7" customFormat="1" ht="13.8" x14ac:dyDescent="0.25">
      <c r="A328" s="6"/>
      <c r="D328" s="165" t="s">
        <v>137</v>
      </c>
      <c r="E328" s="165"/>
      <c r="F328" s="165"/>
      <c r="G328" s="165"/>
      <c r="H328" s="165"/>
      <c r="I328" s="165"/>
      <c r="J328" s="165"/>
      <c r="K328" s="165"/>
      <c r="L328" s="165"/>
      <c r="M328" s="165"/>
      <c r="N328" s="165"/>
      <c r="O328" s="165"/>
      <c r="P328" s="165"/>
      <c r="Q328" s="165"/>
      <c r="R328" s="165"/>
      <c r="S328" s="165"/>
      <c r="T328" s="165"/>
      <c r="U328" s="165"/>
      <c r="V328" s="165"/>
      <c r="W328" s="165"/>
      <c r="X328" s="165"/>
      <c r="Y328" s="165"/>
      <c r="Z328" s="165"/>
      <c r="AA328" s="165"/>
      <c r="AB328" s="165"/>
      <c r="AC328" s="165"/>
      <c r="AD328" s="165"/>
      <c r="AE328" s="165"/>
      <c r="AF328" s="165"/>
      <c r="AG328" s="165"/>
      <c r="AI328" s="8"/>
      <c r="AJ328" s="8"/>
      <c r="AK328" s="8"/>
      <c r="AL328" s="8"/>
      <c r="AM328" s="8"/>
      <c r="AN328" s="8"/>
      <c r="AO328" s="8"/>
      <c r="AP328" s="8"/>
      <c r="AQ328" s="8"/>
    </row>
    <row r="329" spans="1:43" s="7" customFormat="1" ht="13.8" x14ac:dyDescent="0.25">
      <c r="A329" s="6"/>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c r="AA329" s="165"/>
      <c r="AB329" s="165"/>
      <c r="AC329" s="165"/>
      <c r="AD329" s="165"/>
      <c r="AE329" s="165"/>
      <c r="AF329" s="165"/>
      <c r="AG329" s="165"/>
      <c r="AI329" s="8"/>
      <c r="AJ329" s="8"/>
      <c r="AK329" s="8"/>
      <c r="AL329" s="8"/>
      <c r="AM329" s="8"/>
      <c r="AN329" s="8"/>
      <c r="AO329" s="8"/>
      <c r="AP329" s="8"/>
      <c r="AQ329" s="8"/>
    </row>
    <row r="330" spans="1:43" s="7" customFormat="1" ht="13.8" x14ac:dyDescent="0.25">
      <c r="A330" s="6"/>
      <c r="D330" s="165"/>
      <c r="E330" s="165"/>
      <c r="F330" s="165"/>
      <c r="G330" s="165"/>
      <c r="H330" s="165"/>
      <c r="I330" s="165"/>
      <c r="J330" s="165"/>
      <c r="K330" s="165"/>
      <c r="L330" s="165"/>
      <c r="M330" s="165"/>
      <c r="N330" s="165"/>
      <c r="O330" s="165"/>
      <c r="P330" s="165"/>
      <c r="Q330" s="165"/>
      <c r="R330" s="165"/>
      <c r="S330" s="165"/>
      <c r="T330" s="165"/>
      <c r="U330" s="165"/>
      <c r="V330" s="165"/>
      <c r="W330" s="165"/>
      <c r="X330" s="165"/>
      <c r="Y330" s="165"/>
      <c r="Z330" s="165"/>
      <c r="AA330" s="165"/>
      <c r="AB330" s="165"/>
      <c r="AC330" s="165"/>
      <c r="AD330" s="165"/>
      <c r="AE330" s="165"/>
      <c r="AF330" s="165"/>
      <c r="AG330" s="165"/>
      <c r="AI330" s="8"/>
      <c r="AJ330" s="8"/>
      <c r="AK330" s="8"/>
      <c r="AL330" s="8"/>
      <c r="AM330" s="8"/>
      <c r="AN330" s="8"/>
      <c r="AO330" s="8"/>
      <c r="AP330" s="8"/>
      <c r="AQ330" s="8"/>
    </row>
    <row r="331" spans="1:43" s="7" customFormat="1" ht="13.8" x14ac:dyDescent="0.25">
      <c r="A331" s="6"/>
      <c r="D331" s="165"/>
      <c r="E331" s="165"/>
      <c r="F331" s="165"/>
      <c r="G331" s="165"/>
      <c r="H331" s="165"/>
      <c r="I331" s="165"/>
      <c r="J331" s="165"/>
      <c r="K331" s="165"/>
      <c r="L331" s="165"/>
      <c r="M331" s="165"/>
      <c r="N331" s="165"/>
      <c r="O331" s="165"/>
      <c r="P331" s="165"/>
      <c r="Q331" s="165"/>
      <c r="R331" s="165"/>
      <c r="S331" s="165"/>
      <c r="T331" s="165"/>
      <c r="U331" s="165"/>
      <c r="V331" s="165"/>
      <c r="W331" s="165"/>
      <c r="X331" s="165"/>
      <c r="Y331" s="165"/>
      <c r="Z331" s="165"/>
      <c r="AA331" s="165"/>
      <c r="AB331" s="165"/>
      <c r="AC331" s="165"/>
      <c r="AD331" s="165"/>
      <c r="AE331" s="165"/>
      <c r="AF331" s="165"/>
      <c r="AG331" s="165"/>
      <c r="AI331" s="8"/>
      <c r="AJ331" s="8"/>
      <c r="AK331" s="8"/>
      <c r="AL331" s="8"/>
      <c r="AM331" s="8"/>
      <c r="AN331" s="8"/>
      <c r="AO331" s="8"/>
      <c r="AP331" s="8"/>
      <c r="AQ331" s="8"/>
    </row>
    <row r="332" spans="1:43" s="7" customFormat="1" ht="13.8" x14ac:dyDescent="0.25">
      <c r="A332" s="6"/>
      <c r="D332" s="165"/>
      <c r="E332" s="165"/>
      <c r="F332" s="165"/>
      <c r="G332" s="165"/>
      <c r="H332" s="165"/>
      <c r="I332" s="165"/>
      <c r="J332" s="165"/>
      <c r="K332" s="165"/>
      <c r="L332" s="165"/>
      <c r="M332" s="165"/>
      <c r="N332" s="165"/>
      <c r="O332" s="165"/>
      <c r="P332" s="165"/>
      <c r="Q332" s="165"/>
      <c r="R332" s="165"/>
      <c r="S332" s="165"/>
      <c r="T332" s="165"/>
      <c r="U332" s="165"/>
      <c r="V332" s="165"/>
      <c r="W332" s="165"/>
      <c r="X332" s="165"/>
      <c r="Y332" s="165"/>
      <c r="Z332" s="165"/>
      <c r="AA332" s="165"/>
      <c r="AB332" s="165"/>
      <c r="AC332" s="165"/>
      <c r="AD332" s="165"/>
      <c r="AE332" s="165"/>
      <c r="AF332" s="165"/>
      <c r="AG332" s="165"/>
      <c r="AI332" s="8"/>
      <c r="AJ332" s="8"/>
      <c r="AK332" s="8"/>
      <c r="AL332" s="8"/>
      <c r="AM332" s="8"/>
      <c r="AN332" s="8"/>
      <c r="AO332" s="8"/>
      <c r="AP332" s="8"/>
      <c r="AQ332" s="8"/>
    </row>
    <row r="333" spans="1:43" s="7" customFormat="1" ht="13.8" x14ac:dyDescent="0.25">
      <c r="A333" s="6"/>
      <c r="D333" s="165"/>
      <c r="E333" s="165"/>
      <c r="F333" s="165"/>
      <c r="G333" s="165"/>
      <c r="H333" s="165"/>
      <c r="I333" s="165"/>
      <c r="J333" s="165"/>
      <c r="K333" s="165"/>
      <c r="L333" s="165"/>
      <c r="M333" s="165"/>
      <c r="N333" s="165"/>
      <c r="O333" s="165"/>
      <c r="P333" s="165"/>
      <c r="Q333" s="165"/>
      <c r="R333" s="165"/>
      <c r="S333" s="165"/>
      <c r="T333" s="165"/>
      <c r="U333" s="165"/>
      <c r="V333" s="165"/>
      <c r="W333" s="165"/>
      <c r="X333" s="165"/>
      <c r="Y333" s="165"/>
      <c r="Z333" s="165"/>
      <c r="AA333" s="165"/>
      <c r="AB333" s="165"/>
      <c r="AC333" s="165"/>
      <c r="AD333" s="165"/>
      <c r="AE333" s="165"/>
      <c r="AF333" s="165"/>
      <c r="AG333" s="165"/>
      <c r="AI333" s="8"/>
      <c r="AJ333" s="8"/>
      <c r="AK333" s="8"/>
      <c r="AL333" s="8"/>
      <c r="AM333" s="8"/>
      <c r="AN333" s="8"/>
      <c r="AO333" s="8"/>
      <c r="AP333" s="8"/>
      <c r="AQ333" s="8"/>
    </row>
    <row r="334" spans="1:43" s="7" customFormat="1" ht="13.8" x14ac:dyDescent="0.25">
      <c r="A334" s="6"/>
      <c r="AI334" s="8"/>
      <c r="AJ334" s="8"/>
      <c r="AK334" s="8"/>
      <c r="AL334" s="8"/>
      <c r="AM334" s="8"/>
      <c r="AN334" s="8"/>
      <c r="AO334" s="8"/>
      <c r="AP334" s="8"/>
      <c r="AQ334" s="8"/>
    </row>
    <row r="335" spans="1:43" s="7" customFormat="1" ht="13.8" x14ac:dyDescent="0.25">
      <c r="A335" s="6"/>
      <c r="D335" s="165" t="s">
        <v>138</v>
      </c>
      <c r="E335" s="165"/>
      <c r="F335" s="165"/>
      <c r="G335" s="165"/>
      <c r="H335" s="165"/>
      <c r="I335" s="165"/>
      <c r="J335" s="165"/>
      <c r="K335" s="165"/>
      <c r="L335" s="165"/>
      <c r="M335" s="165"/>
      <c r="N335" s="165"/>
      <c r="O335" s="165"/>
      <c r="P335" s="165"/>
      <c r="Q335" s="165"/>
      <c r="R335" s="165"/>
      <c r="S335" s="165"/>
      <c r="T335" s="165"/>
      <c r="U335" s="165"/>
      <c r="V335" s="165"/>
      <c r="W335" s="165"/>
      <c r="X335" s="165"/>
      <c r="Y335" s="165"/>
      <c r="Z335" s="165"/>
      <c r="AA335" s="165"/>
      <c r="AB335" s="165"/>
      <c r="AC335" s="165"/>
      <c r="AD335" s="165"/>
      <c r="AE335" s="165"/>
      <c r="AF335" s="165"/>
      <c r="AG335" s="165"/>
      <c r="AI335" s="8"/>
      <c r="AJ335" s="8"/>
      <c r="AK335" s="8"/>
      <c r="AL335" s="8"/>
      <c r="AM335" s="8"/>
      <c r="AN335" s="8"/>
      <c r="AO335" s="8"/>
      <c r="AP335" s="8"/>
      <c r="AQ335" s="8"/>
    </row>
    <row r="336" spans="1:43" s="7" customFormat="1" ht="13.8" x14ac:dyDescent="0.25">
      <c r="A336" s="6"/>
      <c r="D336" s="165"/>
      <c r="E336" s="165"/>
      <c r="F336" s="165"/>
      <c r="G336" s="165"/>
      <c r="H336" s="165"/>
      <c r="I336" s="165"/>
      <c r="J336" s="165"/>
      <c r="K336" s="165"/>
      <c r="L336" s="165"/>
      <c r="M336" s="165"/>
      <c r="N336" s="165"/>
      <c r="O336" s="165"/>
      <c r="P336" s="165"/>
      <c r="Q336" s="165"/>
      <c r="R336" s="165"/>
      <c r="S336" s="165"/>
      <c r="T336" s="165"/>
      <c r="U336" s="165"/>
      <c r="V336" s="165"/>
      <c r="W336" s="165"/>
      <c r="X336" s="165"/>
      <c r="Y336" s="165"/>
      <c r="Z336" s="165"/>
      <c r="AA336" s="165"/>
      <c r="AB336" s="165"/>
      <c r="AC336" s="165"/>
      <c r="AD336" s="165"/>
      <c r="AE336" s="165"/>
      <c r="AF336" s="165"/>
      <c r="AG336" s="165"/>
      <c r="AI336" s="8"/>
      <c r="AJ336" s="8"/>
      <c r="AK336" s="8"/>
      <c r="AL336" s="8"/>
      <c r="AM336" s="8"/>
      <c r="AN336" s="8"/>
      <c r="AO336" s="8"/>
      <c r="AP336" s="8"/>
      <c r="AQ336" s="8"/>
    </row>
    <row r="337" spans="1:43" s="7" customFormat="1" ht="13.8" x14ac:dyDescent="0.25">
      <c r="A337" s="6"/>
      <c r="D337" s="165"/>
      <c r="E337" s="165"/>
      <c r="F337" s="165"/>
      <c r="G337" s="165"/>
      <c r="H337" s="165"/>
      <c r="I337" s="165"/>
      <c r="J337" s="165"/>
      <c r="K337" s="165"/>
      <c r="L337" s="165"/>
      <c r="M337" s="165"/>
      <c r="N337" s="165"/>
      <c r="O337" s="165"/>
      <c r="P337" s="165"/>
      <c r="Q337" s="165"/>
      <c r="R337" s="165"/>
      <c r="S337" s="165"/>
      <c r="T337" s="165"/>
      <c r="U337" s="165"/>
      <c r="V337" s="165"/>
      <c r="W337" s="165"/>
      <c r="X337" s="165"/>
      <c r="Y337" s="165"/>
      <c r="Z337" s="165"/>
      <c r="AA337" s="165"/>
      <c r="AB337" s="165"/>
      <c r="AC337" s="165"/>
      <c r="AD337" s="165"/>
      <c r="AE337" s="165"/>
      <c r="AF337" s="165"/>
      <c r="AG337" s="165"/>
      <c r="AI337" s="8"/>
      <c r="AJ337" s="8"/>
      <c r="AK337" s="8"/>
      <c r="AL337" s="8"/>
      <c r="AM337" s="8"/>
      <c r="AN337" s="8"/>
      <c r="AO337" s="8"/>
      <c r="AP337" s="8"/>
      <c r="AQ337" s="8"/>
    </row>
    <row r="338" spans="1:43" s="7" customFormat="1" ht="13.8" x14ac:dyDescent="0.25">
      <c r="A338" s="6"/>
      <c r="D338" s="165"/>
      <c r="E338" s="165"/>
      <c r="F338" s="165"/>
      <c r="G338" s="165"/>
      <c r="H338" s="165"/>
      <c r="I338" s="165"/>
      <c r="J338" s="165"/>
      <c r="K338" s="165"/>
      <c r="L338" s="165"/>
      <c r="M338" s="165"/>
      <c r="N338" s="165"/>
      <c r="O338" s="165"/>
      <c r="P338" s="165"/>
      <c r="Q338" s="165"/>
      <c r="R338" s="165"/>
      <c r="S338" s="165"/>
      <c r="T338" s="165"/>
      <c r="U338" s="165"/>
      <c r="V338" s="165"/>
      <c r="W338" s="165"/>
      <c r="X338" s="165"/>
      <c r="Y338" s="165"/>
      <c r="Z338" s="165"/>
      <c r="AA338" s="165"/>
      <c r="AB338" s="165"/>
      <c r="AC338" s="165"/>
      <c r="AD338" s="165"/>
      <c r="AE338" s="165"/>
      <c r="AF338" s="165"/>
      <c r="AG338" s="165"/>
      <c r="AI338" s="8"/>
      <c r="AJ338" s="8"/>
      <c r="AK338" s="8"/>
      <c r="AL338" s="8"/>
      <c r="AM338" s="8"/>
      <c r="AN338" s="8"/>
      <c r="AO338" s="8"/>
      <c r="AP338" s="8"/>
      <c r="AQ338" s="8"/>
    </row>
    <row r="339" spans="1:43" s="7" customFormat="1" ht="13.8" x14ac:dyDescent="0.25">
      <c r="A339" s="6"/>
      <c r="AI339" s="8"/>
      <c r="AJ339" s="8"/>
      <c r="AK339" s="8"/>
      <c r="AL339" s="8"/>
      <c r="AM339" s="8"/>
      <c r="AN339" s="8"/>
      <c r="AO339" s="8"/>
      <c r="AP339" s="8"/>
      <c r="AQ339" s="8"/>
    </row>
    <row r="340" spans="1:43" s="7" customFormat="1" ht="13.8" x14ac:dyDescent="0.25">
      <c r="A340" s="6"/>
      <c r="D340" s="165" t="s">
        <v>139</v>
      </c>
      <c r="E340" s="165"/>
      <c r="F340" s="165"/>
      <c r="G340" s="165"/>
      <c r="H340" s="165"/>
      <c r="I340" s="165"/>
      <c r="J340" s="165"/>
      <c r="K340" s="165"/>
      <c r="L340" s="165"/>
      <c r="M340" s="165"/>
      <c r="N340" s="165"/>
      <c r="O340" s="165"/>
      <c r="P340" s="165"/>
      <c r="Q340" s="165"/>
      <c r="R340" s="165"/>
      <c r="S340" s="165"/>
      <c r="T340" s="165"/>
      <c r="U340" s="165"/>
      <c r="V340" s="165"/>
      <c r="W340" s="165"/>
      <c r="X340" s="165"/>
      <c r="Y340" s="165"/>
      <c r="Z340" s="165"/>
      <c r="AA340" s="165"/>
      <c r="AB340" s="165"/>
      <c r="AC340" s="165"/>
      <c r="AD340" s="165"/>
      <c r="AE340" s="165"/>
      <c r="AF340" s="165"/>
      <c r="AG340" s="165"/>
      <c r="AI340" s="8"/>
      <c r="AJ340" s="8"/>
      <c r="AK340" s="8"/>
      <c r="AL340" s="8"/>
      <c r="AM340" s="8"/>
      <c r="AN340" s="8"/>
      <c r="AO340" s="8"/>
      <c r="AP340" s="8"/>
      <c r="AQ340" s="8"/>
    </row>
    <row r="341" spans="1:43" s="7" customFormat="1" ht="13.8" x14ac:dyDescent="0.25">
      <c r="A341" s="6"/>
      <c r="D341" s="165"/>
      <c r="E341" s="165"/>
      <c r="F341" s="165"/>
      <c r="G341" s="165"/>
      <c r="H341" s="165"/>
      <c r="I341" s="165"/>
      <c r="J341" s="165"/>
      <c r="K341" s="165"/>
      <c r="L341" s="165"/>
      <c r="M341" s="165"/>
      <c r="N341" s="165"/>
      <c r="O341" s="165"/>
      <c r="P341" s="165"/>
      <c r="Q341" s="165"/>
      <c r="R341" s="165"/>
      <c r="S341" s="165"/>
      <c r="T341" s="165"/>
      <c r="U341" s="165"/>
      <c r="V341" s="165"/>
      <c r="W341" s="165"/>
      <c r="X341" s="165"/>
      <c r="Y341" s="165"/>
      <c r="Z341" s="165"/>
      <c r="AA341" s="165"/>
      <c r="AB341" s="165"/>
      <c r="AC341" s="165"/>
      <c r="AD341" s="165"/>
      <c r="AE341" s="165"/>
      <c r="AF341" s="165"/>
      <c r="AG341" s="165"/>
      <c r="AI341" s="8"/>
      <c r="AJ341" s="8"/>
      <c r="AK341" s="8"/>
      <c r="AL341" s="8"/>
      <c r="AM341" s="8"/>
      <c r="AN341" s="8"/>
      <c r="AO341" s="8"/>
      <c r="AP341" s="8"/>
      <c r="AQ341" s="8"/>
    </row>
    <row r="342" spans="1:43" s="7" customFormat="1" ht="13.8" x14ac:dyDescent="0.25">
      <c r="A342" s="6"/>
      <c r="D342" s="165"/>
      <c r="E342" s="165"/>
      <c r="F342" s="165"/>
      <c r="G342" s="165"/>
      <c r="H342" s="165"/>
      <c r="I342" s="165"/>
      <c r="J342" s="165"/>
      <c r="K342" s="165"/>
      <c r="L342" s="165"/>
      <c r="M342" s="165"/>
      <c r="N342" s="165"/>
      <c r="O342" s="165"/>
      <c r="P342" s="165"/>
      <c r="Q342" s="165"/>
      <c r="R342" s="165"/>
      <c r="S342" s="165"/>
      <c r="T342" s="165"/>
      <c r="U342" s="165"/>
      <c r="V342" s="165"/>
      <c r="W342" s="165"/>
      <c r="X342" s="165"/>
      <c r="Y342" s="165"/>
      <c r="Z342" s="165"/>
      <c r="AA342" s="165"/>
      <c r="AB342" s="165"/>
      <c r="AC342" s="165"/>
      <c r="AD342" s="165"/>
      <c r="AE342" s="165"/>
      <c r="AF342" s="165"/>
      <c r="AG342" s="165"/>
      <c r="AI342" s="8"/>
      <c r="AJ342" s="8"/>
      <c r="AK342" s="8"/>
      <c r="AL342" s="8"/>
      <c r="AM342" s="8"/>
      <c r="AN342" s="8"/>
      <c r="AO342" s="8"/>
      <c r="AP342" s="8"/>
      <c r="AQ342" s="8"/>
    </row>
    <row r="343" spans="1:43" s="7" customFormat="1" ht="13.8" x14ac:dyDescent="0.25">
      <c r="A343" s="6"/>
      <c r="D343" s="165"/>
      <c r="E343" s="165"/>
      <c r="F343" s="165"/>
      <c r="G343" s="165"/>
      <c r="H343" s="165"/>
      <c r="I343" s="165"/>
      <c r="J343" s="165"/>
      <c r="K343" s="165"/>
      <c r="L343" s="165"/>
      <c r="M343" s="165"/>
      <c r="N343" s="165"/>
      <c r="O343" s="165"/>
      <c r="P343" s="165"/>
      <c r="Q343" s="165"/>
      <c r="R343" s="165"/>
      <c r="S343" s="165"/>
      <c r="T343" s="165"/>
      <c r="U343" s="165"/>
      <c r="V343" s="165"/>
      <c r="W343" s="165"/>
      <c r="X343" s="165"/>
      <c r="Y343" s="165"/>
      <c r="Z343" s="165"/>
      <c r="AA343" s="165"/>
      <c r="AB343" s="165"/>
      <c r="AC343" s="165"/>
      <c r="AD343" s="165"/>
      <c r="AE343" s="165"/>
      <c r="AF343" s="165"/>
      <c r="AG343" s="165"/>
      <c r="AI343" s="8"/>
      <c r="AJ343" s="8"/>
      <c r="AK343" s="8"/>
      <c r="AL343" s="8"/>
      <c r="AM343" s="8"/>
      <c r="AN343" s="8"/>
      <c r="AO343" s="8"/>
      <c r="AP343" s="8"/>
      <c r="AQ343" s="8"/>
    </row>
    <row r="344" spans="1:43" s="7" customFormat="1" ht="13.8" x14ac:dyDescent="0.25">
      <c r="A344" s="6"/>
      <c r="D344" s="165"/>
      <c r="E344" s="165"/>
      <c r="F344" s="165"/>
      <c r="G344" s="165"/>
      <c r="H344" s="165"/>
      <c r="I344" s="165"/>
      <c r="J344" s="165"/>
      <c r="K344" s="165"/>
      <c r="L344" s="165"/>
      <c r="M344" s="165"/>
      <c r="N344" s="165"/>
      <c r="O344" s="165"/>
      <c r="P344" s="165"/>
      <c r="Q344" s="165"/>
      <c r="R344" s="165"/>
      <c r="S344" s="165"/>
      <c r="T344" s="165"/>
      <c r="U344" s="165"/>
      <c r="V344" s="165"/>
      <c r="W344" s="165"/>
      <c r="X344" s="165"/>
      <c r="Y344" s="165"/>
      <c r="Z344" s="165"/>
      <c r="AA344" s="165"/>
      <c r="AB344" s="165"/>
      <c r="AC344" s="165"/>
      <c r="AD344" s="165"/>
      <c r="AE344" s="165"/>
      <c r="AF344" s="165"/>
      <c r="AG344" s="165"/>
      <c r="AI344" s="8"/>
      <c r="AJ344" s="8"/>
      <c r="AK344" s="8"/>
      <c r="AL344" s="8"/>
      <c r="AM344" s="8"/>
      <c r="AN344" s="8"/>
      <c r="AO344" s="8"/>
      <c r="AP344" s="8"/>
      <c r="AQ344" s="8"/>
    </row>
    <row r="345" spans="1:43" s="7" customFormat="1" ht="13.8" x14ac:dyDescent="0.25">
      <c r="A345" s="6"/>
      <c r="D345" s="165"/>
      <c r="E345" s="165"/>
      <c r="F345" s="165"/>
      <c r="G345" s="165"/>
      <c r="H345" s="165"/>
      <c r="I345" s="165"/>
      <c r="J345" s="165"/>
      <c r="K345" s="165"/>
      <c r="L345" s="165"/>
      <c r="M345" s="165"/>
      <c r="N345" s="165"/>
      <c r="O345" s="165"/>
      <c r="P345" s="165"/>
      <c r="Q345" s="165"/>
      <c r="R345" s="165"/>
      <c r="S345" s="165"/>
      <c r="T345" s="165"/>
      <c r="U345" s="165"/>
      <c r="V345" s="165"/>
      <c r="W345" s="165"/>
      <c r="X345" s="165"/>
      <c r="Y345" s="165"/>
      <c r="Z345" s="165"/>
      <c r="AA345" s="165"/>
      <c r="AB345" s="165"/>
      <c r="AC345" s="165"/>
      <c r="AD345" s="165"/>
      <c r="AE345" s="165"/>
      <c r="AF345" s="165"/>
      <c r="AG345" s="165"/>
      <c r="AI345" s="8"/>
      <c r="AJ345" s="8"/>
      <c r="AK345" s="8"/>
      <c r="AL345" s="8"/>
      <c r="AM345" s="8"/>
      <c r="AN345" s="8"/>
      <c r="AO345" s="8"/>
      <c r="AP345" s="8"/>
      <c r="AQ345" s="8"/>
    </row>
    <row r="346" spans="1:43" s="7" customFormat="1" ht="13.8" x14ac:dyDescent="0.25">
      <c r="A346" s="6"/>
      <c r="D346" s="163" t="s">
        <v>648</v>
      </c>
      <c r="E346" s="163"/>
      <c r="F346" s="163"/>
      <c r="G346" s="163"/>
      <c r="H346" s="163"/>
      <c r="I346" s="163"/>
      <c r="J346" s="163"/>
      <c r="K346" s="163"/>
      <c r="L346" s="163"/>
      <c r="M346" s="163"/>
      <c r="N346" s="163"/>
      <c r="O346" s="163"/>
      <c r="P346" s="163"/>
      <c r="Q346" s="163"/>
      <c r="R346" s="163"/>
      <c r="AI346" s="8"/>
      <c r="AJ346" s="8"/>
      <c r="AK346" s="8"/>
      <c r="AL346" s="8"/>
      <c r="AM346" s="8"/>
      <c r="AN346" s="8"/>
      <c r="AO346" s="8"/>
      <c r="AP346" s="8"/>
      <c r="AQ346" s="8"/>
    </row>
    <row r="347" spans="1:43" s="7" customFormat="1" ht="13.8" x14ac:dyDescent="0.25">
      <c r="A347" s="6"/>
      <c r="D347" s="163"/>
      <c r="E347" s="163"/>
      <c r="F347" s="163"/>
      <c r="G347" s="163"/>
      <c r="H347" s="163"/>
      <c r="I347" s="163"/>
      <c r="J347" s="163"/>
      <c r="K347" s="163"/>
      <c r="L347" s="163"/>
      <c r="M347" s="163"/>
      <c r="N347" s="163"/>
      <c r="O347" s="163"/>
      <c r="P347" s="163"/>
      <c r="Q347" s="163"/>
      <c r="R347" s="163"/>
      <c r="AI347" s="8"/>
      <c r="AJ347" s="8"/>
      <c r="AK347" s="8"/>
      <c r="AL347" s="8"/>
      <c r="AM347" s="8"/>
      <c r="AN347" s="8"/>
      <c r="AO347" s="8"/>
      <c r="AP347" s="8"/>
      <c r="AQ347" s="8"/>
    </row>
    <row r="348" spans="1:43" s="7" customFormat="1" ht="13.8" x14ac:dyDescent="0.25">
      <c r="A348" s="6"/>
      <c r="D348" s="19" t="s">
        <v>140</v>
      </c>
      <c r="AI348" s="8"/>
      <c r="AJ348" s="8"/>
      <c r="AK348" s="8"/>
      <c r="AL348" s="8"/>
      <c r="AM348" s="8"/>
      <c r="AN348" s="8"/>
      <c r="AO348" s="8"/>
      <c r="AP348" s="8"/>
      <c r="AQ348" s="8"/>
    </row>
    <row r="349" spans="1:43" s="7" customFormat="1" ht="13.8" x14ac:dyDescent="0.25">
      <c r="A349" s="6"/>
      <c r="AI349" s="8"/>
      <c r="AJ349" s="8"/>
      <c r="AK349" s="8"/>
      <c r="AL349" s="8"/>
      <c r="AM349" s="8"/>
      <c r="AN349" s="8"/>
      <c r="AO349" s="8"/>
      <c r="AP349" s="8"/>
      <c r="AQ349" s="8"/>
    </row>
    <row r="350" spans="1:43" s="7" customFormat="1" ht="13.8" x14ac:dyDescent="0.25">
      <c r="A350" s="6"/>
      <c r="D350" s="165" t="s">
        <v>141</v>
      </c>
      <c r="E350" s="165"/>
      <c r="F350" s="165"/>
      <c r="G350" s="165"/>
      <c r="H350" s="165"/>
      <c r="I350" s="165"/>
      <c r="J350" s="165"/>
      <c r="K350" s="165"/>
      <c r="L350" s="165"/>
      <c r="M350" s="165"/>
      <c r="N350" s="165"/>
      <c r="O350" s="165"/>
      <c r="P350" s="165"/>
      <c r="Q350" s="165"/>
      <c r="R350" s="165"/>
      <c r="S350" s="165"/>
      <c r="T350" s="165"/>
      <c r="U350" s="165"/>
      <c r="V350" s="165"/>
      <c r="W350" s="165"/>
      <c r="X350" s="165"/>
      <c r="Y350" s="165"/>
      <c r="Z350" s="165"/>
      <c r="AA350" s="165"/>
      <c r="AB350" s="165"/>
      <c r="AC350" s="165"/>
      <c r="AD350" s="165"/>
      <c r="AE350" s="165"/>
      <c r="AF350" s="165"/>
      <c r="AG350" s="165"/>
      <c r="AI350" s="8"/>
      <c r="AJ350" s="8"/>
      <c r="AK350" s="8"/>
      <c r="AL350" s="8"/>
      <c r="AM350" s="8"/>
      <c r="AN350" s="8"/>
      <c r="AO350" s="8"/>
      <c r="AP350" s="8"/>
      <c r="AQ350" s="8"/>
    </row>
    <row r="351" spans="1:43" s="7" customFormat="1" ht="13.8" x14ac:dyDescent="0.25">
      <c r="A351" s="6"/>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I351" s="8"/>
      <c r="AJ351" s="8"/>
      <c r="AK351" s="8"/>
      <c r="AL351" s="8"/>
      <c r="AM351" s="8"/>
      <c r="AN351" s="8"/>
      <c r="AO351" s="8"/>
      <c r="AP351" s="8"/>
      <c r="AQ351" s="8"/>
    </row>
    <row r="352" spans="1:43" s="7" customFormat="1" ht="14.25" customHeight="1" x14ac:dyDescent="0.25">
      <c r="A352" s="6"/>
      <c r="D352" s="7" t="s">
        <v>22</v>
      </c>
      <c r="E352" s="165" t="s">
        <v>142</v>
      </c>
      <c r="F352" s="165"/>
      <c r="G352" s="165"/>
      <c r="H352" s="165"/>
      <c r="I352" s="165"/>
      <c r="J352" s="165"/>
      <c r="K352" s="165"/>
      <c r="L352" s="165"/>
      <c r="M352" s="165"/>
      <c r="N352" s="165"/>
      <c r="O352" s="165"/>
      <c r="P352" s="165"/>
      <c r="Q352" s="165"/>
      <c r="R352" s="165"/>
      <c r="S352" s="165"/>
      <c r="T352" s="165"/>
      <c r="U352" s="165"/>
      <c r="V352" s="165"/>
      <c r="W352" s="165"/>
      <c r="X352" s="165"/>
      <c r="Y352" s="165"/>
      <c r="Z352" s="165"/>
      <c r="AA352" s="165"/>
      <c r="AB352" s="165"/>
      <c r="AC352" s="165"/>
      <c r="AD352" s="165"/>
      <c r="AE352" s="165"/>
      <c r="AF352" s="165"/>
      <c r="AG352" s="165"/>
      <c r="AI352" s="8"/>
      <c r="AJ352" s="8"/>
      <c r="AK352" s="8"/>
      <c r="AL352" s="8"/>
      <c r="AM352" s="8"/>
      <c r="AN352" s="8"/>
      <c r="AO352" s="8"/>
      <c r="AP352" s="8"/>
      <c r="AQ352" s="8"/>
    </row>
    <row r="353" spans="1:43" s="7" customFormat="1" ht="14.25" customHeight="1" x14ac:dyDescent="0.25">
      <c r="A353" s="6"/>
      <c r="E353" s="165"/>
      <c r="F353" s="165"/>
      <c r="G353" s="165"/>
      <c r="H353" s="165"/>
      <c r="I353" s="165"/>
      <c r="J353" s="165"/>
      <c r="K353" s="165"/>
      <c r="L353" s="165"/>
      <c r="M353" s="165"/>
      <c r="N353" s="165"/>
      <c r="O353" s="165"/>
      <c r="P353" s="165"/>
      <c r="Q353" s="165"/>
      <c r="R353" s="165"/>
      <c r="S353" s="165"/>
      <c r="T353" s="165"/>
      <c r="U353" s="165"/>
      <c r="V353" s="165"/>
      <c r="W353" s="165"/>
      <c r="X353" s="165"/>
      <c r="Y353" s="165"/>
      <c r="Z353" s="165"/>
      <c r="AA353" s="165"/>
      <c r="AB353" s="165"/>
      <c r="AC353" s="165"/>
      <c r="AD353" s="165"/>
      <c r="AE353" s="165"/>
      <c r="AF353" s="165"/>
      <c r="AG353" s="165"/>
      <c r="AI353" s="8"/>
      <c r="AJ353" s="8"/>
      <c r="AK353" s="8"/>
      <c r="AL353" s="8"/>
      <c r="AM353" s="8"/>
      <c r="AN353" s="8"/>
      <c r="AO353" s="8"/>
      <c r="AP353" s="8"/>
      <c r="AQ353" s="8"/>
    </row>
    <row r="354" spans="1:43" s="7" customFormat="1" ht="13.8" x14ac:dyDescent="0.25">
      <c r="A354" s="6"/>
      <c r="E354" s="37"/>
      <c r="F354" s="37"/>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7"/>
      <c r="AF354" s="37"/>
      <c r="AG354" s="37"/>
      <c r="AI354" s="8"/>
      <c r="AJ354" s="8"/>
      <c r="AK354" s="8"/>
      <c r="AL354" s="8"/>
      <c r="AM354" s="8"/>
      <c r="AN354" s="8"/>
      <c r="AO354" s="8"/>
      <c r="AP354" s="8"/>
      <c r="AQ354" s="8"/>
    </row>
    <row r="355" spans="1:43" s="7" customFormat="1" ht="14.25" customHeight="1" x14ac:dyDescent="0.25">
      <c r="A355" s="6"/>
      <c r="D355" s="7" t="s">
        <v>22</v>
      </c>
      <c r="E355" s="220" t="s">
        <v>143</v>
      </c>
      <c r="F355" s="220"/>
      <c r="G355" s="220"/>
      <c r="H355" s="220"/>
      <c r="I355" s="220"/>
      <c r="J355" s="220"/>
      <c r="K355" s="220"/>
      <c r="L355" s="220"/>
      <c r="M355" s="220"/>
      <c r="N355" s="220"/>
      <c r="O355" s="220"/>
      <c r="P355" s="220"/>
      <c r="Q355" s="220"/>
      <c r="R355" s="220"/>
      <c r="S355" s="220"/>
      <c r="T355" s="220"/>
      <c r="U355" s="220"/>
      <c r="V355" s="220"/>
      <c r="W355" s="220"/>
      <c r="X355" s="220"/>
      <c r="Y355" s="220"/>
      <c r="Z355" s="220"/>
      <c r="AA355" s="220"/>
      <c r="AB355" s="220"/>
      <c r="AC355" s="220"/>
      <c r="AD355" s="220"/>
      <c r="AE355" s="220"/>
      <c r="AF355" s="220"/>
      <c r="AG355" s="220"/>
      <c r="AI355" s="8"/>
      <c r="AJ355" s="8"/>
      <c r="AK355" s="8"/>
      <c r="AL355" s="8"/>
      <c r="AM355" s="8"/>
      <c r="AN355" s="8"/>
      <c r="AO355" s="8"/>
      <c r="AP355" s="8"/>
      <c r="AQ355" s="8"/>
    </row>
    <row r="356" spans="1:43" s="7" customFormat="1" ht="13.8" x14ac:dyDescent="0.25">
      <c r="A356" s="6"/>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c r="AA356" s="220"/>
      <c r="AB356" s="220"/>
      <c r="AC356" s="220"/>
      <c r="AD356" s="220"/>
      <c r="AE356" s="220"/>
      <c r="AF356" s="220"/>
      <c r="AG356" s="220"/>
      <c r="AI356" s="8"/>
      <c r="AJ356" s="8"/>
      <c r="AK356" s="8"/>
      <c r="AL356" s="8"/>
      <c r="AM356" s="8"/>
      <c r="AN356" s="8"/>
      <c r="AO356" s="8"/>
      <c r="AP356" s="8"/>
      <c r="AQ356" s="8"/>
    </row>
    <row r="357" spans="1:43" s="7" customFormat="1" ht="13.8" x14ac:dyDescent="0.25">
      <c r="A357" s="6"/>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c r="AA357" s="220"/>
      <c r="AB357" s="220"/>
      <c r="AC357" s="220"/>
      <c r="AD357" s="220"/>
      <c r="AE357" s="220"/>
      <c r="AF357" s="220"/>
      <c r="AG357" s="220"/>
      <c r="AI357" s="8"/>
      <c r="AJ357" s="8"/>
      <c r="AK357" s="8"/>
      <c r="AL357" s="8"/>
      <c r="AM357" s="8"/>
      <c r="AN357" s="8"/>
      <c r="AO357" s="8"/>
      <c r="AP357" s="8"/>
      <c r="AQ357" s="8"/>
    </row>
    <row r="358" spans="1:43" s="7" customFormat="1" ht="13.8" x14ac:dyDescent="0.25">
      <c r="A358" s="6"/>
      <c r="AI358" s="8"/>
      <c r="AJ358" s="8"/>
      <c r="AK358" s="8"/>
      <c r="AL358" s="8"/>
      <c r="AM358" s="8"/>
      <c r="AN358" s="8"/>
      <c r="AO358" s="8"/>
      <c r="AP358" s="8"/>
      <c r="AQ358" s="8"/>
    </row>
    <row r="359" spans="1:43" s="7" customFormat="1" ht="13.8" x14ac:dyDescent="0.25">
      <c r="A359" s="6"/>
      <c r="D359" s="165" t="s">
        <v>144</v>
      </c>
      <c r="E359" s="165"/>
      <c r="F359" s="165"/>
      <c r="G359" s="165"/>
      <c r="H359" s="165"/>
      <c r="I359" s="165"/>
      <c r="J359" s="165"/>
      <c r="K359" s="165"/>
      <c r="L359" s="165"/>
      <c r="M359" s="165"/>
      <c r="N359" s="165"/>
      <c r="O359" s="165"/>
      <c r="P359" s="165"/>
      <c r="Q359" s="165"/>
      <c r="R359" s="165"/>
      <c r="S359" s="165"/>
      <c r="T359" s="165"/>
      <c r="U359" s="165"/>
      <c r="V359" s="165"/>
      <c r="W359" s="165"/>
      <c r="X359" s="165"/>
      <c r="Y359" s="165"/>
      <c r="Z359" s="165"/>
      <c r="AA359" s="165"/>
      <c r="AB359" s="165"/>
      <c r="AC359" s="165"/>
      <c r="AD359" s="165"/>
      <c r="AE359" s="165"/>
      <c r="AF359" s="165"/>
      <c r="AG359" s="165"/>
      <c r="AI359" s="8"/>
      <c r="AJ359" s="8"/>
      <c r="AK359" s="8"/>
      <c r="AL359" s="8"/>
      <c r="AM359" s="8"/>
      <c r="AN359" s="8"/>
      <c r="AO359" s="8"/>
      <c r="AP359" s="8"/>
      <c r="AQ359" s="8"/>
    </row>
    <row r="360" spans="1:43" s="7" customFormat="1" ht="13.8" x14ac:dyDescent="0.25">
      <c r="A360" s="6"/>
      <c r="D360" s="165"/>
      <c r="E360" s="165"/>
      <c r="F360" s="165"/>
      <c r="G360" s="165"/>
      <c r="H360" s="165"/>
      <c r="I360" s="165"/>
      <c r="J360" s="165"/>
      <c r="K360" s="165"/>
      <c r="L360" s="165"/>
      <c r="M360" s="165"/>
      <c r="N360" s="165"/>
      <c r="O360" s="165"/>
      <c r="P360" s="165"/>
      <c r="Q360" s="165"/>
      <c r="R360" s="165"/>
      <c r="S360" s="165"/>
      <c r="T360" s="165"/>
      <c r="U360" s="165"/>
      <c r="V360" s="165"/>
      <c r="W360" s="165"/>
      <c r="X360" s="165"/>
      <c r="Y360" s="165"/>
      <c r="Z360" s="165"/>
      <c r="AA360" s="165"/>
      <c r="AB360" s="165"/>
      <c r="AC360" s="165"/>
      <c r="AD360" s="165"/>
      <c r="AE360" s="165"/>
      <c r="AF360" s="165"/>
      <c r="AG360" s="165"/>
      <c r="AI360" s="8"/>
      <c r="AJ360" s="8"/>
      <c r="AK360" s="8"/>
      <c r="AL360" s="8"/>
      <c r="AM360" s="8"/>
      <c r="AN360" s="8"/>
      <c r="AO360" s="8"/>
      <c r="AP360" s="8"/>
      <c r="AQ360" s="8"/>
    </row>
    <row r="361" spans="1:43" s="7" customFormat="1" ht="13.8" x14ac:dyDescent="0.25">
      <c r="A361" s="6"/>
      <c r="D361" s="165"/>
      <c r="E361" s="165"/>
      <c r="F361" s="165"/>
      <c r="G361" s="165"/>
      <c r="H361" s="165"/>
      <c r="I361" s="165"/>
      <c r="J361" s="165"/>
      <c r="K361" s="165"/>
      <c r="L361" s="165"/>
      <c r="M361" s="165"/>
      <c r="N361" s="165"/>
      <c r="O361" s="165"/>
      <c r="P361" s="165"/>
      <c r="Q361" s="165"/>
      <c r="R361" s="165"/>
      <c r="S361" s="165"/>
      <c r="T361" s="165"/>
      <c r="U361" s="165"/>
      <c r="V361" s="165"/>
      <c r="W361" s="165"/>
      <c r="X361" s="165"/>
      <c r="Y361" s="165"/>
      <c r="Z361" s="165"/>
      <c r="AA361" s="165"/>
      <c r="AB361" s="165"/>
      <c r="AC361" s="165"/>
      <c r="AD361" s="165"/>
      <c r="AE361" s="165"/>
      <c r="AF361" s="165"/>
      <c r="AG361" s="165"/>
      <c r="AI361" s="8"/>
      <c r="AJ361" s="8"/>
      <c r="AK361" s="8"/>
      <c r="AL361" s="8"/>
      <c r="AM361" s="8"/>
      <c r="AN361" s="8"/>
      <c r="AO361" s="8"/>
      <c r="AP361" s="8"/>
      <c r="AQ361" s="8"/>
    </row>
    <row r="362" spans="1:43" s="7" customFormat="1" ht="13.8" x14ac:dyDescent="0.25">
      <c r="A362" s="6"/>
      <c r="D362" s="163" t="s">
        <v>649</v>
      </c>
      <c r="E362" s="163"/>
      <c r="F362" s="163"/>
      <c r="G362" s="163"/>
      <c r="H362" s="163"/>
      <c r="I362" s="163"/>
      <c r="J362" s="163"/>
      <c r="K362" s="163"/>
      <c r="L362" s="163"/>
      <c r="M362" s="163"/>
      <c r="N362" s="163"/>
      <c r="O362" s="163"/>
      <c r="P362" s="163"/>
      <c r="Q362" s="163"/>
      <c r="R362" s="163"/>
      <c r="AI362" s="8"/>
      <c r="AJ362" s="8"/>
      <c r="AK362" s="8"/>
      <c r="AL362" s="8"/>
      <c r="AM362" s="8"/>
      <c r="AN362" s="8"/>
      <c r="AO362" s="8"/>
      <c r="AP362" s="8"/>
      <c r="AQ362" s="8"/>
    </row>
    <row r="363" spans="1:43" s="7" customFormat="1" ht="13.8" x14ac:dyDescent="0.25">
      <c r="A363" s="6"/>
      <c r="D363" s="19" t="s">
        <v>145</v>
      </c>
      <c r="AI363" s="8"/>
      <c r="AJ363" s="8"/>
      <c r="AK363" s="8"/>
      <c r="AL363" s="8"/>
      <c r="AM363" s="8"/>
      <c r="AN363" s="8"/>
      <c r="AO363" s="8"/>
      <c r="AP363" s="8"/>
      <c r="AQ363" s="8"/>
    </row>
    <row r="364" spans="1:43" s="7" customFormat="1" ht="13.8" x14ac:dyDescent="0.25">
      <c r="A364" s="6"/>
      <c r="AI364" s="8"/>
      <c r="AJ364" s="8"/>
      <c r="AK364" s="8"/>
      <c r="AL364" s="8"/>
      <c r="AM364" s="8"/>
      <c r="AN364" s="8"/>
      <c r="AO364" s="8"/>
      <c r="AP364" s="8"/>
      <c r="AQ364" s="8"/>
    </row>
    <row r="365" spans="1:43" s="7" customFormat="1" ht="13.8" x14ac:dyDescent="0.25">
      <c r="A365" s="6"/>
      <c r="D365" s="165" t="s">
        <v>146</v>
      </c>
      <c r="E365" s="165"/>
      <c r="F365" s="165"/>
      <c r="G365" s="165"/>
      <c r="H365" s="165"/>
      <c r="I365" s="165"/>
      <c r="J365" s="165"/>
      <c r="K365" s="165"/>
      <c r="L365" s="165"/>
      <c r="M365" s="165"/>
      <c r="N365" s="165"/>
      <c r="O365" s="165"/>
      <c r="P365" s="165"/>
      <c r="Q365" s="165"/>
      <c r="R365" s="165"/>
      <c r="S365" s="165"/>
      <c r="T365" s="165"/>
      <c r="U365" s="165"/>
      <c r="V365" s="165"/>
      <c r="W365" s="165"/>
      <c r="X365" s="165"/>
      <c r="Y365" s="165"/>
      <c r="Z365" s="165"/>
      <c r="AA365" s="165"/>
      <c r="AB365" s="165"/>
      <c r="AC365" s="165"/>
      <c r="AD365" s="165"/>
      <c r="AE365" s="165"/>
      <c r="AF365" s="165"/>
      <c r="AG365" s="165"/>
      <c r="AI365" s="8"/>
      <c r="AJ365" s="8"/>
      <c r="AK365" s="8"/>
      <c r="AL365" s="8"/>
      <c r="AM365" s="8"/>
      <c r="AN365" s="8"/>
      <c r="AO365" s="8"/>
      <c r="AP365" s="8"/>
      <c r="AQ365" s="8"/>
    </row>
    <row r="366" spans="1:43" s="7" customFormat="1" ht="13.8" x14ac:dyDescent="0.25">
      <c r="A366" s="6"/>
      <c r="D366" s="165"/>
      <c r="E366" s="165"/>
      <c r="F366" s="165"/>
      <c r="G366" s="165"/>
      <c r="H366" s="165"/>
      <c r="I366" s="165"/>
      <c r="J366" s="165"/>
      <c r="K366" s="165"/>
      <c r="L366" s="165"/>
      <c r="M366" s="165"/>
      <c r="N366" s="165"/>
      <c r="O366" s="165"/>
      <c r="P366" s="165"/>
      <c r="Q366" s="165"/>
      <c r="R366" s="165"/>
      <c r="S366" s="165"/>
      <c r="T366" s="165"/>
      <c r="U366" s="165"/>
      <c r="V366" s="165"/>
      <c r="W366" s="165"/>
      <c r="X366" s="165"/>
      <c r="Y366" s="165"/>
      <c r="Z366" s="165"/>
      <c r="AA366" s="165"/>
      <c r="AB366" s="165"/>
      <c r="AC366" s="165"/>
      <c r="AD366" s="165"/>
      <c r="AE366" s="165"/>
      <c r="AF366" s="165"/>
      <c r="AG366" s="165"/>
      <c r="AI366" s="8"/>
      <c r="AJ366" s="8"/>
      <c r="AK366" s="8"/>
      <c r="AL366" s="8"/>
      <c r="AM366" s="8"/>
      <c r="AN366" s="8"/>
      <c r="AO366" s="8"/>
      <c r="AP366" s="8"/>
      <c r="AQ366" s="8"/>
    </row>
    <row r="367" spans="1:43" s="7" customFormat="1" ht="13.8" x14ac:dyDescent="0.25">
      <c r="A367" s="6"/>
      <c r="D367" s="165"/>
      <c r="E367" s="165"/>
      <c r="F367" s="165"/>
      <c r="G367" s="165"/>
      <c r="H367" s="165"/>
      <c r="I367" s="165"/>
      <c r="J367" s="165"/>
      <c r="K367" s="165"/>
      <c r="L367" s="165"/>
      <c r="M367" s="165"/>
      <c r="N367" s="165"/>
      <c r="O367" s="165"/>
      <c r="P367" s="165"/>
      <c r="Q367" s="165"/>
      <c r="R367" s="165"/>
      <c r="S367" s="165"/>
      <c r="T367" s="165"/>
      <c r="U367" s="165"/>
      <c r="V367" s="165"/>
      <c r="W367" s="165"/>
      <c r="X367" s="165"/>
      <c r="Y367" s="165"/>
      <c r="Z367" s="165"/>
      <c r="AA367" s="165"/>
      <c r="AB367" s="165"/>
      <c r="AC367" s="165"/>
      <c r="AD367" s="165"/>
      <c r="AE367" s="165"/>
      <c r="AF367" s="165"/>
      <c r="AG367" s="165"/>
      <c r="AI367" s="8"/>
      <c r="AJ367" s="8"/>
      <c r="AK367" s="8"/>
      <c r="AL367" s="8"/>
      <c r="AM367" s="8"/>
      <c r="AN367" s="8"/>
      <c r="AO367" s="8"/>
      <c r="AP367" s="8"/>
      <c r="AQ367" s="8"/>
    </row>
    <row r="368" spans="1:43" s="7" customFormat="1" ht="13.8" x14ac:dyDescent="0.25">
      <c r="A368" s="6"/>
      <c r="AI368" s="8"/>
      <c r="AJ368" s="8"/>
      <c r="AK368" s="8"/>
      <c r="AL368" s="8"/>
      <c r="AM368" s="8"/>
      <c r="AN368" s="8"/>
      <c r="AO368" s="8"/>
      <c r="AP368" s="8"/>
      <c r="AQ368" s="8"/>
    </row>
    <row r="369" spans="1:43" s="7" customFormat="1" ht="13.8" x14ac:dyDescent="0.25">
      <c r="A369" s="6"/>
      <c r="D369" s="7" t="s">
        <v>22</v>
      </c>
      <c r="E369" s="165" t="s">
        <v>147</v>
      </c>
      <c r="F369" s="165"/>
      <c r="G369" s="165"/>
      <c r="H369" s="165"/>
      <c r="I369" s="165"/>
      <c r="J369" s="165"/>
      <c r="K369" s="165"/>
      <c r="L369" s="165"/>
      <c r="M369" s="165"/>
      <c r="N369" s="165"/>
      <c r="O369" s="165"/>
      <c r="P369" s="165"/>
      <c r="Q369" s="165"/>
      <c r="R369" s="165"/>
      <c r="S369" s="165"/>
      <c r="T369" s="165"/>
      <c r="U369" s="165"/>
      <c r="V369" s="165"/>
      <c r="W369" s="165"/>
      <c r="X369" s="165"/>
      <c r="Y369" s="165"/>
      <c r="Z369" s="165"/>
      <c r="AA369" s="165"/>
      <c r="AB369" s="165"/>
      <c r="AC369" s="165"/>
      <c r="AD369" s="165"/>
      <c r="AE369" s="165"/>
      <c r="AF369" s="165"/>
      <c r="AG369" s="165"/>
      <c r="AI369" s="8"/>
      <c r="AJ369" s="8"/>
      <c r="AK369" s="8"/>
      <c r="AL369" s="8"/>
      <c r="AM369" s="8"/>
      <c r="AN369" s="8"/>
      <c r="AO369" s="8"/>
      <c r="AP369" s="8"/>
      <c r="AQ369" s="8"/>
    </row>
    <row r="370" spans="1:43" s="7" customFormat="1" ht="13.8" x14ac:dyDescent="0.25">
      <c r="A370" s="6"/>
      <c r="E370" s="165"/>
      <c r="F370" s="165"/>
      <c r="G370" s="165"/>
      <c r="H370" s="165"/>
      <c r="I370" s="165"/>
      <c r="J370" s="165"/>
      <c r="K370" s="165"/>
      <c r="L370" s="165"/>
      <c r="M370" s="165"/>
      <c r="N370" s="165"/>
      <c r="O370" s="165"/>
      <c r="P370" s="165"/>
      <c r="Q370" s="165"/>
      <c r="R370" s="165"/>
      <c r="S370" s="165"/>
      <c r="T370" s="165"/>
      <c r="U370" s="165"/>
      <c r="V370" s="165"/>
      <c r="W370" s="165"/>
      <c r="X370" s="165"/>
      <c r="Y370" s="165"/>
      <c r="Z370" s="165"/>
      <c r="AA370" s="165"/>
      <c r="AB370" s="165"/>
      <c r="AC370" s="165"/>
      <c r="AD370" s="165"/>
      <c r="AE370" s="165"/>
      <c r="AF370" s="165"/>
      <c r="AG370" s="165"/>
      <c r="AI370" s="8"/>
      <c r="AJ370" s="8"/>
      <c r="AK370" s="8"/>
      <c r="AL370" s="8"/>
      <c r="AM370" s="8"/>
      <c r="AN370" s="8"/>
      <c r="AO370" s="8"/>
      <c r="AP370" s="8"/>
      <c r="AQ370" s="8"/>
    </row>
    <row r="371" spans="1:43" s="7" customFormat="1" ht="13.8" x14ac:dyDescent="0.25">
      <c r="A371" s="6"/>
      <c r="E371" s="37"/>
      <c r="F371" s="37"/>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7"/>
      <c r="AF371" s="37"/>
      <c r="AG371" s="37"/>
      <c r="AI371" s="8"/>
      <c r="AJ371" s="8"/>
      <c r="AK371" s="8"/>
      <c r="AL371" s="8"/>
      <c r="AM371" s="8"/>
      <c r="AN371" s="8"/>
      <c r="AO371" s="8"/>
      <c r="AP371" s="8"/>
      <c r="AQ371" s="8"/>
    </row>
    <row r="372" spans="1:43" s="7" customFormat="1" ht="13.8" x14ac:dyDescent="0.25">
      <c r="A372" s="6"/>
      <c r="D372" s="7" t="s">
        <v>22</v>
      </c>
      <c r="E372" s="165" t="s">
        <v>148</v>
      </c>
      <c r="F372" s="165"/>
      <c r="G372" s="165"/>
      <c r="H372" s="165"/>
      <c r="I372" s="165"/>
      <c r="J372" s="165"/>
      <c r="K372" s="165"/>
      <c r="L372" s="165"/>
      <c r="M372" s="165"/>
      <c r="N372" s="165"/>
      <c r="O372" s="165"/>
      <c r="P372" s="165"/>
      <c r="Q372" s="165"/>
      <c r="R372" s="165"/>
      <c r="S372" s="165"/>
      <c r="T372" s="165"/>
      <c r="U372" s="165"/>
      <c r="V372" s="165"/>
      <c r="W372" s="165"/>
      <c r="X372" s="165"/>
      <c r="Y372" s="165"/>
      <c r="Z372" s="165"/>
      <c r="AA372" s="165"/>
      <c r="AB372" s="165"/>
      <c r="AC372" s="165"/>
      <c r="AD372" s="165"/>
      <c r="AE372" s="165"/>
      <c r="AF372" s="165"/>
      <c r="AG372" s="165"/>
      <c r="AI372" s="8"/>
      <c r="AJ372" s="8"/>
      <c r="AK372" s="8"/>
      <c r="AL372" s="8"/>
      <c r="AM372" s="8"/>
      <c r="AN372" s="8"/>
      <c r="AO372" s="8"/>
      <c r="AP372" s="8"/>
      <c r="AQ372" s="8"/>
    </row>
    <row r="373" spans="1:43" s="7" customFormat="1" ht="13.8" x14ac:dyDescent="0.25">
      <c r="A373" s="6"/>
      <c r="E373" s="165"/>
      <c r="F373" s="165"/>
      <c r="G373" s="165"/>
      <c r="H373" s="165"/>
      <c r="I373" s="165"/>
      <c r="J373" s="165"/>
      <c r="K373" s="165"/>
      <c r="L373" s="165"/>
      <c r="M373" s="165"/>
      <c r="N373" s="165"/>
      <c r="O373" s="165"/>
      <c r="P373" s="165"/>
      <c r="Q373" s="165"/>
      <c r="R373" s="165"/>
      <c r="S373" s="165"/>
      <c r="T373" s="165"/>
      <c r="U373" s="165"/>
      <c r="V373" s="165"/>
      <c r="W373" s="165"/>
      <c r="X373" s="165"/>
      <c r="Y373" s="165"/>
      <c r="Z373" s="165"/>
      <c r="AA373" s="165"/>
      <c r="AB373" s="165"/>
      <c r="AC373" s="165"/>
      <c r="AD373" s="165"/>
      <c r="AE373" s="165"/>
      <c r="AF373" s="165"/>
      <c r="AG373" s="165"/>
      <c r="AI373" s="8"/>
      <c r="AJ373" s="8"/>
      <c r="AK373" s="8"/>
      <c r="AL373" s="8"/>
      <c r="AM373" s="8"/>
      <c r="AN373" s="8"/>
      <c r="AO373" s="8"/>
      <c r="AP373" s="8"/>
      <c r="AQ373" s="8"/>
    </row>
    <row r="374" spans="1:43" s="7" customFormat="1" ht="13.8" x14ac:dyDescent="0.25">
      <c r="A374" s="6"/>
      <c r="AI374" s="8"/>
      <c r="AJ374" s="8"/>
      <c r="AK374" s="8"/>
      <c r="AL374" s="8"/>
      <c r="AM374" s="8"/>
      <c r="AN374" s="8"/>
      <c r="AO374" s="8"/>
      <c r="AP374" s="8"/>
      <c r="AQ374" s="8"/>
    </row>
    <row r="375" spans="1:43" s="7" customFormat="1" ht="13.8" x14ac:dyDescent="0.25">
      <c r="A375" s="6"/>
      <c r="D375" s="7" t="s">
        <v>22</v>
      </c>
      <c r="E375" s="165" t="s">
        <v>149</v>
      </c>
      <c r="F375" s="165"/>
      <c r="G375" s="165"/>
      <c r="H375" s="165"/>
      <c r="I375" s="165"/>
      <c r="J375" s="165"/>
      <c r="K375" s="165"/>
      <c r="L375" s="165"/>
      <c r="M375" s="165"/>
      <c r="N375" s="165"/>
      <c r="O375" s="165"/>
      <c r="P375" s="165"/>
      <c r="Q375" s="165"/>
      <c r="R375" s="165"/>
      <c r="S375" s="165"/>
      <c r="T375" s="165"/>
      <c r="U375" s="165"/>
      <c r="V375" s="165"/>
      <c r="W375" s="165"/>
      <c r="X375" s="165"/>
      <c r="Y375" s="165"/>
      <c r="Z375" s="165"/>
      <c r="AA375" s="165"/>
      <c r="AB375" s="165"/>
      <c r="AC375" s="165"/>
      <c r="AD375" s="165"/>
      <c r="AE375" s="165"/>
      <c r="AF375" s="165"/>
      <c r="AG375" s="165"/>
      <c r="AI375" s="8"/>
      <c r="AJ375" s="8"/>
      <c r="AK375" s="8"/>
      <c r="AL375" s="8"/>
      <c r="AM375" s="8"/>
      <c r="AN375" s="8"/>
      <c r="AO375" s="8"/>
      <c r="AP375" s="8"/>
      <c r="AQ375" s="8"/>
    </row>
    <row r="376" spans="1:43" s="7" customFormat="1" ht="13.8" x14ac:dyDescent="0.25">
      <c r="A376" s="6"/>
      <c r="AI376" s="8"/>
      <c r="AJ376" s="8"/>
      <c r="AK376" s="8"/>
      <c r="AL376" s="8"/>
      <c r="AM376" s="8"/>
      <c r="AN376" s="8"/>
      <c r="AO376" s="8"/>
      <c r="AP376" s="8"/>
      <c r="AQ376" s="8"/>
    </row>
    <row r="377" spans="1:43" s="7" customFormat="1" ht="13.8" x14ac:dyDescent="0.25">
      <c r="A377" s="6"/>
      <c r="D377" s="165" t="s">
        <v>150</v>
      </c>
      <c r="E377" s="165"/>
      <c r="F377" s="165"/>
      <c r="G377" s="165"/>
      <c r="H377" s="165"/>
      <c r="I377" s="165"/>
      <c r="J377" s="165"/>
      <c r="K377" s="165"/>
      <c r="L377" s="165"/>
      <c r="M377" s="165"/>
      <c r="N377" s="165"/>
      <c r="O377" s="165"/>
      <c r="P377" s="165"/>
      <c r="Q377" s="165"/>
      <c r="R377" s="165"/>
      <c r="S377" s="165"/>
      <c r="T377" s="165"/>
      <c r="U377" s="165"/>
      <c r="V377" s="165"/>
      <c r="W377" s="165"/>
      <c r="X377" s="165"/>
      <c r="Y377" s="165"/>
      <c r="Z377" s="165"/>
      <c r="AA377" s="165"/>
      <c r="AB377" s="165"/>
      <c r="AC377" s="165"/>
      <c r="AD377" s="165"/>
      <c r="AE377" s="165"/>
      <c r="AF377" s="165"/>
      <c r="AG377" s="165"/>
      <c r="AI377" s="8"/>
      <c r="AJ377" s="8"/>
      <c r="AK377" s="8"/>
      <c r="AL377" s="8"/>
      <c r="AM377" s="8"/>
      <c r="AN377" s="8"/>
      <c r="AO377" s="8"/>
      <c r="AP377" s="8"/>
      <c r="AQ377" s="8"/>
    </row>
    <row r="378" spans="1:43" s="7" customFormat="1" ht="13.8" x14ac:dyDescent="0.25">
      <c r="A378" s="6"/>
      <c r="D378" s="163" t="s">
        <v>650</v>
      </c>
      <c r="E378" s="163"/>
      <c r="F378" s="163"/>
      <c r="G378" s="163"/>
      <c r="H378" s="163"/>
      <c r="I378" s="163"/>
      <c r="J378" s="163"/>
      <c r="K378" s="163"/>
      <c r="L378" s="163"/>
      <c r="M378" s="163"/>
      <c r="N378" s="163"/>
      <c r="O378" s="163"/>
      <c r="P378" s="163"/>
      <c r="Q378" s="163"/>
      <c r="R378" s="163"/>
      <c r="S378" s="163"/>
      <c r="T378" s="163"/>
      <c r="U378" s="163"/>
      <c r="V378" s="163"/>
      <c r="W378" s="163"/>
      <c r="X378" s="163"/>
      <c r="Y378" s="163"/>
      <c r="Z378" s="163"/>
      <c r="AA378" s="163"/>
      <c r="AB378" s="163"/>
      <c r="AC378" s="163"/>
      <c r="AD378" s="163"/>
      <c r="AE378" s="163"/>
      <c r="AF378" s="163"/>
      <c r="AI378" s="8"/>
      <c r="AJ378" s="8"/>
      <c r="AK378" s="8"/>
      <c r="AL378" s="8"/>
      <c r="AM378" s="8"/>
      <c r="AN378" s="8"/>
      <c r="AO378" s="8"/>
      <c r="AP378" s="8"/>
      <c r="AQ378" s="8"/>
    </row>
    <row r="379" spans="1:43" s="7" customFormat="1" ht="13.8" x14ac:dyDescent="0.25">
      <c r="A379" s="6"/>
      <c r="D379" s="165"/>
      <c r="E379" s="165"/>
      <c r="F379" s="165"/>
      <c r="G379" s="165"/>
      <c r="H379" s="165"/>
      <c r="I379" s="165"/>
      <c r="J379" s="165"/>
      <c r="K379" s="165"/>
      <c r="L379" s="165"/>
      <c r="M379" s="165"/>
      <c r="N379" s="165"/>
      <c r="O379" s="165"/>
      <c r="P379" s="165"/>
      <c r="Q379" s="165"/>
      <c r="R379" s="165"/>
      <c r="S379" s="165"/>
      <c r="T379" s="165"/>
      <c r="U379" s="165"/>
      <c r="V379" s="165"/>
      <c r="W379" s="165"/>
      <c r="X379" s="165"/>
      <c r="Y379" s="165"/>
      <c r="Z379" s="165"/>
      <c r="AA379" s="165"/>
      <c r="AB379" s="165"/>
      <c r="AC379" s="165"/>
      <c r="AD379" s="165"/>
      <c r="AE379" s="165"/>
      <c r="AF379" s="165"/>
      <c r="AG379" s="165"/>
      <c r="AI379" s="8"/>
      <c r="AJ379" s="8"/>
      <c r="AK379" s="8"/>
      <c r="AL379" s="8"/>
      <c r="AM379" s="8"/>
      <c r="AN379" s="8"/>
      <c r="AO379" s="8"/>
      <c r="AP379" s="8"/>
      <c r="AQ379" s="8"/>
    </row>
    <row r="380" spans="1:43" s="7" customFormat="1" ht="13.8" x14ac:dyDescent="0.25">
      <c r="A380" s="6"/>
      <c r="D380" s="161"/>
      <c r="E380" s="161"/>
      <c r="F380" s="161"/>
      <c r="G380" s="161"/>
      <c r="H380" s="161"/>
      <c r="I380" s="161"/>
      <c r="J380" s="161"/>
      <c r="K380" s="161"/>
      <c r="L380" s="161"/>
      <c r="M380" s="161"/>
      <c r="N380" s="161"/>
      <c r="O380" s="161"/>
      <c r="P380" s="161"/>
      <c r="Q380" s="161"/>
      <c r="R380" s="161"/>
      <c r="S380" s="161"/>
      <c r="T380" s="161"/>
      <c r="U380" s="161"/>
      <c r="V380" s="161"/>
      <c r="W380" s="161"/>
      <c r="X380" s="161"/>
      <c r="Y380" s="161"/>
      <c r="Z380" s="161"/>
      <c r="AA380" s="161"/>
      <c r="AB380" s="161"/>
      <c r="AC380" s="161"/>
      <c r="AD380" s="161"/>
      <c r="AE380" s="161"/>
      <c r="AF380" s="161"/>
      <c r="AG380" s="161"/>
      <c r="AI380" s="8"/>
      <c r="AJ380" s="8"/>
      <c r="AK380" s="8"/>
      <c r="AL380" s="8"/>
      <c r="AM380" s="8"/>
      <c r="AN380" s="8"/>
      <c r="AO380" s="8"/>
      <c r="AP380" s="8"/>
      <c r="AQ380" s="8"/>
    </row>
    <row r="381" spans="1:43" s="7" customFormat="1" ht="13.8" x14ac:dyDescent="0.25">
      <c r="A381" s="6"/>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I381" s="8"/>
      <c r="AJ381" s="8"/>
      <c r="AK381" s="8"/>
      <c r="AL381" s="8"/>
      <c r="AM381" s="8"/>
      <c r="AN381" s="8"/>
      <c r="AO381" s="8"/>
      <c r="AP381" s="8"/>
      <c r="AQ381" s="8"/>
    </row>
    <row r="382" spans="1:43" s="7" customFormat="1" ht="13.8" x14ac:dyDescent="0.25">
      <c r="A382" s="6"/>
      <c r="D382" s="19" t="s">
        <v>151</v>
      </c>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I382" s="8"/>
      <c r="AJ382" s="8"/>
      <c r="AK382" s="8"/>
      <c r="AL382" s="8"/>
      <c r="AM382" s="8"/>
      <c r="AN382" s="8"/>
      <c r="AO382" s="8"/>
      <c r="AP382" s="8"/>
      <c r="AQ382" s="8"/>
    </row>
    <row r="383" spans="1:43" s="7" customFormat="1" ht="13.8" x14ac:dyDescent="0.25">
      <c r="A383" s="6"/>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I383" s="8"/>
      <c r="AJ383" s="8"/>
      <c r="AK383" s="8"/>
      <c r="AL383" s="8"/>
      <c r="AM383" s="8"/>
      <c r="AN383" s="8"/>
      <c r="AO383" s="8"/>
      <c r="AP383" s="8"/>
      <c r="AQ383" s="8"/>
    </row>
    <row r="384" spans="1:43" s="7" customFormat="1" ht="14.25" customHeight="1" x14ac:dyDescent="0.25">
      <c r="A384" s="6"/>
      <c r="D384" s="35" t="s">
        <v>640</v>
      </c>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I384" s="8"/>
      <c r="AJ384" s="8"/>
      <c r="AK384" s="8"/>
      <c r="AL384" s="8"/>
      <c r="AM384" s="8"/>
      <c r="AN384" s="8"/>
      <c r="AO384" s="8"/>
      <c r="AP384" s="8"/>
      <c r="AQ384" s="8"/>
    </row>
    <row r="385" spans="1:43" s="7" customFormat="1" ht="14.25" customHeight="1" x14ac:dyDescent="0.25">
      <c r="A385" s="6"/>
      <c r="D385" s="35"/>
      <c r="E385" s="162"/>
      <c r="F385" s="162"/>
      <c r="G385" s="162"/>
      <c r="H385" s="162"/>
      <c r="I385" s="162"/>
      <c r="J385" s="162"/>
      <c r="K385" s="162"/>
      <c r="L385" s="162"/>
      <c r="M385" s="162"/>
      <c r="N385" s="162"/>
      <c r="O385" s="162"/>
      <c r="P385" s="162"/>
      <c r="Q385" s="162"/>
      <c r="R385" s="162"/>
      <c r="S385" s="162"/>
      <c r="T385" s="162"/>
      <c r="U385" s="162"/>
      <c r="V385" s="162"/>
      <c r="W385" s="162"/>
      <c r="X385" s="162"/>
      <c r="Y385" s="162"/>
      <c r="Z385" s="162"/>
      <c r="AA385" s="162"/>
      <c r="AB385" s="162"/>
      <c r="AC385" s="162"/>
      <c r="AD385" s="162"/>
      <c r="AE385" s="162"/>
      <c r="AF385" s="162"/>
      <c r="AG385" s="162"/>
      <c r="AI385" s="8"/>
      <c r="AJ385" s="8"/>
      <c r="AK385" s="8"/>
      <c r="AL385" s="8"/>
      <c r="AM385" s="8"/>
      <c r="AN385" s="8"/>
      <c r="AO385" s="8"/>
      <c r="AP385" s="8"/>
      <c r="AQ385" s="8"/>
    </row>
    <row r="386" spans="1:43" s="7" customFormat="1" ht="14.25" customHeight="1" x14ac:dyDescent="0.25">
      <c r="A386" s="6"/>
      <c r="D386" s="35"/>
      <c r="E386" s="162"/>
      <c r="F386" s="162"/>
      <c r="G386" s="162"/>
      <c r="H386" s="162"/>
      <c r="I386" s="162"/>
      <c r="J386" s="162"/>
      <c r="K386" s="162"/>
      <c r="L386" s="162"/>
      <c r="M386" s="162"/>
      <c r="N386" s="162"/>
      <c r="O386" s="162"/>
      <c r="P386" s="162"/>
      <c r="Q386" s="162"/>
      <c r="R386" s="162"/>
      <c r="S386" s="162"/>
      <c r="T386" s="162"/>
      <c r="U386" s="162"/>
      <c r="V386" s="162"/>
      <c r="W386" s="162"/>
      <c r="X386" s="162"/>
      <c r="Y386" s="162"/>
      <c r="Z386" s="162"/>
      <c r="AA386" s="162"/>
      <c r="AB386" s="162"/>
      <c r="AC386" s="162"/>
      <c r="AD386" s="162"/>
      <c r="AE386" s="162"/>
      <c r="AF386" s="162"/>
      <c r="AG386" s="162"/>
      <c r="AI386" s="8"/>
      <c r="AJ386" s="8"/>
      <c r="AK386" s="8"/>
      <c r="AL386" s="8"/>
      <c r="AM386" s="8"/>
      <c r="AN386" s="8"/>
      <c r="AO386" s="8"/>
      <c r="AP386" s="8"/>
      <c r="AQ386" s="8"/>
    </row>
    <row r="387" spans="1:43" s="7" customFormat="1" ht="14.25" customHeight="1" x14ac:dyDescent="0.25">
      <c r="A387" s="6"/>
      <c r="D387" s="35"/>
      <c r="E387" s="162"/>
      <c r="F387" s="162"/>
      <c r="G387" s="162"/>
      <c r="H387" s="162"/>
      <c r="I387" s="162"/>
      <c r="J387" s="162"/>
      <c r="K387" s="162"/>
      <c r="L387" s="162"/>
      <c r="M387" s="162"/>
      <c r="N387" s="162"/>
      <c r="O387" s="162"/>
      <c r="P387" s="162"/>
      <c r="Q387" s="162"/>
      <c r="R387" s="162"/>
      <c r="S387" s="162"/>
      <c r="T387" s="162"/>
      <c r="U387" s="162"/>
      <c r="V387" s="162"/>
      <c r="W387" s="162"/>
      <c r="X387" s="162"/>
      <c r="Y387" s="162"/>
      <c r="Z387" s="162"/>
      <c r="AA387" s="162"/>
      <c r="AB387" s="162"/>
      <c r="AC387" s="162"/>
      <c r="AD387" s="162"/>
      <c r="AE387" s="162"/>
      <c r="AF387" s="162"/>
      <c r="AG387" s="162"/>
      <c r="AI387" s="8"/>
      <c r="AJ387" s="8"/>
      <c r="AK387" s="8"/>
      <c r="AL387" s="8"/>
      <c r="AM387" s="8"/>
      <c r="AN387" s="8"/>
      <c r="AO387" s="8"/>
      <c r="AP387" s="8"/>
      <c r="AQ387" s="8"/>
    </row>
    <row r="388" spans="1:43" s="7" customFormat="1" ht="14.25" customHeight="1" x14ac:dyDescent="0.25">
      <c r="A388" s="6"/>
      <c r="D388" s="35"/>
      <c r="E388" s="162"/>
      <c r="F388" s="162"/>
      <c r="G388" s="162"/>
      <c r="H388" s="162"/>
      <c r="I388" s="162"/>
      <c r="J388" s="162"/>
      <c r="K388" s="162"/>
      <c r="L388" s="162"/>
      <c r="M388" s="162"/>
      <c r="N388" s="162"/>
      <c r="O388" s="162"/>
      <c r="P388" s="162"/>
      <c r="Q388" s="162"/>
      <c r="R388" s="162"/>
      <c r="S388" s="162"/>
      <c r="T388" s="162"/>
      <c r="U388" s="162"/>
      <c r="V388" s="162"/>
      <c r="W388" s="162"/>
      <c r="X388" s="162"/>
      <c r="Y388" s="162"/>
      <c r="Z388" s="162"/>
      <c r="AA388" s="162"/>
      <c r="AB388" s="162"/>
      <c r="AC388" s="162"/>
      <c r="AD388" s="162"/>
      <c r="AE388" s="162"/>
      <c r="AF388" s="162"/>
      <c r="AG388" s="162"/>
      <c r="AI388" s="8"/>
      <c r="AJ388" s="8"/>
      <c r="AK388" s="8"/>
      <c r="AL388" s="8"/>
      <c r="AM388" s="8"/>
      <c r="AN388" s="8"/>
      <c r="AO388" s="8"/>
      <c r="AP388" s="8"/>
      <c r="AQ388" s="8"/>
    </row>
    <row r="389" spans="1:43" s="7" customFormat="1" ht="14.25" customHeight="1" x14ac:dyDescent="0.25">
      <c r="A389" s="6"/>
      <c r="D389" s="35"/>
      <c r="E389" s="162"/>
      <c r="F389" s="162"/>
      <c r="G389" s="162"/>
      <c r="H389" s="162"/>
      <c r="I389" s="162"/>
      <c r="J389" s="162"/>
      <c r="K389" s="162"/>
      <c r="L389" s="162"/>
      <c r="M389" s="162"/>
      <c r="N389" s="162"/>
      <c r="O389" s="162"/>
      <c r="P389" s="162"/>
      <c r="Q389" s="162"/>
      <c r="R389" s="162"/>
      <c r="S389" s="162"/>
      <c r="T389" s="162"/>
      <c r="U389" s="162"/>
      <c r="V389" s="162"/>
      <c r="W389" s="162"/>
      <c r="X389" s="162"/>
      <c r="Y389" s="162"/>
      <c r="Z389" s="162"/>
      <c r="AA389" s="162"/>
      <c r="AB389" s="162"/>
      <c r="AC389" s="162"/>
      <c r="AD389" s="162"/>
      <c r="AE389" s="162"/>
      <c r="AF389" s="162"/>
      <c r="AG389" s="162"/>
      <c r="AI389" s="8"/>
      <c r="AJ389" s="8"/>
      <c r="AK389" s="8"/>
      <c r="AL389" s="8"/>
      <c r="AM389" s="8"/>
      <c r="AN389" s="8"/>
      <c r="AO389" s="8"/>
      <c r="AP389" s="8"/>
      <c r="AQ389" s="8"/>
    </row>
    <row r="390" spans="1:43" s="7" customFormat="1" ht="14.25" customHeight="1" x14ac:dyDescent="0.25">
      <c r="A390" s="6"/>
      <c r="D390" s="35"/>
      <c r="E390" s="162"/>
      <c r="F390" s="162"/>
      <c r="G390" s="162"/>
      <c r="H390" s="162"/>
      <c r="I390" s="162"/>
      <c r="J390" s="162"/>
      <c r="K390" s="162"/>
      <c r="L390" s="162"/>
      <c r="M390" s="162"/>
      <c r="N390" s="162"/>
      <c r="O390" s="162"/>
      <c r="P390" s="162"/>
      <c r="Q390" s="162"/>
      <c r="R390" s="162"/>
      <c r="S390" s="162"/>
      <c r="T390" s="162"/>
      <c r="U390" s="162"/>
      <c r="V390" s="162"/>
      <c r="W390" s="162"/>
      <c r="X390" s="162"/>
      <c r="Y390" s="162"/>
      <c r="Z390" s="162"/>
      <c r="AA390" s="162"/>
      <c r="AB390" s="162"/>
      <c r="AC390" s="162"/>
      <c r="AD390" s="162"/>
      <c r="AE390" s="162"/>
      <c r="AF390" s="162"/>
      <c r="AG390" s="162"/>
      <c r="AI390" s="8"/>
      <c r="AJ390" s="8"/>
      <c r="AK390" s="8"/>
      <c r="AL390" s="8"/>
      <c r="AM390" s="8"/>
      <c r="AN390" s="8"/>
      <c r="AO390" s="8"/>
      <c r="AP390" s="8"/>
      <c r="AQ390" s="8"/>
    </row>
    <row r="391" spans="1:43" s="7" customFormat="1" ht="14.25" customHeight="1" x14ac:dyDescent="0.25">
      <c r="A391" s="6"/>
      <c r="D391" s="35"/>
      <c r="E391" s="162"/>
      <c r="F391" s="162"/>
      <c r="G391" s="162"/>
      <c r="H391" s="162"/>
      <c r="I391" s="162"/>
      <c r="J391" s="162"/>
      <c r="K391" s="162"/>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I391" s="8"/>
      <c r="AJ391" s="8"/>
      <c r="AK391" s="8"/>
      <c r="AL391" s="8"/>
      <c r="AM391" s="8"/>
      <c r="AN391" s="8"/>
      <c r="AO391" s="8"/>
      <c r="AP391" s="8"/>
      <c r="AQ391" s="8"/>
    </row>
    <row r="392" spans="1:43" s="7" customFormat="1" ht="13.8" x14ac:dyDescent="0.25">
      <c r="A392" s="6"/>
      <c r="AI392" s="8"/>
      <c r="AJ392" s="8"/>
      <c r="AK392" s="8"/>
      <c r="AL392" s="8"/>
      <c r="AM392" s="8"/>
      <c r="AN392" s="8"/>
      <c r="AO392" s="8"/>
      <c r="AP392" s="8"/>
      <c r="AQ392" s="8"/>
    </row>
    <row r="393" spans="1:43" s="7" customFormat="1" ht="13.8" x14ac:dyDescent="0.25">
      <c r="A393" s="6"/>
      <c r="AI393" s="8"/>
      <c r="AJ393" s="8"/>
      <c r="AK393" s="8"/>
      <c r="AL393" s="8"/>
      <c r="AM393" s="8"/>
      <c r="AN393" s="8"/>
      <c r="AO393" s="8"/>
      <c r="AP393" s="8"/>
      <c r="AQ393" s="8"/>
    </row>
    <row r="394" spans="1:43" s="7" customFormat="1" ht="13.8" x14ac:dyDescent="0.25">
      <c r="A394" s="6"/>
      <c r="D394" s="19" t="s">
        <v>152</v>
      </c>
      <c r="AI394" s="8"/>
      <c r="AJ394" s="8"/>
      <c r="AK394" s="8"/>
      <c r="AL394" s="8"/>
      <c r="AM394" s="8"/>
      <c r="AN394" s="8"/>
      <c r="AO394" s="8"/>
      <c r="AP394" s="8"/>
      <c r="AQ394" s="8"/>
    </row>
    <row r="395" spans="1:43" s="7" customFormat="1" ht="13.8" hidden="1" x14ac:dyDescent="0.25">
      <c r="A395" s="6"/>
      <c r="D395" s="165" t="s">
        <v>153</v>
      </c>
      <c r="E395" s="165"/>
      <c r="F395" s="165"/>
      <c r="G395" s="165"/>
      <c r="H395" s="165"/>
      <c r="I395" s="165"/>
      <c r="J395" s="165"/>
      <c r="K395" s="165"/>
      <c r="L395" s="165"/>
      <c r="M395" s="165"/>
      <c r="N395" s="165"/>
      <c r="O395" s="165"/>
      <c r="P395" s="165"/>
      <c r="Q395" s="165"/>
      <c r="R395" s="165"/>
      <c r="S395" s="165"/>
      <c r="T395" s="165"/>
      <c r="U395" s="165"/>
      <c r="V395" s="165"/>
      <c r="W395" s="165"/>
      <c r="X395" s="165"/>
      <c r="Y395" s="165"/>
      <c r="Z395" s="165"/>
      <c r="AA395" s="165"/>
      <c r="AB395" s="165"/>
      <c r="AC395" s="165"/>
      <c r="AD395" s="165"/>
      <c r="AE395" s="165"/>
      <c r="AF395" s="165"/>
      <c r="AG395" s="165"/>
      <c r="AI395" s="8"/>
      <c r="AJ395" s="8"/>
      <c r="AK395" s="8"/>
      <c r="AL395" s="8"/>
      <c r="AM395" s="8"/>
      <c r="AN395" s="8"/>
      <c r="AO395" s="8"/>
      <c r="AP395" s="8"/>
      <c r="AQ395" s="8"/>
    </row>
    <row r="396" spans="1:43" s="7" customFormat="1" ht="13.8" hidden="1" x14ac:dyDescent="0.25">
      <c r="A396" s="6"/>
      <c r="D396" s="165"/>
      <c r="E396" s="165"/>
      <c r="F396" s="165"/>
      <c r="G396" s="165"/>
      <c r="H396" s="165"/>
      <c r="I396" s="165"/>
      <c r="J396" s="165"/>
      <c r="K396" s="165"/>
      <c r="L396" s="165"/>
      <c r="M396" s="165"/>
      <c r="N396" s="165"/>
      <c r="O396" s="165"/>
      <c r="P396" s="165"/>
      <c r="Q396" s="165"/>
      <c r="R396" s="165"/>
      <c r="S396" s="165"/>
      <c r="T396" s="165"/>
      <c r="U396" s="165"/>
      <c r="V396" s="165"/>
      <c r="W396" s="165"/>
      <c r="X396" s="165"/>
      <c r="Y396" s="165"/>
      <c r="Z396" s="165"/>
      <c r="AA396" s="165"/>
      <c r="AB396" s="165"/>
      <c r="AC396" s="165"/>
      <c r="AD396" s="165"/>
      <c r="AE396" s="165"/>
      <c r="AF396" s="165"/>
      <c r="AG396" s="165"/>
      <c r="AI396" s="8"/>
      <c r="AJ396" s="8"/>
      <c r="AK396" s="8"/>
      <c r="AL396" s="8"/>
      <c r="AM396" s="8"/>
      <c r="AN396" s="8"/>
      <c r="AO396" s="8"/>
      <c r="AP396" s="8"/>
      <c r="AQ396" s="8"/>
    </row>
    <row r="397" spans="1:43" s="7" customFormat="1" ht="13.8" hidden="1" x14ac:dyDescent="0.25">
      <c r="A397" s="6"/>
      <c r="D397" s="165"/>
      <c r="E397" s="165"/>
      <c r="F397" s="165"/>
      <c r="G397" s="165"/>
      <c r="H397" s="165"/>
      <c r="I397" s="165"/>
      <c r="J397" s="165"/>
      <c r="K397" s="165"/>
      <c r="L397" s="165"/>
      <c r="M397" s="165"/>
      <c r="N397" s="165"/>
      <c r="O397" s="165"/>
      <c r="P397" s="165"/>
      <c r="Q397" s="165"/>
      <c r="R397" s="165"/>
      <c r="S397" s="165"/>
      <c r="T397" s="165"/>
      <c r="U397" s="165"/>
      <c r="V397" s="165"/>
      <c r="W397" s="165"/>
      <c r="X397" s="165"/>
      <c r="Y397" s="165"/>
      <c r="Z397" s="165"/>
      <c r="AA397" s="165"/>
      <c r="AB397" s="165"/>
      <c r="AC397" s="165"/>
      <c r="AD397" s="165"/>
      <c r="AE397" s="165"/>
      <c r="AF397" s="165"/>
      <c r="AG397" s="165"/>
      <c r="AI397" s="8"/>
      <c r="AJ397" s="8"/>
      <c r="AK397" s="8"/>
      <c r="AL397" s="8"/>
      <c r="AM397" s="8"/>
      <c r="AN397" s="8"/>
      <c r="AO397" s="8"/>
      <c r="AP397" s="8"/>
      <c r="AQ397" s="8"/>
    </row>
    <row r="398" spans="1:43" s="7" customFormat="1" ht="13.8" hidden="1" x14ac:dyDescent="0.25">
      <c r="A398" s="6"/>
      <c r="AI398" s="8"/>
      <c r="AJ398" s="8"/>
      <c r="AK398" s="8"/>
      <c r="AL398" s="8"/>
      <c r="AM398" s="8"/>
      <c r="AN398" s="8"/>
      <c r="AO398" s="8"/>
      <c r="AP398" s="8"/>
      <c r="AQ398" s="8"/>
    </row>
    <row r="399" spans="1:43" s="7" customFormat="1" ht="13.8" hidden="1" x14ac:dyDescent="0.25">
      <c r="A399" s="6"/>
      <c r="D399" s="165" t="s">
        <v>154</v>
      </c>
      <c r="E399" s="165"/>
      <c r="F399" s="165"/>
      <c r="G399" s="165"/>
      <c r="H399" s="165"/>
      <c r="I399" s="165"/>
      <c r="J399" s="165"/>
      <c r="K399" s="165"/>
      <c r="L399" s="165"/>
      <c r="M399" s="165"/>
      <c r="N399" s="165"/>
      <c r="O399" s="165"/>
      <c r="P399" s="165"/>
      <c r="Q399" s="165"/>
      <c r="R399" s="165"/>
      <c r="S399" s="165"/>
      <c r="T399" s="165"/>
      <c r="U399" s="165"/>
      <c r="V399" s="165"/>
      <c r="W399" s="165"/>
      <c r="X399" s="165"/>
      <c r="Y399" s="165"/>
      <c r="Z399" s="165"/>
      <c r="AA399" s="165"/>
      <c r="AB399" s="165"/>
      <c r="AC399" s="165"/>
      <c r="AD399" s="165"/>
      <c r="AE399" s="165"/>
      <c r="AF399" s="165"/>
      <c r="AG399" s="165"/>
      <c r="AI399" s="8"/>
      <c r="AJ399" s="8"/>
      <c r="AK399" s="8"/>
      <c r="AL399" s="8"/>
      <c r="AM399" s="8"/>
      <c r="AN399" s="8"/>
      <c r="AO399" s="8"/>
      <c r="AP399" s="8"/>
      <c r="AQ399" s="8"/>
    </row>
    <row r="400" spans="1:43" s="7" customFormat="1" ht="13.8" hidden="1" x14ac:dyDescent="0.25">
      <c r="A400" s="6"/>
      <c r="AI400" s="8"/>
      <c r="AJ400" s="8"/>
      <c r="AK400" s="8"/>
      <c r="AL400" s="8"/>
      <c r="AM400" s="8"/>
      <c r="AN400" s="8"/>
      <c r="AO400" s="8"/>
      <c r="AP400" s="8"/>
      <c r="AQ400" s="8"/>
    </row>
    <row r="401" spans="1:43" s="7" customFormat="1" ht="13.8" hidden="1" x14ac:dyDescent="0.25">
      <c r="A401" s="6"/>
      <c r="D401" s="165" t="s">
        <v>155</v>
      </c>
      <c r="E401" s="165"/>
      <c r="F401" s="165"/>
      <c r="G401" s="165"/>
      <c r="H401" s="165"/>
      <c r="I401" s="165"/>
      <c r="J401" s="165"/>
      <c r="K401" s="165"/>
      <c r="L401" s="165"/>
      <c r="M401" s="165"/>
      <c r="N401" s="165"/>
      <c r="O401" s="165"/>
      <c r="P401" s="165"/>
      <c r="Q401" s="165"/>
      <c r="R401" s="165"/>
      <c r="S401" s="165"/>
      <c r="T401" s="165"/>
      <c r="U401" s="165"/>
      <c r="V401" s="165"/>
      <c r="W401" s="165"/>
      <c r="X401" s="165"/>
      <c r="Y401" s="165"/>
      <c r="Z401" s="165"/>
      <c r="AA401" s="165"/>
      <c r="AB401" s="165"/>
      <c r="AC401" s="165"/>
      <c r="AD401" s="165"/>
      <c r="AE401" s="165"/>
      <c r="AF401" s="165"/>
      <c r="AG401" s="165"/>
      <c r="AI401" s="8"/>
      <c r="AJ401" s="8"/>
      <c r="AK401" s="8"/>
      <c r="AL401" s="8"/>
      <c r="AM401" s="8"/>
      <c r="AN401" s="8"/>
      <c r="AO401" s="8"/>
      <c r="AP401" s="8"/>
      <c r="AQ401" s="8"/>
    </row>
    <row r="402" spans="1:43" s="7" customFormat="1" ht="13.8" hidden="1" x14ac:dyDescent="0.25">
      <c r="A402" s="6"/>
      <c r="D402" s="165"/>
      <c r="E402" s="165"/>
      <c r="F402" s="165"/>
      <c r="G402" s="165"/>
      <c r="H402" s="165"/>
      <c r="I402" s="165"/>
      <c r="J402" s="165"/>
      <c r="K402" s="165"/>
      <c r="L402" s="165"/>
      <c r="M402" s="165"/>
      <c r="N402" s="165"/>
      <c r="O402" s="165"/>
      <c r="P402" s="165"/>
      <c r="Q402" s="165"/>
      <c r="R402" s="165"/>
      <c r="S402" s="165"/>
      <c r="T402" s="165"/>
      <c r="U402" s="165"/>
      <c r="V402" s="165"/>
      <c r="W402" s="165"/>
      <c r="X402" s="165"/>
      <c r="Y402" s="165"/>
      <c r="Z402" s="165"/>
      <c r="AA402" s="165"/>
      <c r="AB402" s="165"/>
      <c r="AC402" s="165"/>
      <c r="AD402" s="165"/>
      <c r="AE402" s="165"/>
      <c r="AF402" s="165"/>
      <c r="AG402" s="165"/>
      <c r="AI402" s="8"/>
      <c r="AJ402" s="8"/>
      <c r="AK402" s="8"/>
      <c r="AL402" s="8"/>
      <c r="AM402" s="8"/>
      <c r="AN402" s="8"/>
      <c r="AO402" s="8"/>
      <c r="AP402" s="8"/>
      <c r="AQ402" s="8"/>
    </row>
    <row r="403" spans="1:43" s="7" customFormat="1" ht="13.8" hidden="1" x14ac:dyDescent="0.25">
      <c r="A403" s="6"/>
      <c r="D403" s="165"/>
      <c r="E403" s="165"/>
      <c r="F403" s="165"/>
      <c r="G403" s="165"/>
      <c r="H403" s="165"/>
      <c r="I403" s="165"/>
      <c r="J403" s="165"/>
      <c r="K403" s="165"/>
      <c r="L403" s="165"/>
      <c r="M403" s="165"/>
      <c r="N403" s="165"/>
      <c r="O403" s="165"/>
      <c r="P403" s="165"/>
      <c r="Q403" s="165"/>
      <c r="R403" s="165"/>
      <c r="S403" s="165"/>
      <c r="T403" s="165"/>
      <c r="U403" s="165"/>
      <c r="V403" s="165"/>
      <c r="W403" s="165"/>
      <c r="X403" s="165"/>
      <c r="Y403" s="165"/>
      <c r="Z403" s="165"/>
      <c r="AA403" s="165"/>
      <c r="AB403" s="165"/>
      <c r="AC403" s="165"/>
      <c r="AD403" s="165"/>
      <c r="AE403" s="165"/>
      <c r="AF403" s="165"/>
      <c r="AG403" s="165"/>
      <c r="AI403" s="8"/>
      <c r="AJ403" s="8"/>
      <c r="AK403" s="8"/>
      <c r="AL403" s="8"/>
      <c r="AM403" s="8"/>
      <c r="AN403" s="8"/>
      <c r="AO403" s="8"/>
      <c r="AP403" s="8"/>
      <c r="AQ403" s="8"/>
    </row>
    <row r="404" spans="1:43" s="7" customFormat="1" ht="13.8" hidden="1" x14ac:dyDescent="0.25">
      <c r="A404" s="6"/>
      <c r="D404" s="165"/>
      <c r="E404" s="165"/>
      <c r="F404" s="165"/>
      <c r="G404" s="165"/>
      <c r="H404" s="165"/>
      <c r="I404" s="165"/>
      <c r="J404" s="165"/>
      <c r="K404" s="165"/>
      <c r="L404" s="165"/>
      <c r="M404" s="165"/>
      <c r="N404" s="165"/>
      <c r="O404" s="165"/>
      <c r="P404" s="165"/>
      <c r="Q404" s="165"/>
      <c r="R404" s="165"/>
      <c r="S404" s="165"/>
      <c r="T404" s="165"/>
      <c r="U404" s="165"/>
      <c r="V404" s="165"/>
      <c r="W404" s="165"/>
      <c r="X404" s="165"/>
      <c r="Y404" s="165"/>
      <c r="Z404" s="165"/>
      <c r="AA404" s="165"/>
      <c r="AB404" s="165"/>
      <c r="AC404" s="165"/>
      <c r="AD404" s="165"/>
      <c r="AE404" s="165"/>
      <c r="AF404" s="165"/>
      <c r="AG404" s="165"/>
      <c r="AI404" s="8"/>
      <c r="AJ404" s="8"/>
      <c r="AK404" s="8"/>
      <c r="AL404" s="8"/>
      <c r="AM404" s="8"/>
      <c r="AN404" s="8"/>
      <c r="AO404" s="8"/>
      <c r="AP404" s="8"/>
      <c r="AQ404" s="8"/>
    </row>
    <row r="405" spans="1:43" s="7" customFormat="1" ht="13.8" hidden="1" x14ac:dyDescent="0.25">
      <c r="A405" s="6"/>
      <c r="D405" s="165" t="s">
        <v>156</v>
      </c>
      <c r="E405" s="165"/>
      <c r="F405" s="165"/>
      <c r="G405" s="165"/>
      <c r="H405" s="165"/>
      <c r="I405" s="165"/>
      <c r="J405" s="165"/>
      <c r="K405" s="165"/>
      <c r="L405" s="165"/>
      <c r="M405" s="165"/>
      <c r="N405" s="165"/>
      <c r="O405" s="165"/>
      <c r="P405" s="165"/>
      <c r="Q405" s="165"/>
      <c r="R405" s="165"/>
      <c r="S405" s="165"/>
      <c r="T405" s="165"/>
      <c r="U405" s="165"/>
      <c r="V405" s="165"/>
      <c r="W405" s="165"/>
      <c r="X405" s="165"/>
      <c r="Y405" s="165"/>
      <c r="Z405" s="165"/>
      <c r="AA405" s="165"/>
      <c r="AB405" s="165"/>
      <c r="AC405" s="165"/>
      <c r="AD405" s="165"/>
      <c r="AE405" s="165"/>
      <c r="AF405" s="165"/>
      <c r="AG405" s="165"/>
      <c r="AI405" s="8"/>
      <c r="AJ405" s="8"/>
      <c r="AK405" s="8"/>
      <c r="AL405" s="8"/>
      <c r="AM405" s="8"/>
      <c r="AN405" s="8"/>
      <c r="AO405" s="8"/>
      <c r="AP405" s="8"/>
      <c r="AQ405" s="8"/>
    </row>
    <row r="406" spans="1:43" s="7" customFormat="1" ht="13.8" hidden="1" x14ac:dyDescent="0.25">
      <c r="A406" s="6"/>
      <c r="AI406" s="8"/>
      <c r="AJ406" s="8"/>
      <c r="AK406" s="8"/>
      <c r="AL406" s="8"/>
      <c r="AM406" s="8"/>
      <c r="AN406" s="8"/>
      <c r="AO406" s="8"/>
      <c r="AP406" s="8"/>
      <c r="AQ406" s="8"/>
    </row>
    <row r="407" spans="1:43" s="7" customFormat="1" ht="13.8" hidden="1" x14ac:dyDescent="0.25">
      <c r="A407" s="6"/>
      <c r="D407" s="19" t="s">
        <v>157</v>
      </c>
      <c r="AI407" s="8"/>
      <c r="AJ407" s="8"/>
      <c r="AK407" s="8"/>
      <c r="AL407" s="8"/>
      <c r="AM407" s="8"/>
      <c r="AN407" s="8"/>
      <c r="AO407" s="8"/>
      <c r="AP407" s="8"/>
      <c r="AQ407" s="8"/>
    </row>
    <row r="408" spans="1:43" s="7" customFormat="1" ht="13.8" hidden="1" x14ac:dyDescent="0.25">
      <c r="A408" s="6"/>
      <c r="AI408" s="8"/>
      <c r="AJ408" s="8"/>
      <c r="AK408" s="8"/>
      <c r="AL408" s="8"/>
      <c r="AM408" s="8"/>
      <c r="AN408" s="8"/>
      <c r="AO408" s="8"/>
      <c r="AP408" s="8"/>
      <c r="AQ408" s="8"/>
    </row>
    <row r="409" spans="1:43" s="7" customFormat="1" ht="13.8" hidden="1" x14ac:dyDescent="0.25">
      <c r="A409" s="6"/>
      <c r="D409" s="165" t="s">
        <v>158</v>
      </c>
      <c r="E409" s="165"/>
      <c r="F409" s="165"/>
      <c r="G409" s="165"/>
      <c r="H409" s="165"/>
      <c r="I409" s="165"/>
      <c r="J409" s="165"/>
      <c r="K409" s="165"/>
      <c r="L409" s="165"/>
      <c r="M409" s="165"/>
      <c r="N409" s="165"/>
      <c r="O409" s="165"/>
      <c r="P409" s="165"/>
      <c r="Q409" s="165"/>
      <c r="R409" s="165"/>
      <c r="S409" s="165"/>
      <c r="T409" s="165"/>
      <c r="U409" s="165"/>
      <c r="V409" s="165"/>
      <c r="W409" s="165"/>
      <c r="X409" s="165"/>
      <c r="Y409" s="165"/>
      <c r="Z409" s="165"/>
      <c r="AA409" s="165"/>
      <c r="AB409" s="165"/>
      <c r="AC409" s="165"/>
      <c r="AD409" s="165"/>
      <c r="AE409" s="165"/>
      <c r="AF409" s="165"/>
      <c r="AG409" s="165"/>
      <c r="AI409" s="8"/>
      <c r="AJ409" s="8"/>
      <c r="AK409" s="8"/>
      <c r="AL409" s="8"/>
      <c r="AM409" s="8"/>
      <c r="AN409" s="8"/>
      <c r="AO409" s="8"/>
      <c r="AP409" s="8"/>
      <c r="AQ409" s="8"/>
    </row>
    <row r="410" spans="1:43" s="7" customFormat="1" ht="13.8" hidden="1" x14ac:dyDescent="0.25">
      <c r="A410" s="6"/>
      <c r="D410" s="165"/>
      <c r="E410" s="165"/>
      <c r="F410" s="165"/>
      <c r="G410" s="165"/>
      <c r="H410" s="165"/>
      <c r="I410" s="165"/>
      <c r="J410" s="165"/>
      <c r="K410" s="165"/>
      <c r="L410" s="165"/>
      <c r="M410" s="165"/>
      <c r="N410" s="165"/>
      <c r="O410" s="165"/>
      <c r="P410" s="165"/>
      <c r="Q410" s="165"/>
      <c r="R410" s="165"/>
      <c r="S410" s="165"/>
      <c r="T410" s="165"/>
      <c r="U410" s="165"/>
      <c r="V410" s="165"/>
      <c r="W410" s="165"/>
      <c r="X410" s="165"/>
      <c r="Y410" s="165"/>
      <c r="Z410" s="165"/>
      <c r="AA410" s="165"/>
      <c r="AB410" s="165"/>
      <c r="AC410" s="165"/>
      <c r="AD410" s="165"/>
      <c r="AE410" s="165"/>
      <c r="AF410" s="165"/>
      <c r="AG410" s="165"/>
      <c r="AI410" s="8"/>
      <c r="AJ410" s="8"/>
      <c r="AK410" s="8"/>
      <c r="AL410" s="8"/>
      <c r="AM410" s="8"/>
      <c r="AN410" s="8"/>
      <c r="AO410" s="8"/>
      <c r="AP410" s="8"/>
      <c r="AQ410" s="8"/>
    </row>
    <row r="411" spans="1:43" s="7" customFormat="1" ht="13.8" hidden="1" x14ac:dyDescent="0.25">
      <c r="A411" s="6"/>
      <c r="D411" s="165"/>
      <c r="E411" s="165"/>
      <c r="F411" s="165"/>
      <c r="G411" s="165"/>
      <c r="H411" s="165"/>
      <c r="I411" s="165"/>
      <c r="J411" s="165"/>
      <c r="K411" s="165"/>
      <c r="L411" s="165"/>
      <c r="M411" s="165"/>
      <c r="N411" s="165"/>
      <c r="O411" s="165"/>
      <c r="P411" s="165"/>
      <c r="Q411" s="165"/>
      <c r="R411" s="165"/>
      <c r="S411" s="165"/>
      <c r="T411" s="165"/>
      <c r="U411" s="165"/>
      <c r="V411" s="165"/>
      <c r="W411" s="165"/>
      <c r="X411" s="165"/>
      <c r="Y411" s="165"/>
      <c r="Z411" s="165"/>
      <c r="AA411" s="165"/>
      <c r="AB411" s="165"/>
      <c r="AC411" s="165"/>
      <c r="AD411" s="165"/>
      <c r="AE411" s="165"/>
      <c r="AF411" s="165"/>
      <c r="AG411" s="165"/>
      <c r="AI411" s="8"/>
      <c r="AJ411" s="8"/>
      <c r="AK411" s="8"/>
      <c r="AL411" s="8"/>
      <c r="AM411" s="8"/>
      <c r="AN411" s="8"/>
      <c r="AO411" s="8"/>
      <c r="AP411" s="8"/>
      <c r="AQ411" s="8"/>
    </row>
    <row r="412" spans="1:43" s="7" customFormat="1" ht="13.8" hidden="1" x14ac:dyDescent="0.25">
      <c r="A412" s="6"/>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I412" s="8"/>
      <c r="AJ412" s="8"/>
      <c r="AK412" s="8"/>
      <c r="AL412" s="8"/>
      <c r="AM412" s="8"/>
      <c r="AN412" s="8"/>
      <c r="AO412" s="8"/>
      <c r="AP412" s="8"/>
      <c r="AQ412" s="8"/>
    </row>
    <row r="413" spans="1:43" s="7" customFormat="1" ht="13.8" x14ac:dyDescent="0.25">
      <c r="A413" s="6"/>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I413" s="8"/>
      <c r="AJ413" s="8"/>
      <c r="AK413" s="8"/>
      <c r="AL413" s="8"/>
      <c r="AM413" s="8"/>
      <c r="AN413" s="8"/>
      <c r="AO413" s="8"/>
      <c r="AP413" s="8"/>
      <c r="AQ413" s="8"/>
    </row>
    <row r="414" spans="1:43" s="7" customFormat="1" ht="13.8" x14ac:dyDescent="0.25">
      <c r="A414" s="6"/>
      <c r="D414" s="19" t="s">
        <v>159</v>
      </c>
      <c r="E414" s="39"/>
      <c r="F414" s="39"/>
      <c r="G414" s="23"/>
      <c r="H414" s="23"/>
      <c r="I414" s="23"/>
      <c r="J414" s="23"/>
      <c r="K414" s="23"/>
      <c r="L414" s="23"/>
      <c r="AI414" s="8"/>
      <c r="AJ414" s="8"/>
      <c r="AK414" s="8"/>
      <c r="AL414" s="8"/>
      <c r="AM414" s="8"/>
      <c r="AN414" s="8"/>
      <c r="AO414" s="8"/>
      <c r="AP414" s="8"/>
      <c r="AQ414" s="8"/>
    </row>
    <row r="415" spans="1:43" s="23" customFormat="1" ht="13.8" x14ac:dyDescent="0.25">
      <c r="A415" s="40"/>
      <c r="E415" s="39"/>
      <c r="F415" s="39"/>
      <c r="AI415" s="41"/>
      <c r="AJ415" s="41"/>
      <c r="AK415" s="41"/>
      <c r="AL415" s="41"/>
      <c r="AM415" s="41"/>
      <c r="AN415" s="41"/>
      <c r="AO415" s="41"/>
      <c r="AP415" s="41"/>
      <c r="AQ415" s="41"/>
    </row>
    <row r="416" spans="1:43" s="7" customFormat="1" ht="13.8" x14ac:dyDescent="0.25">
      <c r="A416" s="6"/>
      <c r="D416" s="35" t="s">
        <v>160</v>
      </c>
      <c r="E416" s="38"/>
      <c r="F416" s="38"/>
      <c r="AI416" s="8"/>
      <c r="AJ416" s="8"/>
      <c r="AK416" s="8"/>
      <c r="AL416" s="8"/>
      <c r="AM416" s="8"/>
      <c r="AN416" s="8"/>
      <c r="AO416" s="8"/>
      <c r="AP416" s="8"/>
      <c r="AQ416" s="8"/>
    </row>
    <row r="417" spans="1:63" s="7" customFormat="1" ht="14.4" thickBot="1" x14ac:dyDescent="0.3">
      <c r="A417" s="6"/>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I417" s="662" t="s">
        <v>161</v>
      </c>
      <c r="AJ417" s="662"/>
      <c r="AK417" s="662"/>
      <c r="AL417" s="662"/>
      <c r="AM417" s="662"/>
      <c r="AN417" s="662"/>
      <c r="AO417" s="662"/>
      <c r="AP417" s="662"/>
      <c r="AQ417" s="662"/>
      <c r="AR417" s="42"/>
      <c r="AS417" s="662" t="s">
        <v>162</v>
      </c>
      <c r="AT417" s="662"/>
      <c r="AU417" s="662"/>
      <c r="AV417" s="662"/>
      <c r="AW417" s="662"/>
      <c r="AX417" s="662"/>
      <c r="AY417" s="662"/>
      <c r="AZ417" s="662"/>
      <c r="BA417" s="662"/>
      <c r="BB417" s="42"/>
      <c r="BC417" s="662" t="s">
        <v>3</v>
      </c>
      <c r="BD417" s="662"/>
      <c r="BE417" s="662"/>
      <c r="BF417" s="662"/>
      <c r="BG417" s="662"/>
      <c r="BH417" s="662"/>
      <c r="BI417" s="662"/>
      <c r="BJ417" s="662"/>
      <c r="BK417" s="662"/>
    </row>
    <row r="418" spans="1:63" s="7" customFormat="1" ht="15" customHeight="1" thickBot="1" x14ac:dyDescent="0.3">
      <c r="A418" s="6" t="s">
        <v>163</v>
      </c>
      <c r="D418" s="279" t="s">
        <v>164</v>
      </c>
      <c r="E418" s="280"/>
      <c r="F418" s="280"/>
      <c r="G418" s="281"/>
      <c r="H418" s="190" t="s">
        <v>17</v>
      </c>
      <c r="I418" s="190"/>
      <c r="J418" s="190"/>
      <c r="K418" s="190"/>
      <c r="L418" s="190"/>
      <c r="M418" s="190"/>
      <c r="N418" s="190"/>
      <c r="O418" s="190"/>
      <c r="P418" s="190"/>
      <c r="Q418" s="190"/>
      <c r="R418" s="190"/>
      <c r="S418" s="190"/>
      <c r="T418" s="190"/>
      <c r="U418" s="190"/>
      <c r="V418" s="190"/>
      <c r="W418" s="190"/>
      <c r="X418" s="190"/>
      <c r="Y418" s="190"/>
      <c r="Z418" s="190"/>
      <c r="AA418" s="190"/>
      <c r="AB418" s="190"/>
      <c r="AC418" s="190"/>
      <c r="AD418" s="190"/>
      <c r="AE418" s="190"/>
      <c r="AF418" s="190"/>
      <c r="AG418" s="190"/>
      <c r="AH418" s="190"/>
      <c r="AI418" s="8"/>
      <c r="AJ418" s="8"/>
      <c r="AK418" s="8"/>
      <c r="AL418" s="8"/>
      <c r="AM418" s="8"/>
      <c r="AN418" s="8"/>
      <c r="AO418" s="8"/>
      <c r="AP418" s="8"/>
      <c r="AQ418" s="8"/>
    </row>
    <row r="419" spans="1:63" s="7" customFormat="1" ht="80.25" customHeight="1" thickTop="1" thickBot="1" x14ac:dyDescent="0.35">
      <c r="A419" s="6"/>
      <c r="D419" s="282"/>
      <c r="E419" s="283"/>
      <c r="F419" s="283"/>
      <c r="G419" s="284"/>
      <c r="H419" s="191" t="s">
        <v>165</v>
      </c>
      <c r="I419" s="191"/>
      <c r="J419" s="191"/>
      <c r="K419" s="191" t="s">
        <v>166</v>
      </c>
      <c r="L419" s="191"/>
      <c r="M419" s="191"/>
      <c r="N419" s="191" t="s">
        <v>167</v>
      </c>
      <c r="O419" s="191"/>
      <c r="P419" s="191"/>
      <c r="Q419" s="191" t="s">
        <v>168</v>
      </c>
      <c r="R419" s="191"/>
      <c r="S419" s="191"/>
      <c r="T419" s="191" t="s">
        <v>169</v>
      </c>
      <c r="U419" s="191"/>
      <c r="V419" s="191"/>
      <c r="W419" s="191" t="s">
        <v>170</v>
      </c>
      <c r="X419" s="191"/>
      <c r="Y419" s="191"/>
      <c r="Z419" s="191" t="s">
        <v>171</v>
      </c>
      <c r="AA419" s="191"/>
      <c r="AB419" s="191"/>
      <c r="AC419" s="191" t="s">
        <v>172</v>
      </c>
      <c r="AD419" s="191"/>
      <c r="AE419" s="191"/>
      <c r="AF419" s="191" t="s">
        <v>33</v>
      </c>
      <c r="AG419" s="191"/>
      <c r="AH419" s="191"/>
      <c r="AI419" s="43" t="s">
        <v>165</v>
      </c>
      <c r="AJ419" s="43" t="s">
        <v>166</v>
      </c>
      <c r="AK419" s="44" t="s">
        <v>167</v>
      </c>
      <c r="AL419" s="43" t="s">
        <v>168</v>
      </c>
      <c r="AM419" s="44" t="s">
        <v>169</v>
      </c>
      <c r="AN419" s="44" t="s">
        <v>170</v>
      </c>
      <c r="AO419" s="43" t="s">
        <v>171</v>
      </c>
      <c r="AP419" s="44" t="s">
        <v>172</v>
      </c>
      <c r="AQ419" s="44" t="s">
        <v>33</v>
      </c>
      <c r="AR419" s="45"/>
      <c r="AS419" s="44" t="s">
        <v>165</v>
      </c>
      <c r="AT419" s="43" t="s">
        <v>166</v>
      </c>
      <c r="AU419" s="44" t="s">
        <v>167</v>
      </c>
      <c r="AV419" s="43" t="s">
        <v>168</v>
      </c>
      <c r="AW419" s="44" t="s">
        <v>169</v>
      </c>
      <c r="AX419" s="44" t="s">
        <v>170</v>
      </c>
      <c r="AY419" s="43" t="s">
        <v>171</v>
      </c>
      <c r="AZ419" s="44" t="s">
        <v>172</v>
      </c>
      <c r="BA419" s="44" t="s">
        <v>33</v>
      </c>
      <c r="BB419" s="45"/>
      <c r="BC419" s="44" t="s">
        <v>165</v>
      </c>
      <c r="BD419" s="43" t="s">
        <v>166</v>
      </c>
      <c r="BE419" s="44" t="s">
        <v>167</v>
      </c>
      <c r="BF419" s="43" t="s">
        <v>168</v>
      </c>
      <c r="BG419" s="44" t="s">
        <v>169</v>
      </c>
      <c r="BH419" s="44" t="s">
        <v>170</v>
      </c>
      <c r="BI419" s="43" t="s">
        <v>171</v>
      </c>
      <c r="BJ419" s="44" t="s">
        <v>172</v>
      </c>
      <c r="BK419" s="44" t="s">
        <v>33</v>
      </c>
    </row>
    <row r="420" spans="1:63" s="7" customFormat="1" ht="14.4" thickBot="1" x14ac:dyDescent="0.3">
      <c r="A420" s="6"/>
      <c r="D420" s="654" t="s">
        <v>173</v>
      </c>
      <c r="E420" s="655"/>
      <c r="F420" s="655"/>
      <c r="G420" s="655"/>
      <c r="H420" s="655"/>
      <c r="I420" s="655"/>
      <c r="J420" s="655"/>
      <c r="K420" s="655"/>
      <c r="L420" s="655"/>
      <c r="M420" s="655"/>
      <c r="N420" s="655"/>
      <c r="O420" s="655"/>
      <c r="P420" s="655"/>
      <c r="Q420" s="655"/>
      <c r="R420" s="655"/>
      <c r="S420" s="655"/>
      <c r="T420" s="655"/>
      <c r="U420" s="655"/>
      <c r="V420" s="655"/>
      <c r="W420" s="655"/>
      <c r="X420" s="655"/>
      <c r="Y420" s="655"/>
      <c r="Z420" s="655"/>
      <c r="AA420" s="655"/>
      <c r="AB420" s="655"/>
      <c r="AC420" s="655"/>
      <c r="AD420" s="655"/>
      <c r="AE420" s="655"/>
      <c r="AF420" s="655"/>
      <c r="AG420" s="655"/>
      <c r="AH420" s="656"/>
      <c r="AI420" s="46"/>
      <c r="AJ420" s="46"/>
      <c r="AK420" s="46"/>
      <c r="AL420" s="46"/>
      <c r="AM420" s="46"/>
      <c r="AN420" s="46"/>
      <c r="AO420" s="46"/>
      <c r="AP420" s="46"/>
      <c r="AQ420" s="47"/>
      <c r="AS420" s="48"/>
      <c r="AT420" s="46"/>
      <c r="AU420" s="46"/>
      <c r="AV420" s="46"/>
      <c r="AW420" s="46"/>
      <c r="AX420" s="46"/>
      <c r="AY420" s="46"/>
      <c r="AZ420" s="46"/>
      <c r="BA420" s="47"/>
      <c r="BC420" s="48"/>
      <c r="BD420" s="46"/>
      <c r="BE420" s="46"/>
      <c r="BF420" s="46"/>
      <c r="BG420" s="46"/>
      <c r="BH420" s="46"/>
      <c r="BI420" s="46"/>
      <c r="BJ420" s="46"/>
      <c r="BK420" s="47"/>
    </row>
    <row r="421" spans="1:63" s="7" customFormat="1" ht="22.5" customHeight="1" x14ac:dyDescent="0.25">
      <c r="A421" s="6"/>
      <c r="D421" s="467" t="s">
        <v>174</v>
      </c>
      <c r="E421" s="467"/>
      <c r="F421" s="467"/>
      <c r="G421" s="467"/>
      <c r="H421" s="268">
        <f>H450</f>
        <v>3016017</v>
      </c>
      <c r="I421" s="268"/>
      <c r="J421" s="268"/>
      <c r="K421" s="268">
        <f>K450+1</f>
        <v>2394135.4300000002</v>
      </c>
      <c r="L421" s="268"/>
      <c r="M421" s="268"/>
      <c r="N421" s="268">
        <f t="shared" ref="N421" si="3">N450</f>
        <v>0</v>
      </c>
      <c r="O421" s="268"/>
      <c r="P421" s="268"/>
      <c r="Q421" s="268">
        <f t="shared" ref="Q421" si="4">Q450</f>
        <v>1664688</v>
      </c>
      <c r="R421" s="268"/>
      <c r="S421" s="268"/>
      <c r="T421" s="268">
        <f t="shared" ref="T421" si="5">T450</f>
        <v>0</v>
      </c>
      <c r="U421" s="268"/>
      <c r="V421" s="268"/>
      <c r="W421" s="268"/>
      <c r="X421" s="268"/>
      <c r="Y421" s="268"/>
      <c r="Z421" s="268"/>
      <c r="AA421" s="268"/>
      <c r="AB421" s="268"/>
      <c r="AC421" s="268"/>
      <c r="AD421" s="268"/>
      <c r="AE421" s="268"/>
      <c r="AF421" s="237">
        <f>SUM(H421:AE421)</f>
        <v>7074840.4299999997</v>
      </c>
      <c r="AG421" s="237"/>
      <c r="AH421" s="237"/>
      <c r="AI421" s="42"/>
      <c r="AJ421" s="42"/>
      <c r="AK421" s="42"/>
      <c r="AL421" s="42"/>
      <c r="AM421" s="42"/>
      <c r="AN421" s="42"/>
      <c r="AO421" s="42"/>
      <c r="AP421" s="42"/>
      <c r="AQ421" s="49">
        <f>SUM(H421:AE421)-AF421</f>
        <v>0</v>
      </c>
      <c r="AS421" s="50">
        <f>H421-H450</f>
        <v>0</v>
      </c>
      <c r="AT421" s="51">
        <f>K421-K450</f>
        <v>1</v>
      </c>
      <c r="AU421" s="51">
        <f>N421-N450</f>
        <v>0</v>
      </c>
      <c r="AV421" s="51">
        <f>Q421-Q450</f>
        <v>0</v>
      </c>
      <c r="AW421" s="51">
        <f>T421-T450</f>
        <v>0</v>
      </c>
      <c r="AX421" s="51">
        <f>W421-W450</f>
        <v>0</v>
      </c>
      <c r="AY421" s="51">
        <f>Z421-Z450</f>
        <v>0</v>
      </c>
      <c r="AZ421" s="51">
        <f>AC421-AC450</f>
        <v>0</v>
      </c>
      <c r="BA421" s="49">
        <f>AF421-AF450</f>
        <v>1</v>
      </c>
      <c r="BC421" s="52"/>
      <c r="BD421" s="42"/>
      <c r="BE421" s="42"/>
      <c r="BF421" s="42"/>
      <c r="BG421" s="42"/>
      <c r="BH421" s="42"/>
      <c r="BI421" s="42"/>
      <c r="BJ421" s="42"/>
      <c r="BK421" s="53"/>
    </row>
    <row r="422" spans="1:63" s="7" customFormat="1" ht="13.8" x14ac:dyDescent="0.25">
      <c r="A422" s="6"/>
      <c r="D422" s="537" t="s">
        <v>175</v>
      </c>
      <c r="E422" s="537"/>
      <c r="F422" s="537"/>
      <c r="G422" s="537"/>
      <c r="H422" s="207">
        <v>280000</v>
      </c>
      <c r="I422" s="207"/>
      <c r="J422" s="207"/>
      <c r="K422" s="658"/>
      <c r="L422" s="658"/>
      <c r="M422" s="658"/>
      <c r="N422" s="658"/>
      <c r="O422" s="658"/>
      <c r="P422" s="658"/>
      <c r="Q422" s="658"/>
      <c r="R422" s="658"/>
      <c r="S422" s="658"/>
      <c r="T422" s="658"/>
      <c r="U422" s="658"/>
      <c r="V422" s="658"/>
      <c r="W422" s="658"/>
      <c r="X422" s="658"/>
      <c r="Y422" s="658"/>
      <c r="Z422" s="658"/>
      <c r="AA422" s="658"/>
      <c r="AB422" s="658"/>
      <c r="AC422" s="256"/>
      <c r="AD422" s="256"/>
      <c r="AE422" s="256"/>
      <c r="AF422" s="178">
        <f>SUM(H422:AE422)</f>
        <v>280000</v>
      </c>
      <c r="AG422" s="178"/>
      <c r="AH422" s="178"/>
      <c r="AI422" s="42"/>
      <c r="AJ422" s="42"/>
      <c r="AK422" s="42"/>
      <c r="AL422" s="42"/>
      <c r="AM422" s="42"/>
      <c r="AN422" s="42"/>
      <c r="AO422" s="42"/>
      <c r="AP422" s="42"/>
      <c r="AQ422" s="49">
        <f t="shared" ref="AQ422:AQ423" si="6">SUM(H422:AE422)-AF422</f>
        <v>0</v>
      </c>
      <c r="AS422" s="52"/>
      <c r="AT422" s="42"/>
      <c r="AU422" s="42"/>
      <c r="AV422" s="42"/>
      <c r="AW422" s="42"/>
      <c r="AX422" s="42"/>
      <c r="AY422" s="42"/>
      <c r="AZ422" s="42"/>
      <c r="BA422" s="53"/>
      <c r="BC422" s="52"/>
      <c r="BD422" s="42"/>
      <c r="BE422" s="42"/>
      <c r="BF422" s="42"/>
      <c r="BG422" s="42"/>
      <c r="BH422" s="42"/>
      <c r="BI422" s="42"/>
      <c r="BJ422" s="42"/>
      <c r="BK422" s="53"/>
    </row>
    <row r="423" spans="1:63" s="7" customFormat="1" ht="13.8" x14ac:dyDescent="0.25">
      <c r="A423" s="6"/>
      <c r="D423" s="537" t="s">
        <v>176</v>
      </c>
      <c r="E423" s="537"/>
      <c r="F423" s="537"/>
      <c r="G423" s="537"/>
      <c r="H423" s="207"/>
      <c r="I423" s="207"/>
      <c r="J423" s="207"/>
      <c r="K423" s="256">
        <v>1991635</v>
      </c>
      <c r="L423" s="256"/>
      <c r="M423" s="256"/>
      <c r="N423" s="256"/>
      <c r="O423" s="256"/>
      <c r="P423" s="256"/>
      <c r="Q423" s="256">
        <v>79879</v>
      </c>
      <c r="R423" s="256"/>
      <c r="S423" s="256"/>
      <c r="T423" s="658"/>
      <c r="U423" s="658"/>
      <c r="V423" s="658"/>
      <c r="W423" s="658"/>
      <c r="X423" s="658"/>
      <c r="Y423" s="658"/>
      <c r="Z423" s="658"/>
      <c r="AA423" s="658"/>
      <c r="AB423" s="658"/>
      <c r="AC423" s="256"/>
      <c r="AD423" s="256"/>
      <c r="AE423" s="256"/>
      <c r="AF423" s="178">
        <f>SUM(H423:AE423)</f>
        <v>2071514</v>
      </c>
      <c r="AG423" s="178"/>
      <c r="AH423" s="178"/>
      <c r="AI423" s="42"/>
      <c r="AJ423" s="42"/>
      <c r="AK423" s="42"/>
      <c r="AL423" s="42"/>
      <c r="AM423" s="42"/>
      <c r="AN423" s="42"/>
      <c r="AO423" s="42"/>
      <c r="AP423" s="42"/>
      <c r="AQ423" s="49">
        <f t="shared" si="6"/>
        <v>0</v>
      </c>
      <c r="AS423" s="52"/>
      <c r="AT423" s="42"/>
      <c r="AU423" s="42"/>
      <c r="AV423" s="42"/>
      <c r="AW423" s="42"/>
      <c r="AX423" s="42"/>
      <c r="AY423" s="42"/>
      <c r="AZ423" s="42"/>
      <c r="BA423" s="53"/>
      <c r="BC423" s="52"/>
      <c r="BD423" s="42"/>
      <c r="BE423" s="42"/>
      <c r="BF423" s="42"/>
      <c r="BG423" s="42"/>
      <c r="BH423" s="42"/>
      <c r="BI423" s="42"/>
      <c r="BJ423" s="42"/>
      <c r="BK423" s="53"/>
    </row>
    <row r="424" spans="1:63" s="7" customFormat="1" ht="13.8" x14ac:dyDescent="0.25">
      <c r="A424" s="6"/>
      <c r="D424" s="537" t="s">
        <v>177</v>
      </c>
      <c r="E424" s="537"/>
      <c r="F424" s="537"/>
      <c r="G424" s="537"/>
      <c r="H424" s="659"/>
      <c r="I424" s="659"/>
      <c r="J424" s="659"/>
      <c r="K424" s="658"/>
      <c r="L424" s="658"/>
      <c r="M424" s="658"/>
      <c r="N424" s="658"/>
      <c r="O424" s="658"/>
      <c r="P424" s="658"/>
      <c r="Q424" s="658"/>
      <c r="R424" s="658"/>
      <c r="S424" s="658"/>
      <c r="T424" s="658"/>
      <c r="U424" s="658"/>
      <c r="V424" s="658"/>
      <c r="W424" s="658"/>
      <c r="X424" s="658"/>
      <c r="Y424" s="658"/>
      <c r="Z424" s="658"/>
      <c r="AA424" s="658"/>
      <c r="AB424" s="658"/>
      <c r="AC424" s="256"/>
      <c r="AD424" s="256"/>
      <c r="AE424" s="256"/>
      <c r="AF424" s="178">
        <f>SUM(H424:AE424)</f>
        <v>0</v>
      </c>
      <c r="AG424" s="178"/>
      <c r="AH424" s="178"/>
      <c r="AI424" s="42"/>
      <c r="AJ424" s="42"/>
      <c r="AK424" s="42"/>
      <c r="AL424" s="42"/>
      <c r="AM424" s="42"/>
      <c r="AN424" s="42"/>
      <c r="AO424" s="42"/>
      <c r="AP424" s="42"/>
      <c r="AQ424" s="49">
        <f>SUM(H424:AE424)-AF424</f>
        <v>0</v>
      </c>
      <c r="AS424" s="52"/>
      <c r="AT424" s="42"/>
      <c r="AU424" s="42"/>
      <c r="AV424" s="42"/>
      <c r="AW424" s="42"/>
      <c r="AX424" s="42"/>
      <c r="AY424" s="42"/>
      <c r="AZ424" s="42"/>
      <c r="BA424" s="53"/>
      <c r="BC424" s="52"/>
      <c r="BD424" s="42"/>
      <c r="BE424" s="42"/>
      <c r="BF424" s="42"/>
      <c r="BG424" s="42"/>
      <c r="BH424" s="42"/>
      <c r="BI424" s="42"/>
      <c r="BJ424" s="42"/>
      <c r="BK424" s="53"/>
    </row>
    <row r="425" spans="1:63" s="7" customFormat="1" ht="22.5" customHeight="1" thickBot="1" x14ac:dyDescent="0.3">
      <c r="A425" s="6"/>
      <c r="D425" s="485" t="s">
        <v>178</v>
      </c>
      <c r="E425" s="485"/>
      <c r="F425" s="485"/>
      <c r="G425" s="485"/>
      <c r="H425" s="652">
        <f>H421+H422-H423+H424</f>
        <v>3296017</v>
      </c>
      <c r="I425" s="652"/>
      <c r="J425" s="652"/>
      <c r="K425" s="652">
        <f t="shared" ref="K425" si="7">K421+K422-K423+K424</f>
        <v>402500.43000000017</v>
      </c>
      <c r="L425" s="652"/>
      <c r="M425" s="652"/>
      <c r="N425" s="652"/>
      <c r="O425" s="652"/>
      <c r="P425" s="652"/>
      <c r="Q425" s="652">
        <f t="shared" ref="Q425" si="8">Q421+Q422-Q423+Q424</f>
        <v>1584809</v>
      </c>
      <c r="R425" s="652"/>
      <c r="S425" s="652"/>
      <c r="T425" s="652">
        <f t="shared" ref="T425" si="9">T421+T422-T423+T424</f>
        <v>0</v>
      </c>
      <c r="U425" s="652"/>
      <c r="V425" s="652"/>
      <c r="W425" s="652">
        <f t="shared" ref="W425" si="10">W421+W422-W423+W424</f>
        <v>0</v>
      </c>
      <c r="X425" s="652"/>
      <c r="Y425" s="652"/>
      <c r="Z425" s="652">
        <f t="shared" ref="Z425" si="11">Z421+Z422-Z423+Z424</f>
        <v>0</v>
      </c>
      <c r="AA425" s="652"/>
      <c r="AB425" s="652"/>
      <c r="AC425" s="652">
        <f t="shared" ref="AC425" si="12">AC421+AC422-AC423+AC424</f>
        <v>0</v>
      </c>
      <c r="AD425" s="652"/>
      <c r="AE425" s="652"/>
      <c r="AF425" s="652">
        <f t="shared" ref="AF425" si="13">AF421+AF422-AF423+AF424</f>
        <v>5283326.43</v>
      </c>
      <c r="AG425" s="652"/>
      <c r="AH425" s="652"/>
      <c r="AI425" s="51">
        <f>H421+H422-H423+H424-H425</f>
        <v>0</v>
      </c>
      <c r="AJ425" s="51">
        <f>K421+K422-K423+K424-K425</f>
        <v>0</v>
      </c>
      <c r="AK425" s="51">
        <f>N421+N422-N423+N424-N425</f>
        <v>0</v>
      </c>
      <c r="AL425" s="51">
        <f>Q421+Q422-Q423+Q424-Q425</f>
        <v>0</v>
      </c>
      <c r="AM425" s="51">
        <f>T421+T422-T423+T424-T424</f>
        <v>0</v>
      </c>
      <c r="AN425" s="51">
        <f>W421+W422-W423+W424-W425</f>
        <v>0</v>
      </c>
      <c r="AO425" s="51">
        <f>Z421+Z422-Z423+Z424-Z425</f>
        <v>0</v>
      </c>
      <c r="AP425" s="51">
        <f>AC421+AC422-AC423+AC424-AC425</f>
        <v>0</v>
      </c>
      <c r="AQ425" s="49">
        <f>AF421+AF422-AF423+AF424-AF425</f>
        <v>0</v>
      </c>
      <c r="AS425" s="52"/>
      <c r="AT425" s="42"/>
      <c r="AU425" s="42"/>
      <c r="AV425" s="42"/>
      <c r="AW425" s="42"/>
      <c r="AX425" s="42"/>
      <c r="AY425" s="42"/>
      <c r="AZ425" s="42"/>
      <c r="BA425" s="53"/>
      <c r="BC425" s="50" t="e">
        <f>H425-'[2]41'!$D$31</f>
        <v>#REF!</v>
      </c>
      <c r="BD425" s="51" t="e">
        <f>K425-'[2]41'!$D$32</f>
        <v>#REF!</v>
      </c>
      <c r="BE425" s="51" t="e">
        <f>N425-'[2]41'!$D$33</f>
        <v>#REF!</v>
      </c>
      <c r="BF425" s="51" t="e">
        <f>Q425-'[2]41'!$D$34-'[2]41'!$D$35</f>
        <v>#REF!</v>
      </c>
      <c r="BG425" s="51" t="e">
        <f>T425-'[2]41'!$D$36-'[2]41'!$D$37</f>
        <v>#REF!</v>
      </c>
      <c r="BH425" s="51" t="e">
        <f>W425-'[2]41'!$D$38</f>
        <v>#REF!</v>
      </c>
      <c r="BI425" s="51" t="e">
        <f>Z425-'[2]41'!$D$40</f>
        <v>#REF!</v>
      </c>
      <c r="BJ425" s="51" t="e">
        <f>AC425-'[2]41'!$D$41</f>
        <v>#REF!</v>
      </c>
      <c r="BK425" s="49" t="e">
        <f>AF425-'[2]41'!$D$30</f>
        <v>#REF!</v>
      </c>
    </row>
    <row r="426" spans="1:63" s="7" customFormat="1" ht="14.4" thickBot="1" x14ac:dyDescent="0.3">
      <c r="A426" s="6"/>
      <c r="D426" s="654" t="s">
        <v>179</v>
      </c>
      <c r="E426" s="655"/>
      <c r="F426" s="655"/>
      <c r="G426" s="655"/>
      <c r="H426" s="655"/>
      <c r="I426" s="655"/>
      <c r="J426" s="655"/>
      <c r="K426" s="655"/>
      <c r="L426" s="655"/>
      <c r="M426" s="655"/>
      <c r="N426" s="655"/>
      <c r="O426" s="655"/>
      <c r="P426" s="655"/>
      <c r="Q426" s="655"/>
      <c r="R426" s="655"/>
      <c r="S426" s="655"/>
      <c r="T426" s="655"/>
      <c r="U426" s="655"/>
      <c r="V426" s="655"/>
      <c r="W426" s="655"/>
      <c r="X426" s="655"/>
      <c r="Y426" s="655"/>
      <c r="Z426" s="655"/>
      <c r="AA426" s="655"/>
      <c r="AB426" s="655"/>
      <c r="AC426" s="655"/>
      <c r="AD426" s="655"/>
      <c r="AE426" s="655"/>
      <c r="AF426" s="655"/>
      <c r="AG426" s="655"/>
      <c r="AH426" s="656"/>
      <c r="AI426" s="42"/>
      <c r="AJ426" s="42"/>
      <c r="AK426" s="42"/>
      <c r="AL426" s="42"/>
      <c r="AM426" s="42"/>
      <c r="AN426" s="42"/>
      <c r="AO426" s="42"/>
      <c r="AP426" s="42"/>
      <c r="AQ426" s="49"/>
      <c r="AS426" s="52"/>
      <c r="AT426" s="42"/>
      <c r="AU426" s="42"/>
      <c r="AV426" s="42"/>
      <c r="AW426" s="42"/>
      <c r="AX426" s="42"/>
      <c r="AY426" s="42"/>
      <c r="AZ426" s="42"/>
      <c r="BA426" s="53"/>
      <c r="BC426" s="52"/>
      <c r="BD426" s="42"/>
      <c r="BE426" s="42"/>
      <c r="BF426" s="42"/>
      <c r="BG426" s="42"/>
      <c r="BH426" s="42"/>
      <c r="BI426" s="42"/>
      <c r="BJ426" s="42"/>
      <c r="BK426" s="53"/>
    </row>
    <row r="427" spans="1:63" s="7" customFormat="1" ht="22.5" customHeight="1" x14ac:dyDescent="0.25">
      <c r="A427" s="6"/>
      <c r="D427" s="467" t="s">
        <v>180</v>
      </c>
      <c r="E427" s="467"/>
      <c r="F427" s="467"/>
      <c r="G427" s="467"/>
      <c r="H427" s="660">
        <v>0</v>
      </c>
      <c r="I427" s="660"/>
      <c r="J427" s="660"/>
      <c r="K427" s="268">
        <f>K456</f>
        <v>1991635.1</v>
      </c>
      <c r="L427" s="268"/>
      <c r="M427" s="268"/>
      <c r="N427" s="268"/>
      <c r="O427" s="268"/>
      <c r="P427" s="268"/>
      <c r="Q427" s="268"/>
      <c r="R427" s="268"/>
      <c r="S427" s="268"/>
      <c r="T427" s="268"/>
      <c r="U427" s="268"/>
      <c r="V427" s="268"/>
      <c r="W427" s="268"/>
      <c r="X427" s="268"/>
      <c r="Y427" s="268"/>
      <c r="Z427" s="268"/>
      <c r="AA427" s="268"/>
      <c r="AB427" s="268"/>
      <c r="AC427" s="268"/>
      <c r="AD427" s="268"/>
      <c r="AE427" s="268"/>
      <c r="AF427" s="237">
        <f>SUM(H427:AE427)</f>
        <v>1991635.1</v>
      </c>
      <c r="AG427" s="237"/>
      <c r="AH427" s="237"/>
      <c r="AI427" s="42"/>
      <c r="AJ427" s="42"/>
      <c r="AK427" s="42"/>
      <c r="AL427" s="42"/>
      <c r="AM427" s="42"/>
      <c r="AN427" s="42"/>
      <c r="AO427" s="42"/>
      <c r="AP427" s="42"/>
      <c r="AQ427" s="49">
        <f>SUM(H427:AE427)-AF427</f>
        <v>0</v>
      </c>
      <c r="AS427" s="50">
        <f>H427-H456</f>
        <v>0</v>
      </c>
      <c r="AT427" s="51">
        <f>K427-K456</f>
        <v>0</v>
      </c>
      <c r="AU427" s="51">
        <f>N427-N456</f>
        <v>0</v>
      </c>
      <c r="AV427" s="51">
        <f>Q427-Q456</f>
        <v>0</v>
      </c>
      <c r="AW427" s="51">
        <f>T427-T456</f>
        <v>0</v>
      </c>
      <c r="AX427" s="51">
        <f>W427-W456</f>
        <v>0</v>
      </c>
      <c r="AY427" s="51">
        <f>Z427-Z456</f>
        <v>0</v>
      </c>
      <c r="AZ427" s="51">
        <f>AC427-AC456</f>
        <v>0</v>
      </c>
      <c r="BA427" s="49">
        <f>AF427-AF456</f>
        <v>0</v>
      </c>
      <c r="BC427" s="52"/>
      <c r="BD427" s="42"/>
      <c r="BE427" s="42"/>
      <c r="BF427" s="42"/>
      <c r="BG427" s="42"/>
      <c r="BH427" s="42"/>
      <c r="BI427" s="42"/>
      <c r="BJ427" s="42"/>
      <c r="BK427" s="53"/>
    </row>
    <row r="428" spans="1:63" s="7" customFormat="1" ht="13.8" x14ac:dyDescent="0.25">
      <c r="A428" s="6"/>
      <c r="D428" s="537" t="s">
        <v>175</v>
      </c>
      <c r="E428" s="537"/>
      <c r="F428" s="537"/>
      <c r="G428" s="537"/>
      <c r="H428" s="659"/>
      <c r="I428" s="659"/>
      <c r="J428" s="659"/>
      <c r="K428" s="256"/>
      <c r="L428" s="256"/>
      <c r="M428" s="256"/>
      <c r="N428" s="658"/>
      <c r="O428" s="658"/>
      <c r="P428" s="658"/>
      <c r="Q428" s="256">
        <v>316562</v>
      </c>
      <c r="R428" s="256"/>
      <c r="S428" s="256"/>
      <c r="T428" s="658"/>
      <c r="U428" s="658"/>
      <c r="V428" s="658"/>
      <c r="W428" s="658"/>
      <c r="X428" s="658"/>
      <c r="Y428" s="658"/>
      <c r="Z428" s="658"/>
      <c r="AA428" s="658"/>
      <c r="AB428" s="658"/>
      <c r="AC428" s="256"/>
      <c r="AD428" s="256"/>
      <c r="AE428" s="256"/>
      <c r="AF428" s="178">
        <f>SUM(H428:AE428)</f>
        <v>316562</v>
      </c>
      <c r="AG428" s="178"/>
      <c r="AH428" s="178"/>
      <c r="AI428" s="42"/>
      <c r="AJ428" s="42"/>
      <c r="AK428" s="42"/>
      <c r="AL428" s="42"/>
      <c r="AM428" s="42"/>
      <c r="AN428" s="42"/>
      <c r="AO428" s="42"/>
      <c r="AP428" s="42"/>
      <c r="AQ428" s="49">
        <f>SUM(H428:AE428)-AF428</f>
        <v>0</v>
      </c>
      <c r="AS428" s="52"/>
      <c r="AT428" s="42"/>
      <c r="AU428" s="42"/>
      <c r="AV428" s="42"/>
      <c r="AW428" s="42"/>
      <c r="AX428" s="42"/>
      <c r="AY428" s="42"/>
      <c r="AZ428" s="42"/>
      <c r="BA428" s="53"/>
      <c r="BC428" s="52"/>
      <c r="BD428" s="42"/>
      <c r="BE428" s="42"/>
      <c r="BF428" s="42"/>
      <c r="BG428" s="42"/>
      <c r="BH428" s="42"/>
      <c r="BI428" s="42"/>
      <c r="BJ428" s="42"/>
      <c r="BK428" s="53"/>
    </row>
    <row r="429" spans="1:63" s="7" customFormat="1" ht="13.8" x14ac:dyDescent="0.25">
      <c r="A429" s="6"/>
      <c r="D429" s="537" t="s">
        <v>176</v>
      </c>
      <c r="E429" s="537"/>
      <c r="F429" s="537"/>
      <c r="G429" s="537"/>
      <c r="H429" s="659"/>
      <c r="I429" s="659"/>
      <c r="J429" s="659"/>
      <c r="K429" s="256">
        <v>1991635</v>
      </c>
      <c r="L429" s="256"/>
      <c r="M429" s="256"/>
      <c r="N429" s="658"/>
      <c r="O429" s="658"/>
      <c r="P429" s="658"/>
      <c r="Q429" s="658"/>
      <c r="R429" s="658"/>
      <c r="S429" s="658"/>
      <c r="T429" s="658"/>
      <c r="U429" s="658"/>
      <c r="V429" s="658"/>
      <c r="W429" s="658"/>
      <c r="X429" s="658"/>
      <c r="Y429" s="658"/>
      <c r="Z429" s="658"/>
      <c r="AA429" s="658"/>
      <c r="AB429" s="658"/>
      <c r="AC429" s="256"/>
      <c r="AD429" s="256"/>
      <c r="AE429" s="256"/>
      <c r="AF429" s="178">
        <f>SUM(H429:AE429)</f>
        <v>1991635</v>
      </c>
      <c r="AG429" s="178"/>
      <c r="AH429" s="178"/>
      <c r="AI429" s="42"/>
      <c r="AJ429" s="42"/>
      <c r="AK429" s="42"/>
      <c r="AL429" s="42"/>
      <c r="AM429" s="42"/>
      <c r="AN429" s="42"/>
      <c r="AO429" s="42"/>
      <c r="AP429" s="42"/>
      <c r="AQ429" s="49"/>
      <c r="AS429" s="52"/>
      <c r="AT429" s="42"/>
      <c r="AU429" s="42"/>
      <c r="AV429" s="42"/>
      <c r="AW429" s="42"/>
      <c r="AX429" s="42"/>
      <c r="AY429" s="42"/>
      <c r="AZ429" s="42"/>
      <c r="BA429" s="53"/>
      <c r="BC429" s="52"/>
      <c r="BD429" s="42"/>
      <c r="BE429" s="42"/>
      <c r="BF429" s="42"/>
      <c r="BG429" s="42"/>
      <c r="BH429" s="42"/>
      <c r="BI429" s="42"/>
      <c r="BJ429" s="42"/>
      <c r="BK429" s="53"/>
    </row>
    <row r="430" spans="1:63" s="7" customFormat="1" ht="13.8" x14ac:dyDescent="0.25">
      <c r="A430" s="6"/>
      <c r="D430" s="537" t="s">
        <v>177</v>
      </c>
      <c r="E430" s="537"/>
      <c r="F430" s="537"/>
      <c r="G430" s="537"/>
      <c r="H430" s="659"/>
      <c r="I430" s="659"/>
      <c r="J430" s="659"/>
      <c r="K430" s="658"/>
      <c r="L430" s="658"/>
      <c r="M430" s="658"/>
      <c r="N430" s="658"/>
      <c r="O430" s="658"/>
      <c r="P430" s="658"/>
      <c r="Q430" s="658"/>
      <c r="R430" s="658"/>
      <c r="S430" s="658"/>
      <c r="T430" s="658"/>
      <c r="U430" s="658"/>
      <c r="V430" s="658"/>
      <c r="W430" s="658"/>
      <c r="X430" s="658"/>
      <c r="Y430" s="658"/>
      <c r="Z430" s="658"/>
      <c r="AA430" s="658"/>
      <c r="AB430" s="658"/>
      <c r="AC430" s="256"/>
      <c r="AD430" s="256"/>
      <c r="AE430" s="256"/>
      <c r="AF430" s="178">
        <f>SUM(H430:AE430)</f>
        <v>0</v>
      </c>
      <c r="AG430" s="178"/>
      <c r="AH430" s="178"/>
      <c r="AI430" s="42"/>
      <c r="AJ430" s="42"/>
      <c r="AK430" s="42"/>
      <c r="AL430" s="42"/>
      <c r="AM430" s="42"/>
      <c r="AN430" s="42"/>
      <c r="AO430" s="42"/>
      <c r="AP430" s="42"/>
      <c r="AQ430" s="49">
        <f t="shared" ref="AQ430" si="14">SUM(H430:AE430)-AF430</f>
        <v>0</v>
      </c>
      <c r="AS430" s="52"/>
      <c r="AT430" s="42"/>
      <c r="AU430" s="42"/>
      <c r="AV430" s="42"/>
      <c r="AW430" s="42"/>
      <c r="AX430" s="42"/>
      <c r="AY430" s="42"/>
      <c r="AZ430" s="42"/>
      <c r="BA430" s="53"/>
      <c r="BC430" s="52"/>
      <c r="BD430" s="42"/>
      <c r="BE430" s="42"/>
      <c r="BF430" s="42"/>
      <c r="BG430" s="42"/>
      <c r="BH430" s="42"/>
      <c r="BI430" s="42"/>
      <c r="BJ430" s="42"/>
      <c r="BK430" s="53"/>
    </row>
    <row r="431" spans="1:63" s="7" customFormat="1" ht="22.5" customHeight="1" thickBot="1" x14ac:dyDescent="0.3">
      <c r="A431" s="6"/>
      <c r="D431" s="485" t="s">
        <v>178</v>
      </c>
      <c r="E431" s="485"/>
      <c r="F431" s="485"/>
      <c r="G431" s="485"/>
      <c r="H431" s="652">
        <f>H427+H428-H429+H430</f>
        <v>0</v>
      </c>
      <c r="I431" s="652"/>
      <c r="J431" s="652"/>
      <c r="K431" s="652">
        <f t="shared" ref="K431" si="15">K427+K428-K429+K430</f>
        <v>0.10000000009313226</v>
      </c>
      <c r="L431" s="652"/>
      <c r="M431" s="652"/>
      <c r="N431" s="652">
        <f t="shared" ref="N431" si="16">N427+N428-N429+N430</f>
        <v>0</v>
      </c>
      <c r="O431" s="652"/>
      <c r="P431" s="652"/>
      <c r="Q431" s="652">
        <f t="shared" ref="Q431" si="17">Q427+Q428-Q429+Q430</f>
        <v>316562</v>
      </c>
      <c r="R431" s="652"/>
      <c r="S431" s="652"/>
      <c r="T431" s="652">
        <f t="shared" ref="T431" si="18">T427+T428-T429+T430</f>
        <v>0</v>
      </c>
      <c r="U431" s="652"/>
      <c r="V431" s="652"/>
      <c r="W431" s="652">
        <f t="shared" ref="W431" si="19">W427+W428-W429+W430</f>
        <v>0</v>
      </c>
      <c r="X431" s="652"/>
      <c r="Y431" s="652"/>
      <c r="Z431" s="652">
        <f t="shared" ref="Z431" si="20">Z427+Z428-Z429+Z430</f>
        <v>0</v>
      </c>
      <c r="AA431" s="652"/>
      <c r="AB431" s="652"/>
      <c r="AC431" s="652">
        <f t="shared" ref="AC431" si="21">AC427+AC428-AC429+AC430</f>
        <v>0</v>
      </c>
      <c r="AD431" s="652"/>
      <c r="AE431" s="652"/>
      <c r="AF431" s="652">
        <f t="shared" ref="AF431" si="22">AF427+AF428-AF429+AF430</f>
        <v>316562.10000000009</v>
      </c>
      <c r="AG431" s="652"/>
      <c r="AH431" s="652"/>
      <c r="AI431" s="51">
        <f>H427+H428-H430-H431-H429</f>
        <v>0</v>
      </c>
      <c r="AJ431" s="51">
        <f>K427+K428-K429-K431</f>
        <v>0</v>
      </c>
      <c r="AK431" s="51">
        <f>N427+N428-N430-N431</f>
        <v>0</v>
      </c>
      <c r="AL431" s="51">
        <f>Q427+Q428-Q430-Q431</f>
        <v>0</v>
      </c>
      <c r="AM431" s="51">
        <f>T427+T428-T430-T431</f>
        <v>0</v>
      </c>
      <c r="AN431" s="51">
        <f>W427+W428-W430-W431</f>
        <v>0</v>
      </c>
      <c r="AO431" s="51">
        <f>Z427+Z428-Z430-Z431</f>
        <v>0</v>
      </c>
      <c r="AP431" s="51">
        <f>AC427+AC428-AC430-AC431</f>
        <v>0</v>
      </c>
      <c r="AQ431" s="49">
        <f>AF427+AF428-AF430-AF431-AF429</f>
        <v>0</v>
      </c>
      <c r="AS431" s="52"/>
      <c r="AT431" s="42"/>
      <c r="AU431" s="42"/>
      <c r="AV431" s="42"/>
      <c r="AW431" s="42"/>
      <c r="AX431" s="42"/>
      <c r="AY431" s="42"/>
      <c r="AZ431" s="42"/>
      <c r="BA431" s="53"/>
      <c r="BC431" s="52"/>
      <c r="BD431" s="42"/>
      <c r="BE431" s="42"/>
      <c r="BF431" s="42"/>
      <c r="BG431" s="42"/>
      <c r="BH431" s="42"/>
      <c r="BI431" s="42"/>
      <c r="BJ431" s="42"/>
      <c r="BK431" s="53"/>
    </row>
    <row r="432" spans="1:63" s="7" customFormat="1" ht="14.4" thickBot="1" x14ac:dyDescent="0.3">
      <c r="A432" s="6"/>
      <c r="D432" s="654" t="s">
        <v>181</v>
      </c>
      <c r="E432" s="655"/>
      <c r="F432" s="655"/>
      <c r="G432" s="655"/>
      <c r="H432" s="655"/>
      <c r="I432" s="655"/>
      <c r="J432" s="655"/>
      <c r="K432" s="655"/>
      <c r="L432" s="655"/>
      <c r="M432" s="655"/>
      <c r="N432" s="655"/>
      <c r="O432" s="655"/>
      <c r="P432" s="655"/>
      <c r="Q432" s="655"/>
      <c r="R432" s="655"/>
      <c r="S432" s="655"/>
      <c r="T432" s="655"/>
      <c r="U432" s="655"/>
      <c r="V432" s="655"/>
      <c r="W432" s="655"/>
      <c r="X432" s="655"/>
      <c r="Y432" s="655"/>
      <c r="Z432" s="655"/>
      <c r="AA432" s="655"/>
      <c r="AB432" s="655"/>
      <c r="AC432" s="655"/>
      <c r="AD432" s="655"/>
      <c r="AE432" s="655"/>
      <c r="AF432" s="655"/>
      <c r="AG432" s="655"/>
      <c r="AH432" s="656"/>
      <c r="AI432" s="42"/>
      <c r="AJ432" s="42"/>
      <c r="AK432" s="42"/>
      <c r="AL432" s="42"/>
      <c r="AM432" s="42"/>
      <c r="AN432" s="42"/>
      <c r="AO432" s="42"/>
      <c r="AP432" s="42"/>
      <c r="AQ432" s="49"/>
      <c r="AS432" s="52"/>
      <c r="AT432" s="42"/>
      <c r="AU432" s="42"/>
      <c r="AV432" s="42"/>
      <c r="AW432" s="42"/>
      <c r="AX432" s="42"/>
      <c r="AY432" s="42"/>
      <c r="AZ432" s="42"/>
      <c r="BA432" s="53"/>
      <c r="BC432" s="52"/>
      <c r="BD432" s="42"/>
      <c r="BE432" s="42"/>
      <c r="BF432" s="42"/>
      <c r="BG432" s="42"/>
      <c r="BH432" s="42"/>
      <c r="BI432" s="42"/>
      <c r="BJ432" s="42"/>
      <c r="BK432" s="53"/>
    </row>
    <row r="433" spans="1:63" s="7" customFormat="1" ht="22.5" customHeight="1" x14ac:dyDescent="0.25">
      <c r="A433" s="6"/>
      <c r="D433" s="657" t="s">
        <v>180</v>
      </c>
      <c r="E433" s="657"/>
      <c r="F433" s="657"/>
      <c r="G433" s="657"/>
      <c r="H433" s="653">
        <f>H421-H427</f>
        <v>3016017</v>
      </c>
      <c r="I433" s="653"/>
      <c r="J433" s="653"/>
      <c r="K433" s="653">
        <f>K421-K427</f>
        <v>402500.33000000007</v>
      </c>
      <c r="L433" s="653"/>
      <c r="M433" s="653"/>
      <c r="N433" s="653">
        <f t="shared" ref="N433" si="23">N421-N427</f>
        <v>0</v>
      </c>
      <c r="O433" s="653"/>
      <c r="P433" s="653"/>
      <c r="Q433" s="653">
        <f t="shared" ref="Q433" si="24">Q421-Q427</f>
        <v>1664688</v>
      </c>
      <c r="R433" s="653"/>
      <c r="S433" s="653"/>
      <c r="T433" s="653">
        <f t="shared" ref="T433" si="25">T421-T427</f>
        <v>0</v>
      </c>
      <c r="U433" s="653"/>
      <c r="V433" s="653"/>
      <c r="W433" s="653">
        <f t="shared" ref="W433" si="26">W421-W427</f>
        <v>0</v>
      </c>
      <c r="X433" s="653"/>
      <c r="Y433" s="653"/>
      <c r="Z433" s="653">
        <f t="shared" ref="Z433" si="27">Z421-Z427</f>
        <v>0</v>
      </c>
      <c r="AA433" s="653"/>
      <c r="AB433" s="653"/>
      <c r="AC433" s="653">
        <f t="shared" ref="AC433" si="28">AC421-AC427</f>
        <v>0</v>
      </c>
      <c r="AD433" s="653"/>
      <c r="AE433" s="653"/>
      <c r="AF433" s="653">
        <f t="shared" ref="AF433" si="29">AF421-AF427</f>
        <v>5083205.33</v>
      </c>
      <c r="AG433" s="653"/>
      <c r="AH433" s="653"/>
      <c r="AI433" s="51">
        <f>H421-H427-H433</f>
        <v>0</v>
      </c>
      <c r="AJ433" s="51">
        <f>K421-K427-K433</f>
        <v>0</v>
      </c>
      <c r="AK433" s="51">
        <f t="shared" ref="AK433:AP433" si="30">L421-L427-L433</f>
        <v>0</v>
      </c>
      <c r="AL433" s="51">
        <f t="shared" si="30"/>
        <v>0</v>
      </c>
      <c r="AM433" s="51">
        <f t="shared" si="30"/>
        <v>0</v>
      </c>
      <c r="AN433" s="51">
        <f t="shared" si="30"/>
        <v>0</v>
      </c>
      <c r="AO433" s="51">
        <f t="shared" si="30"/>
        <v>0</v>
      </c>
      <c r="AP433" s="51">
        <f t="shared" si="30"/>
        <v>0</v>
      </c>
      <c r="AQ433" s="49">
        <f>SUM(H433:AE433)-AF433</f>
        <v>0</v>
      </c>
      <c r="AS433" s="50">
        <f>H433-H459</f>
        <v>0</v>
      </c>
      <c r="AT433" s="51">
        <f>K433-K459</f>
        <v>1</v>
      </c>
      <c r="AU433" s="51">
        <f>N433-N459</f>
        <v>0</v>
      </c>
      <c r="AV433" s="51">
        <f>Q433-Q459</f>
        <v>0</v>
      </c>
      <c r="AW433" s="51">
        <f>T433-T459</f>
        <v>0</v>
      </c>
      <c r="AX433" s="51">
        <f>W433-W459</f>
        <v>0</v>
      </c>
      <c r="AY433" s="51">
        <f>Z433-Z459</f>
        <v>0</v>
      </c>
      <c r="AZ433" s="51">
        <f>AC433-AC459</f>
        <v>0</v>
      </c>
      <c r="BA433" s="49">
        <f>AF433-AF459</f>
        <v>1</v>
      </c>
      <c r="BC433" s="52"/>
      <c r="BD433" s="42"/>
      <c r="BE433" s="42"/>
      <c r="BF433" s="42"/>
      <c r="BG433" s="42"/>
      <c r="BH433" s="42"/>
      <c r="BI433" s="42"/>
      <c r="BJ433" s="42"/>
      <c r="BK433" s="53"/>
    </row>
    <row r="434" spans="1:63" s="7" customFormat="1" ht="22.5" customHeight="1" thickBot="1" x14ac:dyDescent="0.3">
      <c r="A434" s="6"/>
      <c r="D434" s="485" t="s">
        <v>178</v>
      </c>
      <c r="E434" s="485"/>
      <c r="F434" s="485"/>
      <c r="G434" s="485"/>
      <c r="H434" s="652">
        <f>H425-H431</f>
        <v>3296017</v>
      </c>
      <c r="I434" s="652"/>
      <c r="J434" s="652"/>
      <c r="K434" s="652">
        <f t="shared" ref="K434" si="31">K425-K431</f>
        <v>402500.33000000007</v>
      </c>
      <c r="L434" s="652"/>
      <c r="M434" s="652"/>
      <c r="N434" s="652">
        <f t="shared" ref="N434" si="32">N425-N431</f>
        <v>0</v>
      </c>
      <c r="O434" s="652"/>
      <c r="P434" s="652"/>
      <c r="Q434" s="652">
        <f>Q425-Q431</f>
        <v>1268247</v>
      </c>
      <c r="R434" s="652"/>
      <c r="S434" s="652"/>
      <c r="T434" s="652">
        <f t="shared" ref="T434" si="33">T425-T431</f>
        <v>0</v>
      </c>
      <c r="U434" s="652"/>
      <c r="V434" s="652"/>
      <c r="W434" s="652">
        <f t="shared" ref="W434" si="34">W425-W431</f>
        <v>0</v>
      </c>
      <c r="X434" s="652"/>
      <c r="Y434" s="652"/>
      <c r="Z434" s="652">
        <f t="shared" ref="Z434" si="35">Z425-Z431</f>
        <v>0</v>
      </c>
      <c r="AA434" s="652"/>
      <c r="AB434" s="652"/>
      <c r="AC434" s="652">
        <f t="shared" ref="AC434" si="36">AC425-AC431</f>
        <v>0</v>
      </c>
      <c r="AD434" s="652"/>
      <c r="AE434" s="652"/>
      <c r="AF434" s="652">
        <f t="shared" ref="AF434" si="37">AF425-AF431</f>
        <v>4966764.33</v>
      </c>
      <c r="AG434" s="652"/>
      <c r="AH434" s="652"/>
      <c r="AI434" s="54">
        <f>H425-H431-H434</f>
        <v>0</v>
      </c>
      <c r="AJ434" s="54">
        <f>K425-K431-K434</f>
        <v>0</v>
      </c>
      <c r="AK434" s="54">
        <f t="shared" ref="AK434:AP434" si="38">L425-L431-L434</f>
        <v>0</v>
      </c>
      <c r="AL434" s="54">
        <f t="shared" si="38"/>
        <v>0</v>
      </c>
      <c r="AM434" s="54">
        <f t="shared" si="38"/>
        <v>0</v>
      </c>
      <c r="AN434" s="54">
        <f t="shared" si="38"/>
        <v>0</v>
      </c>
      <c r="AO434" s="54">
        <f t="shared" si="38"/>
        <v>0</v>
      </c>
      <c r="AP434" s="54">
        <f t="shared" si="38"/>
        <v>0</v>
      </c>
      <c r="AQ434" s="55">
        <f>SUM(H434:AE434)-AF434</f>
        <v>0</v>
      </c>
      <c r="AS434" s="56"/>
      <c r="AT434" s="57"/>
      <c r="AU434" s="57"/>
      <c r="AV434" s="57"/>
      <c r="AW434" s="57"/>
      <c r="AX434" s="57"/>
      <c r="AY434" s="57"/>
      <c r="AZ434" s="57"/>
      <c r="BA434" s="58"/>
      <c r="BC434" s="59" t="e">
        <f>H434-'[2]41'!$F$31</f>
        <v>#REF!</v>
      </c>
      <c r="BD434" s="54" t="e">
        <f>K434-'[2]41'!$F$32</f>
        <v>#REF!</v>
      </c>
      <c r="BE434" s="54" t="e">
        <f>N434-'[2]41'!$F$33</f>
        <v>#REF!</v>
      </c>
      <c r="BF434" s="54" t="e">
        <f>Q434-'[2]41'!$F$34-'[2]41'!$F$35</f>
        <v>#REF!</v>
      </c>
      <c r="BG434" s="54" t="e">
        <f>T434-'[2]41'!$F$36-'[2]41'!$F$37</f>
        <v>#REF!</v>
      </c>
      <c r="BH434" s="54" t="e">
        <f>W434-'[2]41'!$F$38</f>
        <v>#REF!</v>
      </c>
      <c r="BI434" s="54" t="e">
        <f>Z434-'[2]41'!$F$40</f>
        <v>#REF!</v>
      </c>
      <c r="BJ434" s="54" t="e">
        <f>AC434-'[2]41'!$F$41</f>
        <v>#REF!</v>
      </c>
      <c r="BK434" s="55" t="e">
        <f>AF434-'[2]41'!$F$30</f>
        <v>#REF!</v>
      </c>
    </row>
    <row r="435" spans="1:63" s="7" customFormat="1" ht="44.4" customHeight="1" x14ac:dyDescent="0.25">
      <c r="A435" s="6"/>
      <c r="D435" s="231" t="s">
        <v>657</v>
      </c>
      <c r="E435" s="326"/>
      <c r="F435" s="326"/>
      <c r="G435" s="326"/>
      <c r="H435" s="326"/>
      <c r="I435" s="326"/>
      <c r="J435" s="326"/>
      <c r="K435" s="326"/>
      <c r="L435" s="326"/>
      <c r="M435" s="326"/>
      <c r="N435" s="326"/>
      <c r="O435" s="326"/>
      <c r="P435" s="326"/>
      <c r="Q435" s="326"/>
      <c r="R435" s="326"/>
      <c r="S435" s="326"/>
      <c r="T435" s="326"/>
      <c r="U435" s="326"/>
      <c r="V435" s="326"/>
      <c r="W435" s="326"/>
      <c r="X435" s="326"/>
      <c r="Y435" s="326"/>
      <c r="Z435" s="326"/>
      <c r="AA435" s="326"/>
      <c r="AB435" s="326"/>
      <c r="AC435" s="326"/>
      <c r="AD435" s="326"/>
      <c r="AE435" s="326"/>
      <c r="AF435" s="326"/>
      <c r="AG435" s="326"/>
      <c r="AH435" s="326"/>
      <c r="AI435" s="51"/>
      <c r="AJ435" s="51"/>
      <c r="AK435" s="51"/>
      <c r="AL435" s="51"/>
      <c r="AM435" s="51"/>
      <c r="AN435" s="51"/>
      <c r="AO435" s="51"/>
      <c r="AP435" s="51"/>
      <c r="AQ435" s="51"/>
      <c r="AS435" s="42"/>
      <c r="AT435" s="42"/>
      <c r="AU435" s="42"/>
      <c r="AV435" s="42"/>
      <c r="AW435" s="42"/>
      <c r="AX435" s="42"/>
      <c r="AY435" s="42"/>
      <c r="AZ435" s="42"/>
      <c r="BA435" s="42"/>
      <c r="BC435" s="51"/>
      <c r="BD435" s="51"/>
      <c r="BE435" s="51"/>
      <c r="BF435" s="51"/>
      <c r="BG435" s="51"/>
      <c r="BH435" s="51"/>
      <c r="BI435" s="51"/>
      <c r="BJ435" s="51"/>
      <c r="BK435" s="51"/>
    </row>
    <row r="436" spans="1:63" s="7" customFormat="1" ht="22.5" customHeight="1" x14ac:dyDescent="0.25">
      <c r="A436" s="6"/>
      <c r="D436" s="150"/>
      <c r="E436" s="150"/>
      <c r="F436" s="150"/>
      <c r="G436" s="150"/>
      <c r="H436" s="159"/>
      <c r="I436" s="159"/>
      <c r="J436" s="159"/>
      <c r="K436" s="159"/>
      <c r="L436" s="159"/>
      <c r="M436" s="159"/>
      <c r="N436" s="159"/>
      <c r="O436" s="159"/>
      <c r="P436" s="159"/>
      <c r="Q436" s="159"/>
      <c r="R436" s="159"/>
      <c r="S436" s="159"/>
      <c r="T436" s="159"/>
      <c r="U436" s="159"/>
      <c r="V436" s="159"/>
      <c r="W436" s="159"/>
      <c r="X436" s="159"/>
      <c r="Y436" s="159"/>
      <c r="Z436" s="159"/>
      <c r="AA436" s="159"/>
      <c r="AB436" s="159"/>
      <c r="AC436" s="159"/>
      <c r="AD436" s="159"/>
      <c r="AE436" s="159"/>
      <c r="AF436" s="159"/>
      <c r="AG436" s="159"/>
      <c r="AH436" s="159"/>
      <c r="AI436" s="51"/>
      <c r="AJ436" s="51"/>
      <c r="AK436" s="51"/>
      <c r="AL436" s="51"/>
      <c r="AM436" s="51"/>
      <c r="AN436" s="51"/>
      <c r="AO436" s="51"/>
      <c r="AP436" s="51"/>
      <c r="AQ436" s="51"/>
      <c r="AS436" s="42"/>
      <c r="AT436" s="42"/>
      <c r="AU436" s="42"/>
      <c r="AV436" s="42"/>
      <c r="AW436" s="42"/>
      <c r="AX436" s="42"/>
      <c r="AY436" s="42"/>
      <c r="AZ436" s="42"/>
      <c r="BA436" s="42"/>
      <c r="BC436" s="51"/>
      <c r="BD436" s="51"/>
      <c r="BE436" s="51"/>
      <c r="BF436" s="51"/>
      <c r="BG436" s="51"/>
      <c r="BH436" s="51"/>
      <c r="BI436" s="51"/>
      <c r="BJ436" s="51"/>
      <c r="BK436" s="51"/>
    </row>
    <row r="437" spans="1:63" s="7" customFormat="1" ht="22.5" customHeight="1" x14ac:dyDescent="0.25">
      <c r="A437" s="6"/>
      <c r="D437" s="150"/>
      <c r="E437" s="150"/>
      <c r="F437" s="150"/>
      <c r="G437" s="150"/>
      <c r="H437" s="159"/>
      <c r="I437" s="159"/>
      <c r="J437" s="159"/>
      <c r="K437" s="159"/>
      <c r="L437" s="159"/>
      <c r="M437" s="159"/>
      <c r="N437" s="159"/>
      <c r="O437" s="159"/>
      <c r="P437" s="159"/>
      <c r="Q437" s="159"/>
      <c r="R437" s="159"/>
      <c r="S437" s="159"/>
      <c r="T437" s="159"/>
      <c r="U437" s="159"/>
      <c r="V437" s="159"/>
      <c r="W437" s="159"/>
      <c r="X437" s="159"/>
      <c r="Y437" s="159"/>
      <c r="Z437" s="159"/>
      <c r="AA437" s="159"/>
      <c r="AB437" s="159"/>
      <c r="AC437" s="159"/>
      <c r="AD437" s="159"/>
      <c r="AE437" s="159"/>
      <c r="AF437" s="159"/>
      <c r="AG437" s="159"/>
      <c r="AH437" s="159"/>
      <c r="AI437" s="51"/>
      <c r="AJ437" s="51"/>
      <c r="AK437" s="51"/>
      <c r="AL437" s="51"/>
      <c r="AM437" s="51"/>
      <c r="AN437" s="51"/>
      <c r="AO437" s="51"/>
      <c r="AP437" s="51"/>
      <c r="AQ437" s="51"/>
      <c r="AS437" s="42"/>
      <c r="AT437" s="42"/>
      <c r="AU437" s="42"/>
      <c r="AV437" s="42"/>
      <c r="AW437" s="42"/>
      <c r="AX437" s="42"/>
      <c r="AY437" s="42"/>
      <c r="AZ437" s="42"/>
      <c r="BA437" s="42"/>
      <c r="BC437" s="51"/>
      <c r="BD437" s="51"/>
      <c r="BE437" s="51"/>
      <c r="BF437" s="51"/>
      <c r="BG437" s="51"/>
      <c r="BH437" s="51"/>
      <c r="BI437" s="51"/>
      <c r="BJ437" s="51"/>
      <c r="BK437" s="51"/>
    </row>
    <row r="438" spans="1:63" s="7" customFormat="1" ht="22.5" customHeight="1" x14ac:dyDescent="0.25">
      <c r="A438" s="6"/>
      <c r="D438" s="150"/>
      <c r="E438" s="150"/>
      <c r="F438" s="150"/>
      <c r="G438" s="661"/>
      <c r="H438" s="661"/>
      <c r="I438" s="661"/>
      <c r="J438" s="661"/>
      <c r="K438" s="661"/>
      <c r="L438" s="661"/>
      <c r="M438" s="661"/>
      <c r="N438" s="661"/>
      <c r="O438" s="661"/>
      <c r="P438" s="661"/>
      <c r="Q438" s="661"/>
      <c r="R438" s="661"/>
      <c r="S438" s="661"/>
      <c r="T438" s="661"/>
      <c r="U438" s="661"/>
      <c r="V438" s="159"/>
      <c r="W438" s="159"/>
      <c r="X438" s="159"/>
      <c r="Y438" s="159"/>
      <c r="Z438" s="159"/>
      <c r="AA438" s="159"/>
      <c r="AB438" s="159"/>
      <c r="AC438" s="159"/>
      <c r="AD438" s="159"/>
      <c r="AE438" s="159"/>
      <c r="AF438" s="159"/>
      <c r="AG438" s="159"/>
      <c r="AH438" s="159"/>
      <c r="AI438" s="51"/>
      <c r="AJ438" s="51"/>
      <c r="AK438" s="51"/>
      <c r="AL438" s="51"/>
      <c r="AM438" s="51"/>
      <c r="AN438" s="51"/>
      <c r="AO438" s="51"/>
      <c r="AP438" s="51"/>
      <c r="AQ438" s="51"/>
      <c r="AS438" s="42"/>
      <c r="AT438" s="42"/>
      <c r="AU438" s="42"/>
      <c r="AV438" s="42"/>
      <c r="AW438" s="42"/>
      <c r="AX438" s="42"/>
      <c r="AY438" s="42"/>
      <c r="AZ438" s="42"/>
      <c r="BA438" s="42"/>
      <c r="BC438" s="51"/>
      <c r="BD438" s="51"/>
      <c r="BE438" s="51"/>
      <c r="BF438" s="51"/>
      <c r="BG438" s="51"/>
      <c r="BH438" s="51"/>
      <c r="BI438" s="51"/>
      <c r="BJ438" s="51"/>
      <c r="BK438" s="51"/>
    </row>
    <row r="439" spans="1:63" s="7" customFormat="1" ht="13.8" x14ac:dyDescent="0.25">
      <c r="A439" s="6"/>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I439" s="8"/>
      <c r="AJ439" s="8"/>
      <c r="AK439" s="8"/>
      <c r="AL439" s="8"/>
      <c r="AM439" s="8"/>
      <c r="AN439" s="8"/>
      <c r="AO439" s="8"/>
      <c r="AP439" s="8"/>
      <c r="AQ439" s="8"/>
    </row>
    <row r="440" spans="1:63" s="7" customFormat="1" ht="13.8" x14ac:dyDescent="0.25">
      <c r="A440" s="6"/>
      <c r="D440" s="157"/>
      <c r="E440" s="157"/>
      <c r="F440" s="157"/>
      <c r="G440" s="157"/>
      <c r="H440" s="157"/>
      <c r="I440" s="157"/>
      <c r="J440" s="157"/>
      <c r="K440" s="157"/>
      <c r="L440" s="157"/>
      <c r="M440" s="157"/>
      <c r="N440" s="157"/>
      <c r="O440" s="157"/>
      <c r="P440" s="157"/>
      <c r="Q440" s="157"/>
      <c r="R440" s="157"/>
      <c r="S440" s="157"/>
      <c r="T440" s="157"/>
      <c r="U440" s="157"/>
      <c r="V440" s="157"/>
      <c r="W440" s="157"/>
      <c r="X440" s="157"/>
      <c r="Y440" s="157"/>
      <c r="Z440" s="157"/>
      <c r="AA440" s="157"/>
      <c r="AB440" s="157"/>
      <c r="AC440" s="157"/>
      <c r="AD440" s="157"/>
      <c r="AE440" s="157"/>
      <c r="AF440" s="157"/>
      <c r="AG440" s="157"/>
      <c r="AI440" s="8"/>
      <c r="AJ440" s="8"/>
      <c r="AK440" s="8"/>
      <c r="AL440" s="8"/>
      <c r="AM440" s="8"/>
      <c r="AN440" s="8"/>
      <c r="AO440" s="8"/>
      <c r="AP440" s="8"/>
      <c r="AQ440" s="8"/>
    </row>
    <row r="441" spans="1:63" s="7" customFormat="1" ht="13.8" x14ac:dyDescent="0.25">
      <c r="A441" s="6"/>
      <c r="D441" s="157"/>
      <c r="E441" s="157"/>
      <c r="F441" s="157"/>
      <c r="G441" s="157"/>
      <c r="H441" s="157"/>
      <c r="I441" s="157"/>
      <c r="J441" s="157"/>
      <c r="K441" s="157"/>
      <c r="L441" s="157"/>
      <c r="M441" s="157"/>
      <c r="N441" s="157"/>
      <c r="O441" s="157"/>
      <c r="P441" s="157"/>
      <c r="Q441" s="157"/>
      <c r="R441" s="157"/>
      <c r="S441" s="157"/>
      <c r="T441" s="157"/>
      <c r="U441" s="157"/>
      <c r="V441" s="157"/>
      <c r="W441" s="157"/>
      <c r="X441" s="157"/>
      <c r="Y441" s="157"/>
      <c r="Z441" s="157"/>
      <c r="AA441" s="157"/>
      <c r="AB441" s="157"/>
      <c r="AC441" s="157"/>
      <c r="AD441" s="157"/>
      <c r="AE441" s="157"/>
      <c r="AF441" s="157"/>
      <c r="AG441" s="157"/>
      <c r="AI441" s="8"/>
      <c r="AJ441" s="8"/>
      <c r="AK441" s="8"/>
      <c r="AL441" s="8"/>
      <c r="AM441" s="8"/>
      <c r="AN441" s="8"/>
      <c r="AO441" s="8"/>
      <c r="AP441" s="8"/>
      <c r="AQ441" s="8"/>
    </row>
    <row r="442" spans="1:63" s="7" customFormat="1" ht="14.4" thickBot="1" x14ac:dyDescent="0.3">
      <c r="A442" s="6"/>
      <c r="D442" s="157"/>
      <c r="E442" s="157"/>
      <c r="F442" s="157"/>
      <c r="G442" s="157"/>
      <c r="H442" s="157"/>
      <c r="I442" s="157"/>
      <c r="J442" s="157"/>
      <c r="K442" s="157"/>
      <c r="L442" s="157"/>
      <c r="M442" s="157"/>
      <c r="N442" s="157"/>
      <c r="O442" s="157"/>
      <c r="P442" s="157"/>
      <c r="Q442" s="157"/>
      <c r="R442" s="157"/>
      <c r="S442" s="157"/>
      <c r="T442" s="157"/>
      <c r="U442" s="157"/>
      <c r="V442" s="157"/>
      <c r="W442" s="157"/>
      <c r="X442" s="157"/>
      <c r="Y442" s="157"/>
      <c r="Z442" s="157"/>
      <c r="AA442" s="157"/>
      <c r="AB442" s="157"/>
      <c r="AC442" s="157"/>
      <c r="AD442" s="157"/>
      <c r="AE442" s="157"/>
      <c r="AF442" s="157"/>
      <c r="AG442" s="157"/>
      <c r="AI442" s="8"/>
      <c r="AJ442" s="8"/>
      <c r="AK442" s="8"/>
      <c r="AL442" s="8"/>
      <c r="AM442" s="8"/>
      <c r="AN442" s="8"/>
      <c r="AO442" s="8"/>
      <c r="AP442" s="8"/>
      <c r="AQ442" s="8"/>
    </row>
    <row r="443" spans="1:63" s="7" customFormat="1" ht="15" customHeight="1" thickBot="1" x14ac:dyDescent="0.3">
      <c r="A443" s="6" t="s">
        <v>182</v>
      </c>
      <c r="D443" s="273" t="s">
        <v>164</v>
      </c>
      <c r="E443" s="274"/>
      <c r="F443" s="274"/>
      <c r="G443" s="275"/>
      <c r="H443" s="378" t="s">
        <v>18</v>
      </c>
      <c r="I443" s="379"/>
      <c r="J443" s="379"/>
      <c r="K443" s="379"/>
      <c r="L443" s="379"/>
      <c r="M443" s="379"/>
      <c r="N443" s="379"/>
      <c r="O443" s="379"/>
      <c r="P443" s="379"/>
      <c r="Q443" s="379"/>
      <c r="R443" s="379"/>
      <c r="S443" s="379"/>
      <c r="T443" s="379"/>
      <c r="U443" s="379"/>
      <c r="V443" s="379"/>
      <c r="W443" s="379"/>
      <c r="X443" s="379"/>
      <c r="Y443" s="379"/>
      <c r="Z443" s="379"/>
      <c r="AA443" s="379"/>
      <c r="AB443" s="379"/>
      <c r="AC443" s="379"/>
      <c r="AD443" s="379"/>
      <c r="AE443" s="379"/>
      <c r="AF443" s="379"/>
      <c r="AG443" s="379"/>
      <c r="AH443" s="380"/>
      <c r="AI443" s="8"/>
      <c r="AJ443" s="8"/>
      <c r="AK443" s="8"/>
      <c r="AL443" s="8"/>
      <c r="AM443" s="8"/>
      <c r="AN443" s="8"/>
      <c r="AO443" s="8"/>
      <c r="AP443" s="8"/>
      <c r="AQ443" s="8"/>
      <c r="BC443" s="34"/>
      <c r="BD443" s="34"/>
      <c r="BE443" s="34"/>
      <c r="BF443" s="34"/>
      <c r="BG443" s="34"/>
      <c r="BH443" s="34"/>
      <c r="BI443" s="34"/>
      <c r="BJ443" s="34"/>
      <c r="BK443" s="34"/>
    </row>
    <row r="444" spans="1:63" s="7" customFormat="1" ht="80.25" customHeight="1" thickTop="1" thickBot="1" x14ac:dyDescent="0.35">
      <c r="A444" s="6"/>
      <c r="D444" s="276"/>
      <c r="E444" s="277"/>
      <c r="F444" s="277"/>
      <c r="G444" s="278"/>
      <c r="H444" s="371" t="s">
        <v>165</v>
      </c>
      <c r="I444" s="381"/>
      <c r="J444" s="382"/>
      <c r="K444" s="371" t="s">
        <v>166</v>
      </c>
      <c r="L444" s="381"/>
      <c r="M444" s="382"/>
      <c r="N444" s="371" t="s">
        <v>167</v>
      </c>
      <c r="O444" s="381"/>
      <c r="P444" s="382"/>
      <c r="Q444" s="371" t="s">
        <v>168</v>
      </c>
      <c r="R444" s="381"/>
      <c r="S444" s="382"/>
      <c r="T444" s="371" t="s">
        <v>169</v>
      </c>
      <c r="U444" s="381"/>
      <c r="V444" s="382"/>
      <c r="W444" s="371" t="s">
        <v>170</v>
      </c>
      <c r="X444" s="381"/>
      <c r="Y444" s="382"/>
      <c r="Z444" s="371" t="s">
        <v>171</v>
      </c>
      <c r="AA444" s="381"/>
      <c r="AB444" s="382"/>
      <c r="AC444" s="371" t="s">
        <v>172</v>
      </c>
      <c r="AD444" s="381"/>
      <c r="AE444" s="382"/>
      <c r="AF444" s="371" t="s">
        <v>33</v>
      </c>
      <c r="AG444" s="381"/>
      <c r="AH444" s="382"/>
      <c r="AI444" s="43" t="s">
        <v>165</v>
      </c>
      <c r="AJ444" s="43" t="s">
        <v>166</v>
      </c>
      <c r="AK444" s="44" t="s">
        <v>167</v>
      </c>
      <c r="AL444" s="43" t="s">
        <v>168</v>
      </c>
      <c r="AM444" s="44" t="s">
        <v>169</v>
      </c>
      <c r="AN444" s="44" t="s">
        <v>170</v>
      </c>
      <c r="AO444" s="43" t="s">
        <v>171</v>
      </c>
      <c r="AP444" s="44" t="s">
        <v>172</v>
      </c>
      <c r="AQ444" s="44" t="s">
        <v>33</v>
      </c>
      <c r="AR444" s="45"/>
      <c r="AS444" s="60"/>
      <c r="AT444" s="60"/>
      <c r="AU444" s="60"/>
      <c r="AV444" s="60"/>
      <c r="AW444" s="60"/>
      <c r="AX444" s="60"/>
      <c r="AY444" s="60"/>
      <c r="AZ444" s="60"/>
      <c r="BA444" s="60"/>
      <c r="BB444" s="45"/>
      <c r="BC444" s="44" t="s">
        <v>165</v>
      </c>
      <c r="BD444" s="43" t="s">
        <v>166</v>
      </c>
      <c r="BE444" s="44" t="s">
        <v>167</v>
      </c>
      <c r="BF444" s="43" t="s">
        <v>168</v>
      </c>
      <c r="BG444" s="44" t="s">
        <v>169</v>
      </c>
      <c r="BH444" s="44" t="s">
        <v>170</v>
      </c>
      <c r="BI444" s="43" t="s">
        <v>171</v>
      </c>
      <c r="BJ444" s="44" t="s">
        <v>172</v>
      </c>
      <c r="BK444" s="44" t="s">
        <v>33</v>
      </c>
    </row>
    <row r="445" spans="1:63" s="7" customFormat="1" ht="14.4" thickBot="1" x14ac:dyDescent="0.3">
      <c r="A445" s="6"/>
      <c r="D445" s="654" t="s">
        <v>173</v>
      </c>
      <c r="E445" s="655"/>
      <c r="F445" s="655"/>
      <c r="G445" s="655"/>
      <c r="H445" s="655"/>
      <c r="I445" s="655"/>
      <c r="J445" s="655"/>
      <c r="K445" s="655"/>
      <c r="L445" s="655"/>
      <c r="M445" s="655"/>
      <c r="N445" s="655"/>
      <c r="O445" s="655"/>
      <c r="P445" s="655"/>
      <c r="Q445" s="655"/>
      <c r="R445" s="655"/>
      <c r="S445" s="655"/>
      <c r="T445" s="655"/>
      <c r="U445" s="655"/>
      <c r="V445" s="655"/>
      <c r="W445" s="655"/>
      <c r="X445" s="655"/>
      <c r="Y445" s="655"/>
      <c r="Z445" s="655"/>
      <c r="AA445" s="655"/>
      <c r="AB445" s="655"/>
      <c r="AC445" s="655"/>
      <c r="AD445" s="655"/>
      <c r="AE445" s="655"/>
      <c r="AF445" s="655"/>
      <c r="AG445" s="655"/>
      <c r="AH445" s="656"/>
      <c r="AI445" s="46"/>
      <c r="AJ445" s="46"/>
      <c r="AK445" s="46"/>
      <c r="AL445" s="46"/>
      <c r="AM445" s="46"/>
      <c r="AN445" s="46"/>
      <c r="AO445" s="46"/>
      <c r="AP445" s="46"/>
      <c r="AQ445" s="47"/>
      <c r="BC445" s="61"/>
      <c r="BD445" s="62"/>
      <c r="BE445" s="62"/>
      <c r="BF445" s="62"/>
      <c r="BG445" s="62"/>
      <c r="BH445" s="62"/>
      <c r="BI445" s="62"/>
      <c r="BJ445" s="62"/>
      <c r="BK445" s="63"/>
    </row>
    <row r="446" spans="1:63" s="7" customFormat="1" ht="22.5" customHeight="1" x14ac:dyDescent="0.25">
      <c r="A446" s="6"/>
      <c r="D446" s="467" t="s">
        <v>174</v>
      </c>
      <c r="E446" s="467"/>
      <c r="F446" s="467"/>
      <c r="G446" s="467"/>
      <c r="H446" s="660">
        <v>3016017</v>
      </c>
      <c r="I446" s="660"/>
      <c r="J446" s="660"/>
      <c r="K446" s="268">
        <v>2989952</v>
      </c>
      <c r="L446" s="268"/>
      <c r="M446" s="268"/>
      <c r="N446" s="268">
        <v>0</v>
      </c>
      <c r="O446" s="268"/>
      <c r="P446" s="268"/>
      <c r="Q446" s="268">
        <v>1744566</v>
      </c>
      <c r="R446" s="268"/>
      <c r="S446" s="268"/>
      <c r="T446" s="268"/>
      <c r="U446" s="268"/>
      <c r="V446" s="268"/>
      <c r="W446" s="268"/>
      <c r="X446" s="268"/>
      <c r="Y446" s="268"/>
      <c r="Z446" s="268"/>
      <c r="AA446" s="268"/>
      <c r="AB446" s="268"/>
      <c r="AC446" s="268"/>
      <c r="AD446" s="268"/>
      <c r="AE446" s="268"/>
      <c r="AF446" s="237">
        <f>SUM(H446:AE446)</f>
        <v>7750535</v>
      </c>
      <c r="AG446" s="237"/>
      <c r="AH446" s="237"/>
      <c r="AI446" s="42"/>
      <c r="AJ446" s="42"/>
      <c r="AK446" s="42"/>
      <c r="AL446" s="42"/>
      <c r="AM446" s="42"/>
      <c r="AN446" s="42"/>
      <c r="AO446" s="42"/>
      <c r="AP446" s="42"/>
      <c r="AQ446" s="49">
        <f>SUM(H446:AE446)-AF446</f>
        <v>0</v>
      </c>
      <c r="BC446" s="64"/>
      <c r="BD446" s="34"/>
      <c r="BE446" s="34"/>
      <c r="BF446" s="34"/>
      <c r="BG446" s="34"/>
      <c r="BH446" s="34"/>
      <c r="BI446" s="34"/>
      <c r="BJ446" s="34"/>
      <c r="BK446" s="65"/>
    </row>
    <row r="447" spans="1:63" s="7" customFormat="1" ht="15" customHeight="1" x14ac:dyDescent="0.25">
      <c r="A447" s="6"/>
      <c r="D447" s="537" t="s">
        <v>175</v>
      </c>
      <c r="E447" s="537"/>
      <c r="F447" s="537"/>
      <c r="G447" s="537"/>
      <c r="H447" s="207"/>
      <c r="I447" s="207"/>
      <c r="J447" s="207"/>
      <c r="K447" s="256">
        <v>400000</v>
      </c>
      <c r="L447" s="256"/>
      <c r="M447" s="256"/>
      <c r="N447" s="658"/>
      <c r="O447" s="658"/>
      <c r="P447" s="658"/>
      <c r="Q447" s="658"/>
      <c r="R447" s="658"/>
      <c r="S447" s="658"/>
      <c r="T447" s="658"/>
      <c r="U447" s="658"/>
      <c r="V447" s="658"/>
      <c r="W447" s="658"/>
      <c r="X447" s="658"/>
      <c r="Y447" s="658"/>
      <c r="Z447" s="658"/>
      <c r="AA447" s="658"/>
      <c r="AB447" s="658"/>
      <c r="AC447" s="256"/>
      <c r="AD447" s="256"/>
      <c r="AE447" s="256"/>
      <c r="AF447" s="178">
        <f>SUM(H447:AE447)</f>
        <v>400000</v>
      </c>
      <c r="AG447" s="178"/>
      <c r="AH447" s="178"/>
      <c r="AI447" s="42"/>
      <c r="AJ447" s="42"/>
      <c r="AK447" s="42"/>
      <c r="AL447" s="42"/>
      <c r="AM447" s="42"/>
      <c r="AN447" s="42"/>
      <c r="AO447" s="42"/>
      <c r="AP447" s="42"/>
      <c r="AQ447" s="49">
        <f t="shared" ref="AQ447:AQ448" si="39">SUM(H447:AE447)-AF447</f>
        <v>0</v>
      </c>
      <c r="BC447" s="64"/>
      <c r="BD447" s="34"/>
      <c r="BE447" s="34"/>
      <c r="BF447" s="34"/>
      <c r="BG447" s="34"/>
      <c r="BH447" s="34"/>
      <c r="BI447" s="34"/>
      <c r="BJ447" s="34"/>
      <c r="BK447" s="65"/>
    </row>
    <row r="448" spans="1:63" s="7" customFormat="1" ht="13.8" x14ac:dyDescent="0.25">
      <c r="A448" s="6"/>
      <c r="D448" s="537" t="s">
        <v>176</v>
      </c>
      <c r="E448" s="537"/>
      <c r="F448" s="537"/>
      <c r="G448" s="537"/>
      <c r="H448" s="207"/>
      <c r="I448" s="207"/>
      <c r="J448" s="207"/>
      <c r="K448" s="256">
        <v>995817.57</v>
      </c>
      <c r="L448" s="256"/>
      <c r="M448" s="256"/>
      <c r="N448" s="256"/>
      <c r="O448" s="256"/>
      <c r="P448" s="256"/>
      <c r="Q448" s="256">
        <v>79878</v>
      </c>
      <c r="R448" s="256"/>
      <c r="S448" s="256"/>
      <c r="T448" s="658"/>
      <c r="U448" s="658"/>
      <c r="V448" s="658"/>
      <c r="W448" s="658"/>
      <c r="X448" s="658"/>
      <c r="Y448" s="658"/>
      <c r="Z448" s="658"/>
      <c r="AA448" s="658"/>
      <c r="AB448" s="658"/>
      <c r="AC448" s="256"/>
      <c r="AD448" s="256"/>
      <c r="AE448" s="256"/>
      <c r="AF448" s="178">
        <f>SUM(H448:AE448)</f>
        <v>1075695.5699999998</v>
      </c>
      <c r="AG448" s="178"/>
      <c r="AH448" s="178"/>
      <c r="AI448" s="42"/>
      <c r="AJ448" s="42"/>
      <c r="AK448" s="42"/>
      <c r="AL448" s="42"/>
      <c r="AM448" s="42"/>
      <c r="AN448" s="42"/>
      <c r="AO448" s="42"/>
      <c r="AP448" s="42"/>
      <c r="AQ448" s="49">
        <f t="shared" si="39"/>
        <v>0</v>
      </c>
      <c r="BC448" s="64"/>
      <c r="BD448" s="34"/>
      <c r="BE448" s="34"/>
      <c r="BF448" s="34"/>
      <c r="BG448" s="34"/>
      <c r="BH448" s="34"/>
      <c r="BI448" s="34"/>
      <c r="BJ448" s="34"/>
      <c r="BK448" s="65"/>
    </row>
    <row r="449" spans="1:63" s="7" customFormat="1" ht="14.25" customHeight="1" x14ac:dyDescent="0.25">
      <c r="A449" s="6"/>
      <c r="D449" s="537" t="s">
        <v>177</v>
      </c>
      <c r="E449" s="537"/>
      <c r="F449" s="537"/>
      <c r="G449" s="537"/>
      <c r="H449" s="659"/>
      <c r="I449" s="659"/>
      <c r="J449" s="659"/>
      <c r="K449" s="658"/>
      <c r="L449" s="658"/>
      <c r="M449" s="658"/>
      <c r="N449" s="658"/>
      <c r="O449" s="658"/>
      <c r="P449" s="658"/>
      <c r="Q449" s="658"/>
      <c r="R449" s="658"/>
      <c r="S449" s="658"/>
      <c r="T449" s="658"/>
      <c r="U449" s="658"/>
      <c r="V449" s="658"/>
      <c r="W449" s="658"/>
      <c r="X449" s="658"/>
      <c r="Y449" s="658"/>
      <c r="Z449" s="658"/>
      <c r="AA449" s="658"/>
      <c r="AB449" s="658"/>
      <c r="AC449" s="256"/>
      <c r="AD449" s="256"/>
      <c r="AE449" s="256"/>
      <c r="AF449" s="178">
        <f>SUM(H449:AE449)</f>
        <v>0</v>
      </c>
      <c r="AG449" s="178"/>
      <c r="AH449" s="178"/>
      <c r="AI449" s="42"/>
      <c r="AJ449" s="42"/>
      <c r="AK449" s="42"/>
      <c r="AL449" s="42"/>
      <c r="AM449" s="42"/>
      <c r="AN449" s="42"/>
      <c r="AO449" s="42"/>
      <c r="AP449" s="42"/>
      <c r="AQ449" s="49">
        <f>SUM(H449:AE449)-AF449</f>
        <v>0</v>
      </c>
      <c r="BC449" s="64"/>
      <c r="BD449" s="34"/>
      <c r="BE449" s="34"/>
      <c r="BF449" s="34"/>
      <c r="BG449" s="34"/>
      <c r="BH449" s="34"/>
      <c r="BI449" s="34"/>
      <c r="BJ449" s="34"/>
      <c r="BK449" s="65"/>
    </row>
    <row r="450" spans="1:63" s="7" customFormat="1" ht="22.5" customHeight="1" thickBot="1" x14ac:dyDescent="0.3">
      <c r="A450" s="6"/>
      <c r="D450" s="485" t="s">
        <v>178</v>
      </c>
      <c r="E450" s="485"/>
      <c r="F450" s="485"/>
      <c r="G450" s="485"/>
      <c r="H450" s="652">
        <f>H446+H447-H448+H449</f>
        <v>3016017</v>
      </c>
      <c r="I450" s="652"/>
      <c r="J450" s="652"/>
      <c r="K450" s="652">
        <f t="shared" ref="K450" si="40">K446+K447-K448+K449</f>
        <v>2394134.4300000002</v>
      </c>
      <c r="L450" s="652"/>
      <c r="M450" s="652"/>
      <c r="N450" s="652"/>
      <c r="O450" s="652"/>
      <c r="P450" s="652"/>
      <c r="Q450" s="652">
        <f t="shared" ref="Q450" si="41">Q446+Q447-Q448+Q449</f>
        <v>1664688</v>
      </c>
      <c r="R450" s="652"/>
      <c r="S450" s="652"/>
      <c r="T450" s="652">
        <f t="shared" ref="T450" si="42">T446+T447-T448+T449</f>
        <v>0</v>
      </c>
      <c r="U450" s="652"/>
      <c r="V450" s="652"/>
      <c r="W450" s="652">
        <f t="shared" ref="W450" si="43">W446+W447-W448+W449</f>
        <v>0</v>
      </c>
      <c r="X450" s="652"/>
      <c r="Y450" s="652"/>
      <c r="Z450" s="652">
        <f t="shared" ref="Z450" si="44">Z446+Z447-Z448+Z449</f>
        <v>0</v>
      </c>
      <c r="AA450" s="652"/>
      <c r="AB450" s="652"/>
      <c r="AC450" s="652">
        <f t="shared" ref="AC450" si="45">AC446+AC447-AC448+AC449</f>
        <v>0</v>
      </c>
      <c r="AD450" s="652"/>
      <c r="AE450" s="652"/>
      <c r="AF450" s="652">
        <f t="shared" ref="AF450" si="46">AF446+AF447-AF448+AF449</f>
        <v>7074839.4299999997</v>
      </c>
      <c r="AG450" s="652"/>
      <c r="AH450" s="652"/>
      <c r="AI450" s="51">
        <f>H446+H447-H448+H449-H450</f>
        <v>0</v>
      </c>
      <c r="AJ450" s="51">
        <f>K446+K447-K448+K449-K450</f>
        <v>0</v>
      </c>
      <c r="AK450" s="51">
        <f>N446+N447-N448+N449-N450</f>
        <v>0</v>
      </c>
      <c r="AL450" s="51">
        <f>Q446+Q447-Q448+Q449-Q450</f>
        <v>0</v>
      </c>
      <c r="AM450" s="51">
        <f>T446+T447-T448+T449-T449</f>
        <v>0</v>
      </c>
      <c r="AN450" s="51">
        <f>W446+W447-W448+W449-W450</f>
        <v>0</v>
      </c>
      <c r="AO450" s="51">
        <f>Z446+Z447-Z448+Z449-Z450</f>
        <v>0</v>
      </c>
      <c r="AP450" s="51">
        <f>AC446+AC447-AC448+AC449-AC450</f>
        <v>0</v>
      </c>
      <c r="AQ450" s="49">
        <f>AF446+AF447-AF448+AF449-AF450</f>
        <v>0</v>
      </c>
      <c r="BC450" s="64"/>
      <c r="BD450" s="34"/>
      <c r="BE450" s="34"/>
      <c r="BF450" s="34"/>
      <c r="BG450" s="34"/>
      <c r="BH450" s="34"/>
      <c r="BI450" s="34"/>
      <c r="BJ450" s="34"/>
      <c r="BK450" s="65"/>
    </row>
    <row r="451" spans="1:63" s="7" customFormat="1" ht="14.25" customHeight="1" thickBot="1" x14ac:dyDescent="0.3">
      <c r="A451" s="6"/>
      <c r="D451" s="654" t="s">
        <v>179</v>
      </c>
      <c r="E451" s="655"/>
      <c r="F451" s="655"/>
      <c r="G451" s="655"/>
      <c r="H451" s="655"/>
      <c r="I451" s="655"/>
      <c r="J451" s="655"/>
      <c r="K451" s="655"/>
      <c r="L451" s="655"/>
      <c r="M451" s="655"/>
      <c r="N451" s="655"/>
      <c r="O451" s="655"/>
      <c r="P451" s="655"/>
      <c r="Q451" s="655"/>
      <c r="R451" s="655"/>
      <c r="S451" s="655"/>
      <c r="T451" s="655"/>
      <c r="U451" s="655"/>
      <c r="V451" s="655"/>
      <c r="W451" s="655"/>
      <c r="X451" s="655"/>
      <c r="Y451" s="655"/>
      <c r="Z451" s="655"/>
      <c r="AA451" s="655"/>
      <c r="AB451" s="655"/>
      <c r="AC451" s="655"/>
      <c r="AD451" s="655"/>
      <c r="AE451" s="655"/>
      <c r="AF451" s="655"/>
      <c r="AG451" s="655"/>
      <c r="AH451" s="656"/>
      <c r="AI451" s="42"/>
      <c r="AJ451" s="42"/>
      <c r="AK451" s="42"/>
      <c r="AL451" s="42"/>
      <c r="AM451" s="42"/>
      <c r="AN451" s="42"/>
      <c r="AO451" s="42"/>
      <c r="AP451" s="42"/>
      <c r="AQ451" s="49"/>
      <c r="BC451" s="64"/>
      <c r="BD451" s="34"/>
      <c r="BE451" s="34"/>
      <c r="BF451" s="34"/>
      <c r="BG451" s="34"/>
      <c r="BH451" s="34"/>
      <c r="BI451" s="34"/>
      <c r="BJ451" s="34"/>
      <c r="BK451" s="65"/>
    </row>
    <row r="452" spans="1:63" s="7" customFormat="1" ht="22.5" customHeight="1" x14ac:dyDescent="0.25">
      <c r="A452" s="6"/>
      <c r="D452" s="467" t="s">
        <v>180</v>
      </c>
      <c r="E452" s="467"/>
      <c r="F452" s="467"/>
      <c r="G452" s="467"/>
      <c r="H452" s="660">
        <v>0</v>
      </c>
      <c r="I452" s="660"/>
      <c r="J452" s="660"/>
      <c r="K452" s="268">
        <v>2586850</v>
      </c>
      <c r="L452" s="268"/>
      <c r="M452" s="268"/>
      <c r="N452" s="268"/>
      <c r="O452" s="268"/>
      <c r="P452" s="268"/>
      <c r="Q452" s="268"/>
      <c r="R452" s="268"/>
      <c r="S452" s="268"/>
      <c r="T452" s="268"/>
      <c r="U452" s="268"/>
      <c r="V452" s="268"/>
      <c r="W452" s="268"/>
      <c r="X452" s="268"/>
      <c r="Y452" s="268"/>
      <c r="Z452" s="268"/>
      <c r="AA452" s="268"/>
      <c r="AB452" s="268"/>
      <c r="AC452" s="268"/>
      <c r="AD452" s="268"/>
      <c r="AE452" s="268"/>
      <c r="AF452" s="237">
        <f>SUM(H452:AE452)</f>
        <v>2586850</v>
      </c>
      <c r="AG452" s="237"/>
      <c r="AH452" s="237"/>
      <c r="AI452" s="42"/>
      <c r="AJ452" s="42"/>
      <c r="AK452" s="42"/>
      <c r="AL452" s="42"/>
      <c r="AM452" s="42"/>
      <c r="AN452" s="42"/>
      <c r="AO452" s="42"/>
      <c r="AP452" s="42"/>
      <c r="AQ452" s="49">
        <f>SUM(H452:AE452)-AF452</f>
        <v>0</v>
      </c>
      <c r="BC452" s="64"/>
      <c r="BD452" s="34"/>
      <c r="BE452" s="34"/>
      <c r="BF452" s="34"/>
      <c r="BG452" s="34"/>
      <c r="BH452" s="34"/>
      <c r="BI452" s="34"/>
      <c r="BJ452" s="34"/>
      <c r="BK452" s="65"/>
    </row>
    <row r="453" spans="1:63" s="7" customFormat="1" ht="15" customHeight="1" x14ac:dyDescent="0.25">
      <c r="A453" s="6"/>
      <c r="D453" s="537" t="s">
        <v>175</v>
      </c>
      <c r="E453" s="537"/>
      <c r="F453" s="537"/>
      <c r="G453" s="537"/>
      <c r="H453" s="659"/>
      <c r="I453" s="659"/>
      <c r="J453" s="659"/>
      <c r="K453" s="256"/>
      <c r="L453" s="256"/>
      <c r="M453" s="256"/>
      <c r="N453" s="658"/>
      <c r="O453" s="658"/>
      <c r="P453" s="658"/>
      <c r="Q453" s="658"/>
      <c r="R453" s="658"/>
      <c r="S453" s="658"/>
      <c r="T453" s="658"/>
      <c r="U453" s="658"/>
      <c r="V453" s="658"/>
      <c r="W453" s="658"/>
      <c r="X453" s="658"/>
      <c r="Y453" s="658"/>
      <c r="Z453" s="658"/>
      <c r="AA453" s="658"/>
      <c r="AB453" s="658"/>
      <c r="AC453" s="256"/>
      <c r="AD453" s="256"/>
      <c r="AE453" s="256"/>
      <c r="AF453" s="178">
        <f>SUM(H453:AE453)</f>
        <v>0</v>
      </c>
      <c r="AG453" s="178"/>
      <c r="AH453" s="178"/>
      <c r="AI453" s="42"/>
      <c r="AJ453" s="42"/>
      <c r="AK453" s="42"/>
      <c r="AL453" s="42"/>
      <c r="AM453" s="42"/>
      <c r="AN453" s="42"/>
      <c r="AO453" s="42"/>
      <c r="AP453" s="42"/>
      <c r="AQ453" s="49">
        <f>SUM(H453:AE453)-AF453</f>
        <v>0</v>
      </c>
      <c r="BC453" s="64"/>
      <c r="BD453" s="34"/>
      <c r="BE453" s="34"/>
      <c r="BF453" s="34"/>
      <c r="BG453" s="34"/>
      <c r="BH453" s="34"/>
      <c r="BI453" s="34"/>
      <c r="BJ453" s="34"/>
      <c r="BK453" s="65"/>
    </row>
    <row r="454" spans="1:63" s="7" customFormat="1" ht="13.8" x14ac:dyDescent="0.25">
      <c r="A454" s="6"/>
      <c r="D454" s="537" t="s">
        <v>176</v>
      </c>
      <c r="E454" s="537"/>
      <c r="F454" s="537"/>
      <c r="G454" s="537"/>
      <c r="H454" s="659"/>
      <c r="I454" s="659"/>
      <c r="J454" s="659"/>
      <c r="K454" s="256">
        <v>595214.9</v>
      </c>
      <c r="L454" s="256"/>
      <c r="M454" s="256"/>
      <c r="N454" s="658"/>
      <c r="O454" s="658"/>
      <c r="P454" s="658"/>
      <c r="Q454" s="658"/>
      <c r="R454" s="658"/>
      <c r="S454" s="658"/>
      <c r="T454" s="658"/>
      <c r="U454" s="658"/>
      <c r="V454" s="658"/>
      <c r="W454" s="658"/>
      <c r="X454" s="658"/>
      <c r="Y454" s="658"/>
      <c r="Z454" s="658"/>
      <c r="AA454" s="658"/>
      <c r="AB454" s="658"/>
      <c r="AC454" s="256"/>
      <c r="AD454" s="256"/>
      <c r="AE454" s="256"/>
      <c r="AF454" s="178">
        <f>SUM(H454:AE454)</f>
        <v>595214.9</v>
      </c>
      <c r="AG454" s="178"/>
      <c r="AH454" s="178"/>
      <c r="AI454" s="42"/>
      <c r="AJ454" s="42"/>
      <c r="AK454" s="42"/>
      <c r="AL454" s="42"/>
      <c r="AM454" s="42"/>
      <c r="AN454" s="42"/>
      <c r="AO454" s="42"/>
      <c r="AP454" s="42"/>
      <c r="AQ454" s="49"/>
      <c r="BC454" s="64"/>
      <c r="BD454" s="34"/>
      <c r="BE454" s="34"/>
      <c r="BF454" s="34"/>
      <c r="BG454" s="34"/>
      <c r="BH454" s="34"/>
      <c r="BI454" s="34"/>
      <c r="BJ454" s="34"/>
      <c r="BK454" s="65"/>
    </row>
    <row r="455" spans="1:63" s="7" customFormat="1" ht="15" customHeight="1" x14ac:dyDescent="0.25">
      <c r="A455" s="6"/>
      <c r="D455" s="537" t="s">
        <v>177</v>
      </c>
      <c r="E455" s="537"/>
      <c r="F455" s="537"/>
      <c r="G455" s="537"/>
      <c r="H455" s="659"/>
      <c r="I455" s="659"/>
      <c r="J455" s="659"/>
      <c r="K455" s="658"/>
      <c r="L455" s="658"/>
      <c r="M455" s="658"/>
      <c r="N455" s="658"/>
      <c r="O455" s="658"/>
      <c r="P455" s="658"/>
      <c r="Q455" s="658"/>
      <c r="R455" s="658"/>
      <c r="S455" s="658"/>
      <c r="T455" s="658"/>
      <c r="U455" s="658"/>
      <c r="V455" s="658"/>
      <c r="W455" s="658"/>
      <c r="X455" s="658"/>
      <c r="Y455" s="658"/>
      <c r="Z455" s="658"/>
      <c r="AA455" s="658"/>
      <c r="AB455" s="658"/>
      <c r="AC455" s="256"/>
      <c r="AD455" s="256"/>
      <c r="AE455" s="256"/>
      <c r="AF455" s="178">
        <f>SUM(H455:AE455)</f>
        <v>0</v>
      </c>
      <c r="AG455" s="178"/>
      <c r="AH455" s="178"/>
      <c r="AI455" s="42"/>
      <c r="AJ455" s="42"/>
      <c r="AK455" s="42"/>
      <c r="AL455" s="42"/>
      <c r="AM455" s="42"/>
      <c r="AN455" s="42"/>
      <c r="AO455" s="42"/>
      <c r="AP455" s="42"/>
      <c r="AQ455" s="49">
        <f t="shared" ref="AQ455" si="47">SUM(H455:AE455)-AF455</f>
        <v>0</v>
      </c>
      <c r="BC455" s="64"/>
      <c r="BD455" s="34"/>
      <c r="BE455" s="34"/>
      <c r="BF455" s="34"/>
      <c r="BG455" s="34"/>
      <c r="BH455" s="34"/>
      <c r="BI455" s="34"/>
      <c r="BJ455" s="34"/>
      <c r="BK455" s="65"/>
    </row>
    <row r="456" spans="1:63" s="7" customFormat="1" ht="22.5" customHeight="1" thickBot="1" x14ac:dyDescent="0.3">
      <c r="A456" s="6"/>
      <c r="D456" s="485" t="s">
        <v>178</v>
      </c>
      <c r="E456" s="485"/>
      <c r="F456" s="485"/>
      <c r="G456" s="485"/>
      <c r="H456" s="652">
        <f>H452+H453-H454+H455</f>
        <v>0</v>
      </c>
      <c r="I456" s="652"/>
      <c r="J456" s="652"/>
      <c r="K456" s="652">
        <f t="shared" ref="K456" si="48">K452+K453-K454+K455</f>
        <v>1991635.1</v>
      </c>
      <c r="L456" s="652"/>
      <c r="M456" s="652"/>
      <c r="N456" s="652">
        <f t="shared" ref="N456" si="49">N452+N453-N454+N455</f>
        <v>0</v>
      </c>
      <c r="O456" s="652"/>
      <c r="P456" s="652"/>
      <c r="Q456" s="652">
        <f t="shared" ref="Q456" si="50">Q452+Q453-Q454+Q455</f>
        <v>0</v>
      </c>
      <c r="R456" s="652"/>
      <c r="S456" s="652"/>
      <c r="T456" s="652">
        <f t="shared" ref="T456" si="51">T452+T453-T454+T455</f>
        <v>0</v>
      </c>
      <c r="U456" s="652"/>
      <c r="V456" s="652"/>
      <c r="W456" s="652">
        <f t="shared" ref="W456" si="52">W452+W453-W454+W455</f>
        <v>0</v>
      </c>
      <c r="X456" s="652"/>
      <c r="Y456" s="652"/>
      <c r="Z456" s="652">
        <f t="shared" ref="Z456" si="53">Z452+Z453-Z454+Z455</f>
        <v>0</v>
      </c>
      <c r="AA456" s="652"/>
      <c r="AB456" s="652"/>
      <c r="AC456" s="652">
        <f t="shared" ref="AC456" si="54">AC452+AC453-AC454+AC455</f>
        <v>0</v>
      </c>
      <c r="AD456" s="652"/>
      <c r="AE456" s="652"/>
      <c r="AF456" s="652">
        <f t="shared" ref="AF456" si="55">AF452+AF453-AF454+AF455</f>
        <v>1991635.1</v>
      </c>
      <c r="AG456" s="652"/>
      <c r="AH456" s="652"/>
      <c r="AI456" s="51">
        <f>H452+H453-H454-H456</f>
        <v>0</v>
      </c>
      <c r="AJ456" s="51">
        <f>K452+K453-K455-K456-K454</f>
        <v>0</v>
      </c>
      <c r="AK456" s="51">
        <f>N452+N453-N455-N456</f>
        <v>0</v>
      </c>
      <c r="AL456" s="51">
        <f>Q452+Q453-Q455-Q456</f>
        <v>0</v>
      </c>
      <c r="AM456" s="51">
        <f>T452+T453-T455-T456</f>
        <v>0</v>
      </c>
      <c r="AN456" s="51">
        <f>W452+W453-W455-W456</f>
        <v>0</v>
      </c>
      <c r="AO456" s="51">
        <f>Z452+Z453-Z455-Z456</f>
        <v>0</v>
      </c>
      <c r="AP456" s="51">
        <f>AC452+AC453-AC455-AC456</f>
        <v>0</v>
      </c>
      <c r="AQ456" s="49">
        <f>AF452+AF453-AF455-AF456-AF454</f>
        <v>0</v>
      </c>
      <c r="BC456" s="64"/>
      <c r="BD456" s="34"/>
      <c r="BE456" s="34"/>
      <c r="BF456" s="34"/>
      <c r="BG456" s="34"/>
      <c r="BH456" s="34"/>
      <c r="BI456" s="34"/>
      <c r="BJ456" s="34"/>
      <c r="BK456" s="65"/>
    </row>
    <row r="457" spans="1:63" s="7" customFormat="1" ht="15" customHeight="1" thickBot="1" x14ac:dyDescent="0.3">
      <c r="A457" s="6"/>
      <c r="D457" s="654" t="s">
        <v>181</v>
      </c>
      <c r="E457" s="655"/>
      <c r="F457" s="655"/>
      <c r="G457" s="655"/>
      <c r="H457" s="655"/>
      <c r="I457" s="655"/>
      <c r="J457" s="655"/>
      <c r="K457" s="655"/>
      <c r="L457" s="655"/>
      <c r="M457" s="655"/>
      <c r="N457" s="655"/>
      <c r="O457" s="655"/>
      <c r="P457" s="655"/>
      <c r="Q457" s="655"/>
      <c r="R457" s="655"/>
      <c r="S457" s="655"/>
      <c r="T457" s="655"/>
      <c r="U457" s="655"/>
      <c r="V457" s="655"/>
      <c r="W457" s="655"/>
      <c r="X457" s="655"/>
      <c r="Y457" s="655"/>
      <c r="Z457" s="655"/>
      <c r="AA457" s="655"/>
      <c r="AB457" s="655"/>
      <c r="AC457" s="655"/>
      <c r="AD457" s="655"/>
      <c r="AE457" s="655"/>
      <c r="AF457" s="655"/>
      <c r="AG457" s="655"/>
      <c r="AH457" s="656"/>
      <c r="AI457" s="42"/>
      <c r="AJ457" s="42"/>
      <c r="AK457" s="42"/>
      <c r="AL457" s="42"/>
      <c r="AM457" s="42"/>
      <c r="AN457" s="42"/>
      <c r="AO457" s="42"/>
      <c r="AP457" s="42"/>
      <c r="AQ457" s="49"/>
      <c r="BC457" s="64"/>
      <c r="BD457" s="34"/>
      <c r="BE457" s="34"/>
      <c r="BF457" s="34"/>
      <c r="BG457" s="34"/>
      <c r="BH457" s="34"/>
      <c r="BI457" s="34"/>
      <c r="BJ457" s="34"/>
      <c r="BK457" s="65"/>
    </row>
    <row r="458" spans="1:63" s="7" customFormat="1" ht="22.5" customHeight="1" x14ac:dyDescent="0.25">
      <c r="A458" s="6"/>
      <c r="D458" s="657" t="s">
        <v>180</v>
      </c>
      <c r="E458" s="657"/>
      <c r="F458" s="657"/>
      <c r="G458" s="657"/>
      <c r="H458" s="653">
        <f>H446-H452</f>
        <v>3016017</v>
      </c>
      <c r="I458" s="653"/>
      <c r="J458" s="653"/>
      <c r="K458" s="653">
        <f t="shared" ref="K458" si="56">K446-K452</f>
        <v>403102</v>
      </c>
      <c r="L458" s="653"/>
      <c r="M458" s="653"/>
      <c r="N458" s="653">
        <f t="shared" ref="N458" si="57">N446-N452</f>
        <v>0</v>
      </c>
      <c r="O458" s="653"/>
      <c r="P458" s="653"/>
      <c r="Q458" s="653">
        <f t="shared" ref="Q458" si="58">Q446-Q452</f>
        <v>1744566</v>
      </c>
      <c r="R458" s="653"/>
      <c r="S458" s="653"/>
      <c r="T458" s="653">
        <f t="shared" ref="T458" si="59">T446-T452</f>
        <v>0</v>
      </c>
      <c r="U458" s="653"/>
      <c r="V458" s="653"/>
      <c r="W458" s="653">
        <f t="shared" ref="W458" si="60">W446-W452</f>
        <v>0</v>
      </c>
      <c r="X458" s="653"/>
      <c r="Y458" s="653"/>
      <c r="Z458" s="653">
        <f t="shared" ref="Z458" si="61">Z446-Z452</f>
        <v>0</v>
      </c>
      <c r="AA458" s="653"/>
      <c r="AB458" s="653"/>
      <c r="AC458" s="653">
        <f t="shared" ref="AC458" si="62">AC446-AC452</f>
        <v>0</v>
      </c>
      <c r="AD458" s="653"/>
      <c r="AE458" s="653"/>
      <c r="AF458" s="653">
        <f t="shared" ref="AF458" si="63">AF446-AF452</f>
        <v>5163685</v>
      </c>
      <c r="AG458" s="653"/>
      <c r="AH458" s="653"/>
      <c r="AI458" s="51">
        <f>H446-H452-H458</f>
        <v>0</v>
      </c>
      <c r="AJ458" s="51">
        <f t="shared" ref="AJ458:AP458" si="64">I446-I452-I458</f>
        <v>0</v>
      </c>
      <c r="AK458" s="51">
        <f t="shared" si="64"/>
        <v>0</v>
      </c>
      <c r="AL458" s="51">
        <f t="shared" si="64"/>
        <v>0</v>
      </c>
      <c r="AM458" s="51">
        <f t="shared" si="64"/>
        <v>0</v>
      </c>
      <c r="AN458" s="51">
        <f t="shared" si="64"/>
        <v>0</v>
      </c>
      <c r="AO458" s="51">
        <f t="shared" si="64"/>
        <v>0</v>
      </c>
      <c r="AP458" s="51">
        <f t="shared" si="64"/>
        <v>0</v>
      </c>
      <c r="AQ458" s="49">
        <f>SUM(H458:AE458)-AF458</f>
        <v>0</v>
      </c>
      <c r="BC458" s="64"/>
      <c r="BD458" s="34"/>
      <c r="BE458" s="34"/>
      <c r="BF458" s="34"/>
      <c r="BG458" s="34"/>
      <c r="BH458" s="34"/>
      <c r="BI458" s="34"/>
      <c r="BJ458" s="34"/>
      <c r="BK458" s="65"/>
    </row>
    <row r="459" spans="1:63" s="7" customFormat="1" ht="22.5" customHeight="1" thickBot="1" x14ac:dyDescent="0.3">
      <c r="A459" s="6"/>
      <c r="D459" s="485" t="s">
        <v>178</v>
      </c>
      <c r="E459" s="485"/>
      <c r="F459" s="485"/>
      <c r="G459" s="485"/>
      <c r="H459" s="652">
        <f>H450-H456</f>
        <v>3016017</v>
      </c>
      <c r="I459" s="652"/>
      <c r="J459" s="652"/>
      <c r="K459" s="652">
        <f t="shared" ref="K459" si="65">K450-K456</f>
        <v>402499.33000000007</v>
      </c>
      <c r="L459" s="652"/>
      <c r="M459" s="652"/>
      <c r="N459" s="652">
        <f t="shared" ref="N459" si="66">N450-N456</f>
        <v>0</v>
      </c>
      <c r="O459" s="652"/>
      <c r="P459" s="652"/>
      <c r="Q459" s="652">
        <f t="shared" ref="Q459" si="67">Q450-Q456</f>
        <v>1664688</v>
      </c>
      <c r="R459" s="652"/>
      <c r="S459" s="652"/>
      <c r="T459" s="652">
        <f t="shared" ref="T459" si="68">T450-T456</f>
        <v>0</v>
      </c>
      <c r="U459" s="652"/>
      <c r="V459" s="652"/>
      <c r="W459" s="652">
        <f t="shared" ref="W459" si="69">W450-W456</f>
        <v>0</v>
      </c>
      <c r="X459" s="652"/>
      <c r="Y459" s="652"/>
      <c r="Z459" s="652">
        <f t="shared" ref="Z459" si="70">Z450-Z456</f>
        <v>0</v>
      </c>
      <c r="AA459" s="652"/>
      <c r="AB459" s="652"/>
      <c r="AC459" s="652">
        <f t="shared" ref="AC459" si="71">AC450-AC456</f>
        <v>0</v>
      </c>
      <c r="AD459" s="652"/>
      <c r="AE459" s="652"/>
      <c r="AF459" s="652">
        <f t="shared" ref="AF459" si="72">AF450-AF456</f>
        <v>5083204.33</v>
      </c>
      <c r="AG459" s="652"/>
      <c r="AH459" s="652"/>
      <c r="AI459" s="54">
        <f>H450-H456-H459</f>
        <v>0</v>
      </c>
      <c r="AJ459" s="54">
        <f>K450-K456-K459</f>
        <v>0</v>
      </c>
      <c r="AK459" s="54">
        <f t="shared" ref="AK459:AP459" si="73">L450-L456-L459</f>
        <v>0</v>
      </c>
      <c r="AL459" s="54">
        <f t="shared" si="73"/>
        <v>0</v>
      </c>
      <c r="AM459" s="54">
        <f t="shared" si="73"/>
        <v>0</v>
      </c>
      <c r="AN459" s="54">
        <f t="shared" si="73"/>
        <v>0</v>
      </c>
      <c r="AO459" s="54">
        <f t="shared" si="73"/>
        <v>0</v>
      </c>
      <c r="AP459" s="54">
        <f t="shared" si="73"/>
        <v>0</v>
      </c>
      <c r="AQ459" s="55">
        <f>SUM(H459:AE459)-AF459</f>
        <v>0</v>
      </c>
      <c r="BC459" s="59" t="e">
        <f>H459-'[2]41'!$G$31</f>
        <v>#REF!</v>
      </c>
      <c r="BD459" s="54" t="e">
        <f>K459-'[2]41'!$G$32</f>
        <v>#REF!</v>
      </c>
      <c r="BE459" s="54" t="e">
        <f>N459-'[2]41'!$G$33</f>
        <v>#REF!</v>
      </c>
      <c r="BF459" s="54" t="e">
        <f>Q459-'[2]41'!$G$34-'[2]41'!$G$35</f>
        <v>#REF!</v>
      </c>
      <c r="BG459" s="54" t="e">
        <f>T459-'[2]41'!$G$36-'[2]41'!$G$37</f>
        <v>#REF!</v>
      </c>
      <c r="BH459" s="54" t="e">
        <f>W459-'[2]41'!$G$38</f>
        <v>#REF!</v>
      </c>
      <c r="BI459" s="54" t="e">
        <f>Z459-'[2]41'!$G$40</f>
        <v>#REF!</v>
      </c>
      <c r="BJ459" s="54" t="e">
        <f>AC459-'[2]41'!$G$41</f>
        <v>#REF!</v>
      </c>
      <c r="BK459" s="55" t="e">
        <f>AF459-'[2]41'!$G$30</f>
        <v>#REF!</v>
      </c>
    </row>
    <row r="460" spans="1:63" s="7" customFormat="1" ht="13.8" x14ac:dyDescent="0.25">
      <c r="A460" s="6"/>
      <c r="D460" s="35"/>
      <c r="E460" s="38"/>
      <c r="F460" s="38"/>
      <c r="AI460" s="8"/>
      <c r="AJ460" s="8"/>
      <c r="AK460" s="8"/>
      <c r="AL460" s="8"/>
      <c r="AM460" s="8"/>
      <c r="AN460" s="8"/>
      <c r="AO460" s="8"/>
      <c r="AP460" s="8"/>
      <c r="AQ460" s="8"/>
    </row>
    <row r="461" spans="1:63" s="7" customFormat="1" ht="13.8" x14ac:dyDescent="0.25">
      <c r="A461" s="6"/>
      <c r="D461" s="35"/>
      <c r="E461" s="38"/>
      <c r="F461" s="38"/>
      <c r="AI461" s="8"/>
      <c r="AJ461" s="8"/>
      <c r="AK461" s="8"/>
      <c r="AL461" s="8"/>
      <c r="AM461" s="8"/>
      <c r="AN461" s="8"/>
      <c r="AO461" s="8"/>
      <c r="AP461" s="8"/>
      <c r="AQ461" s="8"/>
    </row>
    <row r="462" spans="1:63" s="7" customFormat="1" ht="14.25" customHeight="1" thickBot="1" x14ac:dyDescent="0.3">
      <c r="A462" s="6"/>
      <c r="D462" s="35"/>
      <c r="E462" s="38"/>
      <c r="F462" s="38"/>
      <c r="AI462" s="8"/>
      <c r="AJ462" s="8"/>
      <c r="AK462" s="8"/>
      <c r="AL462" s="8"/>
      <c r="AM462" s="8"/>
      <c r="AN462" s="8"/>
      <c r="AO462" s="8"/>
      <c r="AP462" s="8"/>
      <c r="AQ462" s="8"/>
    </row>
    <row r="463" spans="1:63" s="7" customFormat="1" ht="29.25" customHeight="1" thickBot="1" x14ac:dyDescent="0.3">
      <c r="A463" s="6">
        <v>8</v>
      </c>
      <c r="D463" s="378" t="s">
        <v>164</v>
      </c>
      <c r="E463" s="379"/>
      <c r="F463" s="379"/>
      <c r="G463" s="379"/>
      <c r="H463" s="379"/>
      <c r="I463" s="379"/>
      <c r="J463" s="379"/>
      <c r="K463" s="379"/>
      <c r="L463" s="379"/>
      <c r="M463" s="379"/>
      <c r="N463" s="379"/>
      <c r="O463" s="379"/>
      <c r="P463" s="379"/>
      <c r="Q463" s="379"/>
      <c r="R463" s="380"/>
      <c r="S463" s="378" t="s">
        <v>183</v>
      </c>
      <c r="T463" s="379"/>
      <c r="U463" s="379"/>
      <c r="V463" s="379"/>
      <c r="W463" s="379"/>
      <c r="X463" s="379"/>
      <c r="Y463" s="379"/>
      <c r="Z463" s="379"/>
      <c r="AA463" s="379"/>
      <c r="AB463" s="379"/>
      <c r="AC463" s="379"/>
      <c r="AD463" s="379"/>
      <c r="AE463" s="379"/>
      <c r="AF463" s="379"/>
      <c r="AG463" s="380"/>
      <c r="AI463" s="8"/>
      <c r="AJ463" s="8"/>
      <c r="AK463" s="8"/>
      <c r="AL463" s="8"/>
      <c r="AM463" s="8"/>
      <c r="AN463" s="8"/>
      <c r="AO463" s="8"/>
      <c r="AP463" s="8"/>
      <c r="AQ463" s="8"/>
    </row>
    <row r="464" spans="1:63" s="7" customFormat="1" ht="29.25" customHeight="1" x14ac:dyDescent="0.25">
      <c r="A464" s="6"/>
      <c r="D464" s="646" t="s">
        <v>184</v>
      </c>
      <c r="E464" s="647"/>
      <c r="F464" s="647"/>
      <c r="G464" s="647"/>
      <c r="H464" s="647"/>
      <c r="I464" s="647"/>
      <c r="J464" s="647"/>
      <c r="K464" s="647"/>
      <c r="L464" s="647"/>
      <c r="M464" s="647"/>
      <c r="N464" s="647"/>
      <c r="O464" s="647"/>
      <c r="P464" s="647"/>
      <c r="Q464" s="647"/>
      <c r="R464" s="648"/>
      <c r="S464" s="649">
        <v>3016017</v>
      </c>
      <c r="T464" s="650"/>
      <c r="U464" s="650"/>
      <c r="V464" s="650"/>
      <c r="W464" s="650"/>
      <c r="X464" s="650"/>
      <c r="Y464" s="650"/>
      <c r="Z464" s="650"/>
      <c r="AA464" s="650"/>
      <c r="AB464" s="650"/>
      <c r="AC464" s="650"/>
      <c r="AD464" s="650"/>
      <c r="AE464" s="650"/>
      <c r="AF464" s="650"/>
      <c r="AG464" s="651"/>
      <c r="AI464" s="8"/>
      <c r="AJ464" s="8"/>
      <c r="AK464" s="8"/>
      <c r="AL464" s="8"/>
      <c r="AM464" s="8"/>
      <c r="AN464" s="8"/>
      <c r="AO464" s="8"/>
      <c r="AP464" s="8"/>
      <c r="AQ464" s="8"/>
    </row>
    <row r="465" spans="1:43" s="7" customFormat="1" ht="29.25" customHeight="1" thickBot="1" x14ac:dyDescent="0.3">
      <c r="A465" s="6"/>
      <c r="D465" s="192" t="s">
        <v>185</v>
      </c>
      <c r="E465" s="243"/>
      <c r="F465" s="243"/>
      <c r="G465" s="243"/>
      <c r="H465" s="243"/>
      <c r="I465" s="243"/>
      <c r="J465" s="243"/>
      <c r="K465" s="243"/>
      <c r="L465" s="243"/>
      <c r="M465" s="243"/>
      <c r="N465" s="243"/>
      <c r="O465" s="243"/>
      <c r="P465" s="243"/>
      <c r="Q465" s="243"/>
      <c r="R465" s="244"/>
      <c r="S465" s="170"/>
      <c r="T465" s="171"/>
      <c r="U465" s="171"/>
      <c r="V465" s="171"/>
      <c r="W465" s="171"/>
      <c r="X465" s="171"/>
      <c r="Y465" s="171"/>
      <c r="Z465" s="171"/>
      <c r="AA465" s="171"/>
      <c r="AB465" s="171"/>
      <c r="AC465" s="171"/>
      <c r="AD465" s="171"/>
      <c r="AE465" s="171"/>
      <c r="AF465" s="171"/>
      <c r="AG465" s="172"/>
      <c r="AI465" s="8"/>
      <c r="AJ465" s="8"/>
      <c r="AK465" s="8"/>
      <c r="AL465" s="8"/>
      <c r="AM465" s="8"/>
      <c r="AN465" s="8"/>
      <c r="AO465" s="8"/>
      <c r="AP465" s="8"/>
      <c r="AQ465" s="8"/>
    </row>
    <row r="466" spans="1:43" s="7" customFormat="1" ht="13.8" x14ac:dyDescent="0.25">
      <c r="A466" s="6"/>
      <c r="AI466" s="8"/>
      <c r="AJ466" s="8"/>
      <c r="AK466" s="8"/>
      <c r="AL466" s="8"/>
      <c r="AM466" s="8"/>
      <c r="AN466" s="8"/>
      <c r="AO466" s="8"/>
      <c r="AP466" s="8"/>
      <c r="AQ466" s="8"/>
    </row>
    <row r="467" spans="1:43" s="7" customFormat="1" ht="14.25" hidden="1" customHeight="1" x14ac:dyDescent="0.25">
      <c r="A467" s="6"/>
      <c r="D467" s="165" t="s">
        <v>186</v>
      </c>
      <c r="E467" s="165"/>
      <c r="F467" s="165"/>
      <c r="G467" s="165"/>
      <c r="H467" s="165"/>
      <c r="I467" s="165"/>
      <c r="J467" s="165"/>
      <c r="K467" s="165"/>
      <c r="L467" s="165"/>
      <c r="M467" s="165"/>
      <c r="N467" s="165"/>
      <c r="O467" s="165"/>
      <c r="P467" s="165"/>
      <c r="Q467" s="165"/>
      <c r="R467" s="165"/>
      <c r="S467" s="165"/>
      <c r="T467" s="165"/>
      <c r="U467" s="165"/>
      <c r="V467" s="165"/>
      <c r="W467" s="165"/>
      <c r="X467" s="165"/>
      <c r="Y467" s="165"/>
      <c r="Z467" s="165"/>
      <c r="AA467" s="165"/>
      <c r="AB467" s="165"/>
      <c r="AC467" s="165"/>
      <c r="AD467" s="165"/>
      <c r="AE467" s="165"/>
      <c r="AF467" s="165"/>
      <c r="AG467" s="165"/>
      <c r="AI467" s="8"/>
      <c r="AJ467" s="8"/>
      <c r="AK467" s="8"/>
      <c r="AL467" s="8"/>
      <c r="AM467" s="8"/>
      <c r="AN467" s="8"/>
      <c r="AO467" s="8"/>
      <c r="AP467" s="8"/>
      <c r="AQ467" s="8"/>
    </row>
    <row r="468" spans="1:43" s="7" customFormat="1" ht="15" hidden="1" customHeight="1" x14ac:dyDescent="0.25">
      <c r="A468" s="6"/>
      <c r="D468" s="165"/>
      <c r="E468" s="165"/>
      <c r="F468" s="165"/>
      <c r="G468" s="165"/>
      <c r="H468" s="165"/>
      <c r="I468" s="165"/>
      <c r="J468" s="165"/>
      <c r="K468" s="165"/>
      <c r="L468" s="165"/>
      <c r="M468" s="165"/>
      <c r="N468" s="165"/>
      <c r="O468" s="165"/>
      <c r="P468" s="165"/>
      <c r="Q468" s="165"/>
      <c r="R468" s="165"/>
      <c r="S468" s="165"/>
      <c r="T468" s="165"/>
      <c r="U468" s="165"/>
      <c r="V468" s="165"/>
      <c r="W468" s="165"/>
      <c r="X468" s="165"/>
      <c r="Y468" s="165"/>
      <c r="Z468" s="165"/>
      <c r="AA468" s="165"/>
      <c r="AB468" s="165"/>
      <c r="AC468" s="165"/>
      <c r="AD468" s="165"/>
      <c r="AE468" s="165"/>
      <c r="AF468" s="165"/>
      <c r="AG468" s="165"/>
      <c r="AI468" s="8"/>
      <c r="AJ468" s="8"/>
      <c r="AK468" s="8"/>
      <c r="AL468" s="8"/>
      <c r="AM468" s="8"/>
      <c r="AN468" s="8"/>
      <c r="AO468" s="8"/>
      <c r="AP468" s="8"/>
      <c r="AQ468" s="8"/>
    </row>
    <row r="469" spans="1:43" s="7" customFormat="1" ht="15" hidden="1" customHeight="1" x14ac:dyDescent="0.25">
      <c r="A469" s="6"/>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I469" s="8"/>
      <c r="AJ469" s="8"/>
      <c r="AK469" s="8"/>
      <c r="AL469" s="8"/>
      <c r="AM469" s="8"/>
      <c r="AN469" s="8"/>
      <c r="AO469" s="8"/>
      <c r="AP469" s="8"/>
      <c r="AQ469" s="8"/>
    </row>
    <row r="470" spans="1:43" s="7" customFormat="1" ht="13.8" hidden="1" x14ac:dyDescent="0.25">
      <c r="A470" s="6"/>
      <c r="D470" s="165" t="s">
        <v>187</v>
      </c>
      <c r="E470" s="165"/>
      <c r="F470" s="165"/>
      <c r="G470" s="165"/>
      <c r="H470" s="165"/>
      <c r="I470" s="165"/>
      <c r="J470" s="165"/>
      <c r="K470" s="165"/>
      <c r="L470" s="165"/>
      <c r="M470" s="165"/>
      <c r="N470" s="165"/>
      <c r="O470" s="165"/>
      <c r="P470" s="165"/>
      <c r="Q470" s="165"/>
      <c r="R470" s="165"/>
      <c r="S470" s="165"/>
      <c r="T470" s="165"/>
      <c r="U470" s="165"/>
      <c r="V470" s="165"/>
      <c r="W470" s="165"/>
      <c r="X470" s="165"/>
      <c r="Y470" s="165"/>
      <c r="Z470" s="165"/>
      <c r="AA470" s="165"/>
      <c r="AB470" s="165"/>
      <c r="AC470" s="165"/>
      <c r="AD470" s="165"/>
      <c r="AE470" s="165"/>
      <c r="AF470" s="165"/>
      <c r="AG470" s="165"/>
      <c r="AI470" s="8"/>
      <c r="AJ470" s="8"/>
      <c r="AK470" s="8"/>
      <c r="AL470" s="8"/>
      <c r="AM470" s="8"/>
      <c r="AN470" s="8"/>
      <c r="AO470" s="8"/>
      <c r="AP470" s="8"/>
      <c r="AQ470" s="8"/>
    </row>
    <row r="471" spans="1:43" s="7" customFormat="1" ht="13.8" hidden="1" x14ac:dyDescent="0.25">
      <c r="A471" s="6"/>
      <c r="AI471" s="8"/>
      <c r="AJ471" s="8"/>
      <c r="AK471" s="8"/>
      <c r="AL471" s="8"/>
      <c r="AM471" s="8"/>
      <c r="AN471" s="8"/>
      <c r="AO471" s="8"/>
      <c r="AP471" s="8"/>
      <c r="AQ471" s="8"/>
    </row>
    <row r="472" spans="1:43" s="7" customFormat="1" ht="13.8" x14ac:dyDescent="0.25">
      <c r="A472" s="6"/>
      <c r="AI472" s="8"/>
      <c r="AJ472" s="8"/>
      <c r="AK472" s="8"/>
      <c r="AL472" s="8"/>
      <c r="AM472" s="8"/>
      <c r="AN472" s="8"/>
      <c r="AO472" s="8"/>
      <c r="AP472" s="8"/>
      <c r="AQ472" s="8"/>
    </row>
    <row r="473" spans="1:43" s="7" customFormat="1" ht="13.8" x14ac:dyDescent="0.25">
      <c r="A473" s="6"/>
      <c r="D473" s="165" t="s">
        <v>188</v>
      </c>
      <c r="E473" s="165"/>
      <c r="F473" s="165"/>
      <c r="G473" s="165"/>
      <c r="H473" s="165"/>
      <c r="I473" s="165"/>
      <c r="J473" s="165"/>
      <c r="K473" s="165"/>
      <c r="L473" s="165"/>
      <c r="M473" s="165"/>
      <c r="N473" s="165"/>
      <c r="O473" s="165"/>
      <c r="P473" s="165"/>
      <c r="Q473" s="165"/>
      <c r="R473" s="165"/>
      <c r="S473" s="165"/>
      <c r="T473" s="165"/>
      <c r="U473" s="165"/>
      <c r="V473" s="165"/>
      <c r="W473" s="165"/>
      <c r="X473" s="165"/>
      <c r="Y473" s="165"/>
      <c r="Z473" s="165"/>
      <c r="AA473" s="165"/>
      <c r="AB473" s="165"/>
      <c r="AC473" s="165"/>
      <c r="AD473" s="165"/>
      <c r="AE473" s="165"/>
      <c r="AF473" s="165"/>
      <c r="AG473" s="165"/>
      <c r="AI473" s="8"/>
      <c r="AJ473" s="8"/>
      <c r="AK473" s="8"/>
      <c r="AL473" s="8"/>
      <c r="AM473" s="8"/>
      <c r="AN473" s="8"/>
      <c r="AO473" s="8"/>
      <c r="AP473" s="8"/>
      <c r="AQ473" s="8"/>
    </row>
    <row r="474" spans="1:43" s="7" customFormat="1" ht="14.4" thickBot="1" x14ac:dyDescent="0.3">
      <c r="A474" s="6"/>
      <c r="AI474" s="8"/>
      <c r="AJ474" s="8"/>
      <c r="AK474" s="8"/>
      <c r="AL474" s="8"/>
      <c r="AM474" s="8"/>
      <c r="AN474" s="8"/>
      <c r="AO474" s="8"/>
      <c r="AP474" s="8"/>
      <c r="AQ474" s="8"/>
    </row>
    <row r="475" spans="1:43" s="7" customFormat="1" ht="15.75" customHeight="1" thickBot="1" x14ac:dyDescent="0.3">
      <c r="A475" s="6">
        <v>9</v>
      </c>
      <c r="D475" s="373" t="s">
        <v>189</v>
      </c>
      <c r="E475" s="373"/>
      <c r="F475" s="373"/>
      <c r="G475" s="373"/>
      <c r="H475" s="373"/>
      <c r="I475" s="373"/>
      <c r="J475" s="373"/>
      <c r="K475" s="191" t="s">
        <v>17</v>
      </c>
      <c r="L475" s="191"/>
      <c r="M475" s="191"/>
      <c r="N475" s="191"/>
      <c r="O475" s="191"/>
      <c r="P475" s="191"/>
      <c r="Q475" s="191"/>
      <c r="R475" s="191"/>
      <c r="S475" s="191"/>
      <c r="T475" s="191"/>
      <c r="U475" s="191"/>
      <c r="V475" s="191"/>
      <c r="W475" s="191"/>
      <c r="X475" s="191"/>
      <c r="Y475" s="191"/>
      <c r="Z475" s="191"/>
      <c r="AA475" s="191"/>
      <c r="AB475" s="191"/>
      <c r="AC475" s="191"/>
      <c r="AD475" s="191"/>
      <c r="AE475" s="191"/>
      <c r="AF475" s="191"/>
      <c r="AG475" s="191"/>
      <c r="AI475" s="8"/>
      <c r="AJ475" s="8"/>
      <c r="AK475" s="8"/>
      <c r="AL475" s="8"/>
      <c r="AM475" s="8"/>
      <c r="AN475" s="8"/>
      <c r="AO475" s="8"/>
      <c r="AP475" s="8"/>
      <c r="AQ475" s="8"/>
    </row>
    <row r="476" spans="1:43" s="7" customFormat="1" ht="54" customHeight="1" thickBot="1" x14ac:dyDescent="0.3">
      <c r="A476" s="6"/>
      <c r="D476" s="373"/>
      <c r="E476" s="373"/>
      <c r="F476" s="373"/>
      <c r="G476" s="373"/>
      <c r="H476" s="373"/>
      <c r="I476" s="373"/>
      <c r="J476" s="373"/>
      <c r="K476" s="191" t="s">
        <v>190</v>
      </c>
      <c r="L476" s="191"/>
      <c r="M476" s="191"/>
      <c r="N476" s="191"/>
      <c r="O476" s="191" t="s">
        <v>191</v>
      </c>
      <c r="P476" s="191"/>
      <c r="Q476" s="191"/>
      <c r="R476" s="191"/>
      <c r="S476" s="191" t="s">
        <v>192</v>
      </c>
      <c r="T476" s="191"/>
      <c r="U476" s="191"/>
      <c r="V476" s="191"/>
      <c r="W476" s="191"/>
      <c r="X476" s="191" t="s">
        <v>193</v>
      </c>
      <c r="Y476" s="191"/>
      <c r="Z476" s="191"/>
      <c r="AA476" s="191"/>
      <c r="AB476" s="191"/>
      <c r="AC476" s="191" t="s">
        <v>194</v>
      </c>
      <c r="AD476" s="191"/>
      <c r="AE476" s="191"/>
      <c r="AF476" s="191"/>
      <c r="AG476" s="191"/>
      <c r="AI476" s="8"/>
      <c r="AJ476" s="8"/>
      <c r="AK476" s="8"/>
      <c r="AL476" s="8"/>
      <c r="AM476" s="8"/>
      <c r="AN476" s="8"/>
      <c r="AO476" s="8"/>
      <c r="AP476" s="8"/>
      <c r="AQ476" s="8"/>
    </row>
    <row r="477" spans="1:43" s="7" customFormat="1" ht="14.4" thickBot="1" x14ac:dyDescent="0.3">
      <c r="A477" s="6"/>
      <c r="D477" s="645" t="s">
        <v>195</v>
      </c>
      <c r="E477" s="645"/>
      <c r="F477" s="645"/>
      <c r="G477" s="645"/>
      <c r="H477" s="645"/>
      <c r="I477" s="645"/>
      <c r="J477" s="645"/>
      <c r="K477" s="645"/>
      <c r="L477" s="645"/>
      <c r="M477" s="645"/>
      <c r="N477" s="645"/>
      <c r="O477" s="645"/>
      <c r="P477" s="645"/>
      <c r="Q477" s="645"/>
      <c r="R477" s="645"/>
      <c r="S477" s="645"/>
      <c r="T477" s="645"/>
      <c r="U477" s="645"/>
      <c r="V477" s="645"/>
      <c r="W477" s="645"/>
      <c r="X477" s="645"/>
      <c r="Y477" s="645"/>
      <c r="Z477" s="645"/>
      <c r="AA477" s="645"/>
      <c r="AB477" s="645"/>
      <c r="AC477" s="645"/>
      <c r="AD477" s="645"/>
      <c r="AE477" s="645"/>
      <c r="AF477" s="645"/>
      <c r="AG477" s="645"/>
      <c r="AI477" s="8"/>
      <c r="AJ477" s="8"/>
      <c r="AK477" s="8"/>
      <c r="AL477" s="8"/>
      <c r="AM477" s="8"/>
      <c r="AN477" s="8"/>
      <c r="AO477" s="8"/>
      <c r="AP477" s="8"/>
      <c r="AQ477" s="8"/>
    </row>
    <row r="478" spans="1:43" s="7" customFormat="1" ht="13.8" x14ac:dyDescent="0.25">
      <c r="A478" s="6"/>
      <c r="D478" s="628" t="s">
        <v>196</v>
      </c>
      <c r="E478" s="629"/>
      <c r="F478" s="629"/>
      <c r="G478" s="629"/>
      <c r="H478" s="629"/>
      <c r="I478" s="629"/>
      <c r="J478" s="630"/>
      <c r="K478" s="636">
        <v>100</v>
      </c>
      <c r="L478" s="635"/>
      <c r="M478" s="635"/>
      <c r="N478" s="635"/>
      <c r="O478" s="635">
        <v>100</v>
      </c>
      <c r="P478" s="635"/>
      <c r="Q478" s="635"/>
      <c r="R478" s="635"/>
      <c r="S478" s="633"/>
      <c r="T478" s="633"/>
      <c r="U478" s="633"/>
      <c r="V478" s="633"/>
      <c r="W478" s="633"/>
      <c r="X478" s="633"/>
      <c r="Y478" s="633"/>
      <c r="Z478" s="633"/>
      <c r="AA478" s="633"/>
      <c r="AB478" s="633"/>
      <c r="AC478" s="633">
        <v>730419</v>
      </c>
      <c r="AD478" s="633"/>
      <c r="AE478" s="633"/>
      <c r="AF478" s="633"/>
      <c r="AG478" s="634"/>
      <c r="AI478" s="8"/>
      <c r="AJ478" s="8"/>
      <c r="AK478" s="8"/>
      <c r="AL478" s="8"/>
      <c r="AM478" s="8"/>
      <c r="AN478" s="8"/>
      <c r="AO478" s="8"/>
      <c r="AP478" s="8"/>
      <c r="AQ478" s="8"/>
    </row>
    <row r="479" spans="1:43" s="7" customFormat="1" ht="13.8" x14ac:dyDescent="0.25">
      <c r="A479" s="6"/>
      <c r="D479" s="628" t="s">
        <v>197</v>
      </c>
      <c r="E479" s="629"/>
      <c r="F479" s="629"/>
      <c r="G479" s="629"/>
      <c r="H479" s="629"/>
      <c r="I479" s="629"/>
      <c r="J479" s="630"/>
      <c r="K479" s="636">
        <v>100</v>
      </c>
      <c r="L479" s="635"/>
      <c r="M479" s="635"/>
      <c r="N479" s="635"/>
      <c r="O479" s="635">
        <v>100</v>
      </c>
      <c r="P479" s="635"/>
      <c r="Q479" s="635"/>
      <c r="R479" s="635"/>
      <c r="S479" s="633"/>
      <c r="T479" s="633"/>
      <c r="U479" s="633"/>
      <c r="V479" s="633"/>
      <c r="W479" s="633"/>
      <c r="X479" s="633"/>
      <c r="Y479" s="633"/>
      <c r="Z479" s="633"/>
      <c r="AA479" s="633"/>
      <c r="AB479" s="633"/>
      <c r="AC479" s="633">
        <v>639330</v>
      </c>
      <c r="AD479" s="633"/>
      <c r="AE479" s="633"/>
      <c r="AF479" s="633"/>
      <c r="AG479" s="634"/>
      <c r="AI479" s="8"/>
      <c r="AJ479" s="8"/>
      <c r="AK479" s="8"/>
      <c r="AL479" s="8"/>
      <c r="AM479" s="8"/>
      <c r="AN479" s="8"/>
      <c r="AO479" s="8"/>
      <c r="AP479" s="8"/>
      <c r="AQ479" s="8"/>
    </row>
    <row r="480" spans="1:43" s="7" customFormat="1" ht="13.8" x14ac:dyDescent="0.25">
      <c r="A480" s="6"/>
      <c r="D480" s="640" t="s">
        <v>198</v>
      </c>
      <c r="E480" s="641"/>
      <c r="F480" s="641"/>
      <c r="G480" s="641"/>
      <c r="H480" s="641"/>
      <c r="I480" s="641"/>
      <c r="J480" s="642"/>
      <c r="K480" s="643">
        <v>100</v>
      </c>
      <c r="L480" s="644"/>
      <c r="M480" s="644"/>
      <c r="N480" s="644"/>
      <c r="O480" s="644">
        <v>100</v>
      </c>
      <c r="P480" s="644"/>
      <c r="Q480" s="644"/>
      <c r="R480" s="644"/>
      <c r="S480" s="633"/>
      <c r="T480" s="633"/>
      <c r="U480" s="633"/>
      <c r="V480" s="633"/>
      <c r="W480" s="633"/>
      <c r="X480" s="633"/>
      <c r="Y480" s="633"/>
      <c r="Z480" s="633"/>
      <c r="AA480" s="633"/>
      <c r="AB480" s="633"/>
      <c r="AC480" s="633">
        <v>534064</v>
      </c>
      <c r="AD480" s="633"/>
      <c r="AE480" s="633"/>
      <c r="AF480" s="633"/>
      <c r="AG480" s="634"/>
      <c r="AI480" s="8"/>
      <c r="AJ480" s="8"/>
      <c r="AK480" s="8"/>
      <c r="AL480" s="8"/>
      <c r="AM480" s="8"/>
      <c r="AN480" s="8"/>
      <c r="AO480" s="8"/>
      <c r="AP480" s="8"/>
      <c r="AQ480" s="8"/>
    </row>
    <row r="481" spans="1:43" s="7" customFormat="1" ht="13.8" x14ac:dyDescent="0.25">
      <c r="A481" s="6"/>
      <c r="D481" s="640" t="s">
        <v>199</v>
      </c>
      <c r="E481" s="641"/>
      <c r="F481" s="641"/>
      <c r="G481" s="641"/>
      <c r="H481" s="641"/>
      <c r="I481" s="641"/>
      <c r="J481" s="642"/>
      <c r="K481" s="643">
        <v>100</v>
      </c>
      <c r="L481" s="644"/>
      <c r="M481" s="644"/>
      <c r="N481" s="644"/>
      <c r="O481" s="644">
        <v>100</v>
      </c>
      <c r="P481" s="644"/>
      <c r="Q481" s="644"/>
      <c r="R481" s="644"/>
      <c r="S481" s="633"/>
      <c r="T481" s="633"/>
      <c r="U481" s="633"/>
      <c r="V481" s="633"/>
      <c r="W481" s="633"/>
      <c r="X481" s="633"/>
      <c r="Y481" s="633"/>
      <c r="Z481" s="633"/>
      <c r="AA481" s="633"/>
      <c r="AB481" s="633"/>
      <c r="AC481" s="633">
        <v>808354</v>
      </c>
      <c r="AD481" s="633"/>
      <c r="AE481" s="633"/>
      <c r="AF481" s="633"/>
      <c r="AG481" s="634"/>
      <c r="AI481" s="8"/>
      <c r="AJ481" s="8"/>
      <c r="AK481" s="8"/>
      <c r="AL481" s="8"/>
      <c r="AM481" s="8"/>
      <c r="AN481" s="8"/>
      <c r="AO481" s="8"/>
      <c r="AP481" s="8"/>
      <c r="AQ481" s="8"/>
    </row>
    <row r="482" spans="1:43" s="7" customFormat="1" ht="14.4" thickBot="1" x14ac:dyDescent="0.3">
      <c r="A482" s="6"/>
      <c r="D482" s="628" t="s">
        <v>200</v>
      </c>
      <c r="E482" s="629"/>
      <c r="F482" s="629"/>
      <c r="G482" s="629"/>
      <c r="H482" s="629"/>
      <c r="I482" s="629"/>
      <c r="J482" s="630"/>
      <c r="K482" s="636">
        <v>100</v>
      </c>
      <c r="L482" s="635"/>
      <c r="M482" s="635"/>
      <c r="N482" s="635"/>
      <c r="O482" s="635">
        <v>100</v>
      </c>
      <c r="P482" s="635"/>
      <c r="Q482" s="635"/>
      <c r="R482" s="635"/>
      <c r="S482" s="626"/>
      <c r="T482" s="626"/>
      <c r="U482" s="626"/>
      <c r="V482" s="626"/>
      <c r="W482" s="626"/>
      <c r="X482" s="626"/>
      <c r="Y482" s="626"/>
      <c r="Z482" s="626"/>
      <c r="AA482" s="626"/>
      <c r="AB482" s="626"/>
      <c r="AC482" s="626">
        <v>583850</v>
      </c>
      <c r="AD482" s="626"/>
      <c r="AE482" s="626"/>
      <c r="AF482" s="626"/>
      <c r="AG482" s="627"/>
      <c r="AI482" s="8"/>
      <c r="AJ482" s="8"/>
      <c r="AK482" s="8"/>
      <c r="AL482" s="8"/>
      <c r="AM482" s="8"/>
      <c r="AN482" s="8"/>
      <c r="AO482" s="8"/>
      <c r="AP482" s="8"/>
      <c r="AQ482" s="8"/>
    </row>
    <row r="483" spans="1:43" s="7" customFormat="1" ht="14.4" thickBot="1" x14ac:dyDescent="0.3">
      <c r="A483" s="6"/>
      <c r="D483" s="611" t="s">
        <v>201</v>
      </c>
      <c r="E483" s="612"/>
      <c r="F483" s="612"/>
      <c r="G483" s="612"/>
      <c r="H483" s="612"/>
      <c r="I483" s="612"/>
      <c r="J483" s="612"/>
      <c r="K483" s="612"/>
      <c r="L483" s="612"/>
      <c r="M483" s="612"/>
      <c r="N483" s="612"/>
      <c r="O483" s="612"/>
      <c r="P483" s="612"/>
      <c r="Q483" s="612"/>
      <c r="R483" s="612"/>
      <c r="S483" s="612"/>
      <c r="T483" s="612"/>
      <c r="U483" s="612"/>
      <c r="V483" s="612"/>
      <c r="W483" s="612"/>
      <c r="X483" s="612"/>
      <c r="Y483" s="612"/>
      <c r="Z483" s="612"/>
      <c r="AA483" s="612"/>
      <c r="AB483" s="612"/>
      <c r="AC483" s="612"/>
      <c r="AD483" s="612"/>
      <c r="AE483" s="612"/>
      <c r="AF483" s="612"/>
      <c r="AG483" s="613"/>
      <c r="AI483" s="8"/>
      <c r="AJ483" s="8"/>
      <c r="AK483" s="8"/>
      <c r="AL483" s="8"/>
      <c r="AM483" s="8"/>
      <c r="AN483" s="8"/>
      <c r="AO483" s="8"/>
      <c r="AP483" s="8"/>
      <c r="AQ483" s="8"/>
    </row>
    <row r="484" spans="1:43" s="7" customFormat="1" ht="13.8" x14ac:dyDescent="0.25">
      <c r="A484" s="6"/>
      <c r="D484" s="514" t="s">
        <v>202</v>
      </c>
      <c r="E484" s="515"/>
      <c r="F484" s="515"/>
      <c r="G484" s="515"/>
      <c r="H484" s="515"/>
      <c r="I484" s="515"/>
      <c r="J484" s="516"/>
      <c r="K484" s="636">
        <v>50</v>
      </c>
      <c r="L484" s="635"/>
      <c r="M484" s="635"/>
      <c r="N484" s="635"/>
      <c r="O484" s="635">
        <v>50</v>
      </c>
      <c r="P484" s="635"/>
      <c r="Q484" s="635"/>
      <c r="R484" s="635"/>
      <c r="S484" s="637"/>
      <c r="T484" s="638"/>
      <c r="U484" s="638"/>
      <c r="V484" s="638"/>
      <c r="W484" s="639"/>
      <c r="X484" s="637"/>
      <c r="Y484" s="638"/>
      <c r="Z484" s="638"/>
      <c r="AA484" s="638"/>
      <c r="AB484" s="639"/>
      <c r="AC484" s="633">
        <v>402500</v>
      </c>
      <c r="AD484" s="633"/>
      <c r="AE484" s="633"/>
      <c r="AF484" s="633"/>
      <c r="AG484" s="634"/>
      <c r="AI484" s="8"/>
      <c r="AJ484" s="8"/>
      <c r="AK484" s="8"/>
      <c r="AL484" s="8"/>
      <c r="AM484" s="8"/>
      <c r="AN484" s="8"/>
      <c r="AO484" s="8"/>
      <c r="AP484" s="8"/>
      <c r="AQ484" s="8"/>
    </row>
    <row r="485" spans="1:43" s="7" customFormat="1" ht="13.8" x14ac:dyDescent="0.25">
      <c r="A485" s="6"/>
      <c r="D485" s="514"/>
      <c r="E485" s="515"/>
      <c r="F485" s="515"/>
      <c r="G485" s="515"/>
      <c r="H485" s="515"/>
      <c r="I485" s="515"/>
      <c r="J485" s="516"/>
      <c r="K485" s="636"/>
      <c r="L485" s="635"/>
      <c r="M485" s="635"/>
      <c r="N485" s="635"/>
      <c r="O485" s="635"/>
      <c r="P485" s="635"/>
      <c r="Q485" s="635"/>
      <c r="R485" s="635"/>
      <c r="S485" s="637"/>
      <c r="T485" s="638"/>
      <c r="U485" s="638"/>
      <c r="V485" s="638"/>
      <c r="W485" s="639"/>
      <c r="X485" s="637"/>
      <c r="Y485" s="638"/>
      <c r="Z485" s="638"/>
      <c r="AA485" s="638"/>
      <c r="AB485" s="639"/>
      <c r="AC485" s="633"/>
      <c r="AD485" s="633"/>
      <c r="AE485" s="633"/>
      <c r="AF485" s="633"/>
      <c r="AG485" s="634"/>
      <c r="AI485" s="8"/>
      <c r="AJ485" s="8"/>
      <c r="AK485" s="8"/>
      <c r="AL485" s="8"/>
      <c r="AM485" s="8"/>
      <c r="AN485" s="8"/>
      <c r="AO485" s="8"/>
      <c r="AP485" s="8"/>
      <c r="AQ485" s="8"/>
    </row>
    <row r="486" spans="1:43" s="7" customFormat="1" ht="13.8" x14ac:dyDescent="0.25">
      <c r="A486" s="6"/>
      <c r="D486" s="514"/>
      <c r="E486" s="515"/>
      <c r="F486" s="515"/>
      <c r="G486" s="515"/>
      <c r="H486" s="515"/>
      <c r="I486" s="515"/>
      <c r="J486" s="516"/>
      <c r="K486" s="636"/>
      <c r="L486" s="635"/>
      <c r="M486" s="635"/>
      <c r="N486" s="635"/>
      <c r="O486" s="635"/>
      <c r="P486" s="635"/>
      <c r="Q486" s="635"/>
      <c r="R486" s="635"/>
      <c r="S486" s="633"/>
      <c r="T486" s="633"/>
      <c r="U486" s="633"/>
      <c r="V486" s="633"/>
      <c r="W486" s="633"/>
      <c r="X486" s="633"/>
      <c r="Y486" s="633"/>
      <c r="Z486" s="633"/>
      <c r="AA486" s="633"/>
      <c r="AB486" s="633"/>
      <c r="AC486" s="633"/>
      <c r="AD486" s="633"/>
      <c r="AE486" s="633"/>
      <c r="AF486" s="633"/>
      <c r="AG486" s="634"/>
      <c r="AI486" s="8"/>
      <c r="AJ486" s="8"/>
      <c r="AK486" s="8"/>
      <c r="AL486" s="8"/>
      <c r="AM486" s="8"/>
      <c r="AN486" s="8"/>
      <c r="AO486" s="8"/>
      <c r="AP486" s="8"/>
      <c r="AQ486" s="8"/>
    </row>
    <row r="487" spans="1:43" s="7" customFormat="1" ht="13.8" x14ac:dyDescent="0.25">
      <c r="A487" s="6"/>
      <c r="D487" s="514"/>
      <c r="E487" s="515"/>
      <c r="F487" s="515"/>
      <c r="G487" s="515"/>
      <c r="H487" s="515"/>
      <c r="I487" s="515"/>
      <c r="J487" s="516"/>
      <c r="K487" s="636"/>
      <c r="L487" s="635"/>
      <c r="M487" s="635"/>
      <c r="N487" s="635"/>
      <c r="O487" s="635"/>
      <c r="P487" s="635"/>
      <c r="Q487" s="635"/>
      <c r="R487" s="635"/>
      <c r="S487" s="633"/>
      <c r="T487" s="633"/>
      <c r="U487" s="633"/>
      <c r="V487" s="633"/>
      <c r="W487" s="633"/>
      <c r="X487" s="633"/>
      <c r="Y487" s="633"/>
      <c r="Z487" s="633"/>
      <c r="AA487" s="633"/>
      <c r="AB487" s="633"/>
      <c r="AC487" s="633"/>
      <c r="AD487" s="633"/>
      <c r="AE487" s="633"/>
      <c r="AF487" s="633"/>
      <c r="AG487" s="634"/>
      <c r="AI487" s="8"/>
      <c r="AJ487" s="8"/>
      <c r="AK487" s="8"/>
      <c r="AL487" s="8"/>
      <c r="AM487" s="8"/>
      <c r="AN487" s="8"/>
      <c r="AO487" s="8"/>
      <c r="AP487" s="8"/>
      <c r="AQ487" s="8"/>
    </row>
    <row r="488" spans="1:43" s="7" customFormat="1" ht="13.8" x14ac:dyDescent="0.25">
      <c r="A488" s="6"/>
      <c r="D488" s="514"/>
      <c r="E488" s="515"/>
      <c r="F488" s="515"/>
      <c r="G488" s="515"/>
      <c r="H488" s="515"/>
      <c r="I488" s="515"/>
      <c r="J488" s="516"/>
      <c r="K488" s="636"/>
      <c r="L488" s="635"/>
      <c r="M488" s="635"/>
      <c r="N488" s="635"/>
      <c r="O488" s="635"/>
      <c r="P488" s="635"/>
      <c r="Q488" s="635"/>
      <c r="R488" s="635"/>
      <c r="S488" s="633"/>
      <c r="T488" s="633"/>
      <c r="U488" s="633"/>
      <c r="V488" s="633"/>
      <c r="W488" s="633"/>
      <c r="X488" s="633"/>
      <c r="Y488" s="633"/>
      <c r="Z488" s="633"/>
      <c r="AA488" s="633"/>
      <c r="AB488" s="633"/>
      <c r="AC488" s="633"/>
      <c r="AD488" s="633"/>
      <c r="AE488" s="633"/>
      <c r="AF488" s="633"/>
      <c r="AG488" s="634"/>
      <c r="AI488" s="8"/>
      <c r="AJ488" s="8"/>
      <c r="AK488" s="8"/>
      <c r="AL488" s="8"/>
      <c r="AM488" s="8"/>
      <c r="AN488" s="8"/>
      <c r="AO488" s="8"/>
      <c r="AP488" s="8"/>
      <c r="AQ488" s="8"/>
    </row>
    <row r="489" spans="1:43" s="7" customFormat="1" ht="13.8" x14ac:dyDescent="0.25">
      <c r="A489" s="6"/>
      <c r="D489" s="628"/>
      <c r="E489" s="629"/>
      <c r="F489" s="629"/>
      <c r="G489" s="629"/>
      <c r="H489" s="629"/>
      <c r="I489" s="629"/>
      <c r="J489" s="630"/>
      <c r="K489" s="631"/>
      <c r="L489" s="632"/>
      <c r="M489" s="632"/>
      <c r="N489" s="632"/>
      <c r="O489" s="632"/>
      <c r="P489" s="632"/>
      <c r="Q489" s="632"/>
      <c r="R489" s="632"/>
      <c r="S489" s="633"/>
      <c r="T489" s="633"/>
      <c r="U489" s="633"/>
      <c r="V489" s="633"/>
      <c r="W489" s="633"/>
      <c r="X489" s="633"/>
      <c r="Y489" s="633"/>
      <c r="Z489" s="633"/>
      <c r="AA489" s="633"/>
      <c r="AB489" s="633"/>
      <c r="AC489" s="633"/>
      <c r="AD489" s="633"/>
      <c r="AE489" s="633"/>
      <c r="AF489" s="633"/>
      <c r="AG489" s="634"/>
      <c r="AI489" s="8"/>
      <c r="AJ489" s="8"/>
      <c r="AK489" s="8"/>
      <c r="AL489" s="8"/>
      <c r="AM489" s="8"/>
      <c r="AN489" s="8"/>
      <c r="AO489" s="8"/>
      <c r="AP489" s="8"/>
      <c r="AQ489" s="8"/>
    </row>
    <row r="490" spans="1:43" s="7" customFormat="1" ht="14.4" thickBot="1" x14ac:dyDescent="0.3">
      <c r="A490" s="6"/>
      <c r="D490" s="621"/>
      <c r="E490" s="622"/>
      <c r="F490" s="622"/>
      <c r="G490" s="622"/>
      <c r="H490" s="622"/>
      <c r="I490" s="622"/>
      <c r="J490" s="623"/>
      <c r="K490" s="624"/>
      <c r="L490" s="625"/>
      <c r="M490" s="625"/>
      <c r="N490" s="625"/>
      <c r="O490" s="625"/>
      <c r="P490" s="625"/>
      <c r="Q490" s="625"/>
      <c r="R490" s="625"/>
      <c r="S490" s="626"/>
      <c r="T490" s="626"/>
      <c r="U490" s="626"/>
      <c r="V490" s="626"/>
      <c r="W490" s="626"/>
      <c r="X490" s="626"/>
      <c r="Y490" s="626"/>
      <c r="Z490" s="626"/>
      <c r="AA490" s="626"/>
      <c r="AB490" s="626"/>
      <c r="AC490" s="626"/>
      <c r="AD490" s="626"/>
      <c r="AE490" s="626"/>
      <c r="AF490" s="626"/>
      <c r="AG490" s="627"/>
      <c r="AI490" s="8"/>
      <c r="AJ490" s="8"/>
      <c r="AK490" s="8"/>
      <c r="AL490" s="8"/>
      <c r="AM490" s="8"/>
      <c r="AN490" s="8"/>
      <c r="AO490" s="8"/>
      <c r="AP490" s="8"/>
      <c r="AQ490" s="8"/>
    </row>
    <row r="491" spans="1:43" s="7" customFormat="1" ht="14.4" thickBot="1" x14ac:dyDescent="0.3">
      <c r="A491" s="6"/>
      <c r="D491" s="611" t="s">
        <v>641</v>
      </c>
      <c r="E491" s="612"/>
      <c r="F491" s="612"/>
      <c r="G491" s="612"/>
      <c r="H491" s="612"/>
      <c r="I491" s="612"/>
      <c r="J491" s="612"/>
      <c r="K491" s="612"/>
      <c r="L491" s="612"/>
      <c r="M491" s="612"/>
      <c r="N491" s="612"/>
      <c r="O491" s="612"/>
      <c r="P491" s="612"/>
      <c r="Q491" s="612"/>
      <c r="R491" s="612"/>
      <c r="S491" s="612"/>
      <c r="T491" s="612"/>
      <c r="U491" s="612"/>
      <c r="V491" s="612"/>
      <c r="W491" s="612"/>
      <c r="X491" s="612"/>
      <c r="Y491" s="612"/>
      <c r="Z491" s="612"/>
      <c r="AA491" s="612"/>
      <c r="AB491" s="612"/>
      <c r="AC491" s="612"/>
      <c r="AD491" s="612"/>
      <c r="AE491" s="612"/>
      <c r="AF491" s="612"/>
      <c r="AG491" s="613"/>
      <c r="AI491" s="8"/>
      <c r="AJ491" s="8"/>
      <c r="AK491" s="8"/>
      <c r="AL491" s="8"/>
      <c r="AM491" s="8"/>
      <c r="AN491" s="8"/>
      <c r="AO491" s="8"/>
      <c r="AP491" s="8"/>
      <c r="AQ491" s="8"/>
    </row>
    <row r="492" spans="1:43" s="7" customFormat="1" ht="13.8" x14ac:dyDescent="0.25">
      <c r="A492" s="6"/>
      <c r="D492" s="628" t="s">
        <v>202</v>
      </c>
      <c r="E492" s="629"/>
      <c r="F492" s="629"/>
      <c r="G492" s="629"/>
      <c r="H492" s="629"/>
      <c r="I492" s="629"/>
      <c r="J492" s="629"/>
      <c r="K492" s="635">
        <v>50</v>
      </c>
      <c r="L492" s="635"/>
      <c r="M492" s="635"/>
      <c r="N492" s="635"/>
      <c r="O492" s="635">
        <v>50</v>
      </c>
      <c r="P492" s="635"/>
      <c r="Q492" s="635"/>
      <c r="R492" s="635"/>
      <c r="S492" s="633"/>
      <c r="T492" s="633"/>
      <c r="U492" s="633"/>
      <c r="V492" s="633"/>
      <c r="W492" s="633"/>
      <c r="X492" s="633"/>
      <c r="Y492" s="633"/>
      <c r="Z492" s="633"/>
      <c r="AA492" s="633"/>
      <c r="AB492" s="633"/>
      <c r="AC492" s="633">
        <v>1584810</v>
      </c>
      <c r="AD492" s="633"/>
      <c r="AE492" s="633"/>
      <c r="AF492" s="633"/>
      <c r="AG492" s="634"/>
      <c r="AI492" s="8"/>
      <c r="AJ492" s="8"/>
      <c r="AK492" s="8"/>
      <c r="AL492" s="8"/>
      <c r="AM492" s="8"/>
      <c r="AN492" s="8"/>
      <c r="AO492" s="8"/>
      <c r="AP492" s="8"/>
      <c r="AQ492" s="8"/>
    </row>
    <row r="493" spans="1:43" s="7" customFormat="1" ht="13.8" x14ac:dyDescent="0.25">
      <c r="A493" s="6"/>
      <c r="D493" s="628"/>
      <c r="E493" s="629"/>
      <c r="F493" s="629"/>
      <c r="G493" s="629"/>
      <c r="H493" s="629"/>
      <c r="I493" s="629"/>
      <c r="J493" s="630"/>
      <c r="K493" s="631"/>
      <c r="L493" s="632"/>
      <c r="M493" s="632"/>
      <c r="N493" s="632"/>
      <c r="O493" s="632"/>
      <c r="P493" s="632"/>
      <c r="Q493" s="632"/>
      <c r="R493" s="632"/>
      <c r="S493" s="633"/>
      <c r="T493" s="633"/>
      <c r="U493" s="633"/>
      <c r="V493" s="633"/>
      <c r="W493" s="633"/>
      <c r="X493" s="633"/>
      <c r="Y493" s="633"/>
      <c r="Z493" s="633"/>
      <c r="AA493" s="633"/>
      <c r="AB493" s="633"/>
      <c r="AC493" s="633"/>
      <c r="AD493" s="633"/>
      <c r="AE493" s="633"/>
      <c r="AF493" s="633"/>
      <c r="AG493" s="634"/>
      <c r="AI493" s="8"/>
      <c r="AJ493" s="8"/>
      <c r="AK493" s="8"/>
      <c r="AL493" s="8"/>
      <c r="AM493" s="8"/>
      <c r="AN493" s="8"/>
      <c r="AO493" s="8"/>
      <c r="AP493" s="8"/>
      <c r="AQ493" s="8"/>
    </row>
    <row r="494" spans="1:43" s="7" customFormat="1" ht="14.4" thickBot="1" x14ac:dyDescent="0.3">
      <c r="A494" s="6"/>
      <c r="D494" s="621"/>
      <c r="E494" s="622"/>
      <c r="F494" s="622"/>
      <c r="G494" s="622"/>
      <c r="H494" s="622"/>
      <c r="I494" s="622"/>
      <c r="J494" s="623"/>
      <c r="K494" s="624"/>
      <c r="L494" s="625"/>
      <c r="M494" s="625"/>
      <c r="N494" s="625"/>
      <c r="O494" s="625"/>
      <c r="P494" s="625"/>
      <c r="Q494" s="625"/>
      <c r="R494" s="625"/>
      <c r="S494" s="626"/>
      <c r="T494" s="626"/>
      <c r="U494" s="626"/>
      <c r="V494" s="626"/>
      <c r="W494" s="626"/>
      <c r="X494" s="626"/>
      <c r="Y494" s="626"/>
      <c r="Z494" s="626"/>
      <c r="AA494" s="626"/>
      <c r="AB494" s="626"/>
      <c r="AC494" s="626"/>
      <c r="AD494" s="626"/>
      <c r="AE494" s="626"/>
      <c r="AF494" s="626"/>
      <c r="AG494" s="627"/>
      <c r="AI494" s="8"/>
      <c r="AJ494" s="8"/>
      <c r="AK494" s="8"/>
      <c r="AL494" s="8"/>
      <c r="AM494" s="8"/>
      <c r="AN494" s="8"/>
      <c r="AO494" s="8"/>
      <c r="AP494" s="8"/>
      <c r="AQ494" s="8"/>
    </row>
    <row r="495" spans="1:43" s="7" customFormat="1" ht="14.4" thickBot="1" x14ac:dyDescent="0.3">
      <c r="A495" s="6"/>
      <c r="D495" s="611" t="s">
        <v>203</v>
      </c>
      <c r="E495" s="612"/>
      <c r="F495" s="612"/>
      <c r="G495" s="612"/>
      <c r="H495" s="612"/>
      <c r="I495" s="612"/>
      <c r="J495" s="612"/>
      <c r="K495" s="612"/>
      <c r="L495" s="612"/>
      <c r="M495" s="612"/>
      <c r="N495" s="612"/>
      <c r="O495" s="612"/>
      <c r="P495" s="612"/>
      <c r="Q495" s="612"/>
      <c r="R495" s="612"/>
      <c r="S495" s="612"/>
      <c r="T495" s="612"/>
      <c r="U495" s="612"/>
      <c r="V495" s="612"/>
      <c r="W495" s="612"/>
      <c r="X495" s="612"/>
      <c r="Y495" s="612"/>
      <c r="Z495" s="612"/>
      <c r="AA495" s="612"/>
      <c r="AB495" s="612"/>
      <c r="AC495" s="612"/>
      <c r="AD495" s="612"/>
      <c r="AE495" s="612"/>
      <c r="AF495" s="612"/>
      <c r="AG495" s="613"/>
      <c r="AI495" s="8"/>
      <c r="AJ495" s="8"/>
      <c r="AK495" s="8"/>
      <c r="AL495" s="8"/>
      <c r="AM495" s="8"/>
      <c r="AN495" s="8"/>
      <c r="AO495" s="8"/>
      <c r="AP495" s="8"/>
      <c r="AQ495" s="8"/>
    </row>
    <row r="496" spans="1:43" s="7" customFormat="1" ht="13.8" x14ac:dyDescent="0.25">
      <c r="A496" s="6"/>
      <c r="D496" s="614"/>
      <c r="E496" s="615"/>
      <c r="F496" s="615"/>
      <c r="G496" s="615"/>
      <c r="H496" s="615"/>
      <c r="I496" s="615"/>
      <c r="J496" s="616"/>
      <c r="K496" s="617"/>
      <c r="L496" s="618"/>
      <c r="M496" s="618"/>
      <c r="N496" s="618"/>
      <c r="O496" s="618"/>
      <c r="P496" s="618"/>
      <c r="Q496" s="618"/>
      <c r="R496" s="618"/>
      <c r="S496" s="619"/>
      <c r="T496" s="619"/>
      <c r="U496" s="619"/>
      <c r="V496" s="619"/>
      <c r="W496" s="619"/>
      <c r="X496" s="619"/>
      <c r="Y496" s="619"/>
      <c r="Z496" s="619"/>
      <c r="AA496" s="619"/>
      <c r="AB496" s="619"/>
      <c r="AC496" s="619"/>
      <c r="AD496" s="619"/>
      <c r="AE496" s="619"/>
      <c r="AF496" s="619"/>
      <c r="AG496" s="620"/>
      <c r="AI496" s="8"/>
      <c r="AJ496" s="8"/>
      <c r="AK496" s="8"/>
      <c r="AL496" s="8"/>
      <c r="AM496" s="8"/>
      <c r="AN496" s="8"/>
      <c r="AO496" s="8"/>
      <c r="AP496" s="8"/>
      <c r="AQ496" s="8"/>
    </row>
    <row r="497" spans="1:43" s="7" customFormat="1" ht="14.4" thickBot="1" x14ac:dyDescent="0.3">
      <c r="A497" s="6"/>
      <c r="D497" s="604"/>
      <c r="E497" s="605"/>
      <c r="F497" s="605"/>
      <c r="G497" s="605"/>
      <c r="H497" s="605"/>
      <c r="I497" s="605"/>
      <c r="J497" s="606"/>
      <c r="K497" s="607"/>
      <c r="L497" s="608"/>
      <c r="M497" s="608"/>
      <c r="N497" s="608"/>
      <c r="O497" s="608"/>
      <c r="P497" s="608"/>
      <c r="Q497" s="608"/>
      <c r="R497" s="608"/>
      <c r="S497" s="609"/>
      <c r="T497" s="609"/>
      <c r="U497" s="609"/>
      <c r="V497" s="609"/>
      <c r="W497" s="609"/>
      <c r="X497" s="609"/>
      <c r="Y497" s="609"/>
      <c r="Z497" s="609"/>
      <c r="AA497" s="609"/>
      <c r="AB497" s="609"/>
      <c r="AC497" s="609"/>
      <c r="AD497" s="609"/>
      <c r="AE497" s="609"/>
      <c r="AF497" s="609"/>
      <c r="AG497" s="610"/>
      <c r="AI497" s="8"/>
      <c r="AJ497" s="8"/>
      <c r="AK497" s="8"/>
      <c r="AL497" s="8"/>
      <c r="AM497" s="8"/>
      <c r="AN497" s="8"/>
      <c r="AO497" s="8"/>
      <c r="AP497" s="8"/>
      <c r="AQ497" s="8"/>
    </row>
    <row r="498" spans="1:43" s="7" customFormat="1" ht="29.25" customHeight="1" thickBot="1" x14ac:dyDescent="0.3">
      <c r="A498" s="6"/>
      <c r="D498" s="596" t="s">
        <v>204</v>
      </c>
      <c r="E498" s="597"/>
      <c r="F498" s="597"/>
      <c r="G498" s="597"/>
      <c r="H498" s="597"/>
      <c r="I498" s="597"/>
      <c r="J498" s="598"/>
      <c r="K498" s="599" t="s">
        <v>37</v>
      </c>
      <c r="L498" s="600"/>
      <c r="M498" s="600"/>
      <c r="N498" s="600"/>
      <c r="O498" s="600" t="s">
        <v>37</v>
      </c>
      <c r="P498" s="600"/>
      <c r="Q498" s="600"/>
      <c r="R498" s="600"/>
      <c r="S498" s="600" t="s">
        <v>37</v>
      </c>
      <c r="T498" s="600"/>
      <c r="U498" s="600"/>
      <c r="V498" s="600"/>
      <c r="W498" s="600"/>
      <c r="X498" s="600" t="s">
        <v>37</v>
      </c>
      <c r="Y498" s="600"/>
      <c r="Z498" s="600"/>
      <c r="AA498" s="600"/>
      <c r="AB498" s="600"/>
      <c r="AC498" s="601">
        <f>SUM(AC478:AG482)+SUM(AC484:AG490)+SUM(AC492:AG494)+SUM(AC496:AG497)</f>
        <v>5283327</v>
      </c>
      <c r="AD498" s="602"/>
      <c r="AE498" s="602"/>
      <c r="AF498" s="602"/>
      <c r="AG498" s="603"/>
      <c r="AI498" s="8"/>
      <c r="AJ498" s="8"/>
      <c r="AK498" s="8"/>
      <c r="AL498" s="8"/>
      <c r="AM498" s="8"/>
      <c r="AN498" s="8"/>
      <c r="AO498" s="8"/>
      <c r="AP498" s="8"/>
      <c r="AQ498" s="8"/>
    </row>
    <row r="499" spans="1:43" s="7" customFormat="1" ht="13.8" x14ac:dyDescent="0.25">
      <c r="A499" s="6"/>
      <c r="AI499" s="8"/>
      <c r="AJ499" s="8"/>
      <c r="AK499" s="8"/>
      <c r="AL499" s="8"/>
      <c r="AM499" s="8"/>
      <c r="AN499" s="8"/>
      <c r="AO499" s="8"/>
      <c r="AP499" s="8"/>
      <c r="AQ499" s="8"/>
    </row>
    <row r="500" spans="1:43" s="7" customFormat="1" ht="13.8" hidden="1" x14ac:dyDescent="0.25">
      <c r="A500" s="6"/>
      <c r="D500" s="165" t="s">
        <v>205</v>
      </c>
      <c r="E500" s="165"/>
      <c r="F500" s="165"/>
      <c r="G500" s="165"/>
      <c r="H500" s="165"/>
      <c r="I500" s="165"/>
      <c r="J500" s="165"/>
      <c r="K500" s="165"/>
      <c r="L500" s="165"/>
      <c r="M500" s="165"/>
      <c r="N500" s="165"/>
      <c r="O500" s="165"/>
      <c r="P500" s="165"/>
      <c r="Q500" s="165"/>
      <c r="R500" s="165"/>
      <c r="S500" s="165"/>
      <c r="T500" s="165"/>
      <c r="U500" s="165"/>
      <c r="V500" s="165"/>
      <c r="W500" s="165"/>
      <c r="X500" s="165"/>
      <c r="Y500" s="165"/>
      <c r="Z500" s="165"/>
      <c r="AA500" s="165"/>
      <c r="AB500" s="165"/>
      <c r="AC500" s="165"/>
      <c r="AD500" s="165"/>
      <c r="AE500" s="165"/>
      <c r="AF500" s="165"/>
      <c r="AG500" s="165"/>
      <c r="AI500" s="8"/>
      <c r="AJ500" s="8"/>
      <c r="AK500" s="8"/>
      <c r="AL500" s="8"/>
      <c r="AM500" s="8"/>
      <c r="AN500" s="8"/>
      <c r="AO500" s="8"/>
      <c r="AP500" s="8"/>
      <c r="AQ500" s="8"/>
    </row>
    <row r="501" spans="1:43" s="7" customFormat="1" ht="13.8" hidden="1" x14ac:dyDescent="0.25">
      <c r="A501" s="6"/>
      <c r="D501" s="165"/>
      <c r="E501" s="165"/>
      <c r="F501" s="165"/>
      <c r="G501" s="165"/>
      <c r="H501" s="165"/>
      <c r="I501" s="165"/>
      <c r="J501" s="165"/>
      <c r="K501" s="165"/>
      <c r="L501" s="165"/>
      <c r="M501" s="165"/>
      <c r="N501" s="165"/>
      <c r="O501" s="165"/>
      <c r="P501" s="165"/>
      <c r="Q501" s="165"/>
      <c r="R501" s="165"/>
      <c r="S501" s="165"/>
      <c r="T501" s="165"/>
      <c r="U501" s="165"/>
      <c r="V501" s="165"/>
      <c r="W501" s="165"/>
      <c r="X501" s="165"/>
      <c r="Y501" s="165"/>
      <c r="Z501" s="165"/>
      <c r="AA501" s="165"/>
      <c r="AB501" s="165"/>
      <c r="AC501" s="165"/>
      <c r="AD501" s="165"/>
      <c r="AE501" s="165"/>
      <c r="AF501" s="165"/>
      <c r="AG501" s="165"/>
      <c r="AI501" s="8"/>
      <c r="AJ501" s="8"/>
      <c r="AK501" s="8"/>
      <c r="AL501" s="8"/>
      <c r="AM501" s="8"/>
      <c r="AN501" s="8"/>
      <c r="AO501" s="8"/>
      <c r="AP501" s="8"/>
      <c r="AQ501" s="8"/>
    </row>
    <row r="502" spans="1:43" s="7" customFormat="1" ht="13.8" hidden="1" x14ac:dyDescent="0.25">
      <c r="A502" s="6"/>
      <c r="AI502" s="8"/>
      <c r="AJ502" s="8"/>
      <c r="AK502" s="8"/>
      <c r="AL502" s="8"/>
      <c r="AM502" s="8"/>
      <c r="AN502" s="8"/>
      <c r="AO502" s="8"/>
      <c r="AP502" s="8"/>
      <c r="AQ502" s="8"/>
    </row>
    <row r="503" spans="1:43" s="7" customFormat="1" ht="13.8" hidden="1" x14ac:dyDescent="0.25">
      <c r="A503" s="6"/>
      <c r="D503" s="165" t="s">
        <v>206</v>
      </c>
      <c r="E503" s="165"/>
      <c r="F503" s="165"/>
      <c r="G503" s="165"/>
      <c r="H503" s="165"/>
      <c r="I503" s="165"/>
      <c r="J503" s="165"/>
      <c r="K503" s="165"/>
      <c r="L503" s="165"/>
      <c r="M503" s="165"/>
      <c r="N503" s="165"/>
      <c r="O503" s="165"/>
      <c r="P503" s="165"/>
      <c r="Q503" s="165"/>
      <c r="R503" s="165"/>
      <c r="S503" s="165"/>
      <c r="T503" s="165"/>
      <c r="U503" s="165"/>
      <c r="V503" s="165"/>
      <c r="W503" s="165"/>
      <c r="X503" s="165"/>
      <c r="Y503" s="165"/>
      <c r="Z503" s="165"/>
      <c r="AA503" s="165"/>
      <c r="AB503" s="165"/>
      <c r="AC503" s="165"/>
      <c r="AD503" s="165"/>
      <c r="AE503" s="165"/>
      <c r="AF503" s="165"/>
      <c r="AG503" s="165"/>
      <c r="AI503" s="8"/>
      <c r="AJ503" s="8"/>
      <c r="AK503" s="8"/>
      <c r="AL503" s="8"/>
      <c r="AM503" s="8"/>
      <c r="AN503" s="8"/>
      <c r="AO503" s="8"/>
      <c r="AP503" s="8"/>
      <c r="AQ503" s="8"/>
    </row>
    <row r="504" spans="1:43" s="7" customFormat="1" ht="13.8" hidden="1" x14ac:dyDescent="0.25">
      <c r="A504" s="6"/>
      <c r="D504" s="165"/>
      <c r="E504" s="165"/>
      <c r="F504" s="165"/>
      <c r="G504" s="165"/>
      <c r="H504" s="165"/>
      <c r="I504" s="165"/>
      <c r="J504" s="165"/>
      <c r="K504" s="165"/>
      <c r="L504" s="165"/>
      <c r="M504" s="165"/>
      <c r="N504" s="165"/>
      <c r="O504" s="165"/>
      <c r="P504" s="165"/>
      <c r="Q504" s="165"/>
      <c r="R504" s="165"/>
      <c r="S504" s="165"/>
      <c r="T504" s="165"/>
      <c r="U504" s="165"/>
      <c r="V504" s="165"/>
      <c r="W504" s="165"/>
      <c r="X504" s="165"/>
      <c r="Y504" s="165"/>
      <c r="Z504" s="165"/>
      <c r="AA504" s="165"/>
      <c r="AB504" s="165"/>
      <c r="AC504" s="165"/>
      <c r="AD504" s="165"/>
      <c r="AE504" s="165"/>
      <c r="AF504" s="165"/>
      <c r="AG504" s="165"/>
      <c r="AI504" s="8"/>
      <c r="AJ504" s="8"/>
      <c r="AK504" s="8"/>
      <c r="AL504" s="8"/>
      <c r="AM504" s="8"/>
      <c r="AN504" s="8"/>
      <c r="AO504" s="8"/>
      <c r="AP504" s="8"/>
      <c r="AQ504" s="8"/>
    </row>
    <row r="505" spans="1:43" s="7" customFormat="1" ht="13.8" x14ac:dyDescent="0.25">
      <c r="A505" s="6"/>
      <c r="AI505" s="8"/>
      <c r="AJ505" s="8"/>
      <c r="AK505" s="8"/>
      <c r="AL505" s="8"/>
      <c r="AM505" s="8"/>
      <c r="AN505" s="8"/>
      <c r="AO505" s="8"/>
      <c r="AP505" s="8"/>
      <c r="AQ505" s="8"/>
    </row>
    <row r="506" spans="1:43" s="7" customFormat="1" ht="13.8" x14ac:dyDescent="0.25">
      <c r="A506" s="6"/>
      <c r="D506" s="221" t="s">
        <v>207</v>
      </c>
      <c r="E506" s="221"/>
      <c r="F506" s="221"/>
      <c r="G506" s="221"/>
      <c r="H506" s="221"/>
      <c r="I506" s="221"/>
      <c r="J506" s="221"/>
      <c r="K506" s="221"/>
      <c r="L506" s="221"/>
      <c r="M506" s="221"/>
      <c r="N506" s="221"/>
      <c r="O506" s="221"/>
      <c r="P506" s="221"/>
      <c r="Q506" s="221"/>
      <c r="R506" s="221"/>
      <c r="S506" s="221"/>
      <c r="T506" s="221"/>
      <c r="U506" s="221"/>
      <c r="V506" s="221"/>
      <c r="W506" s="221"/>
      <c r="X506" s="221"/>
      <c r="Y506" s="221"/>
      <c r="Z506" s="221"/>
      <c r="AA506" s="221"/>
      <c r="AB506" s="221"/>
      <c r="AC506" s="221"/>
      <c r="AD506" s="221"/>
      <c r="AE506" s="221"/>
      <c r="AF506" s="221"/>
      <c r="AG506" s="221"/>
      <c r="AI506" s="8"/>
      <c r="AJ506" s="8"/>
      <c r="AK506" s="8"/>
      <c r="AL506" s="8"/>
      <c r="AM506" s="8"/>
      <c r="AN506" s="8"/>
      <c r="AO506" s="8"/>
      <c r="AP506" s="8"/>
      <c r="AQ506" s="8"/>
    </row>
    <row r="507" spans="1:43" s="7" customFormat="1" ht="14.4" thickBot="1" x14ac:dyDescent="0.3">
      <c r="A507" s="6"/>
      <c r="AI507" s="8"/>
      <c r="AJ507" s="8"/>
      <c r="AK507" s="8"/>
      <c r="AL507" s="8"/>
      <c r="AM507" s="8"/>
      <c r="AN507" s="8"/>
      <c r="AO507" s="8"/>
      <c r="AP507" s="8"/>
      <c r="AQ507" s="8"/>
    </row>
    <row r="508" spans="1:43" s="7" customFormat="1" ht="47.25" customHeight="1" thickTop="1" thickBot="1" x14ac:dyDescent="0.3">
      <c r="A508" s="6">
        <v>11</v>
      </c>
      <c r="D508" s="373" t="s">
        <v>208</v>
      </c>
      <c r="E508" s="373"/>
      <c r="F508" s="373"/>
      <c r="G508" s="373"/>
      <c r="H508" s="373"/>
      <c r="I508" s="373"/>
      <c r="J508" s="373"/>
      <c r="K508" s="373"/>
      <c r="L508" s="191" t="s">
        <v>209</v>
      </c>
      <c r="M508" s="191"/>
      <c r="N508" s="191"/>
      <c r="O508" s="191"/>
      <c r="P508" s="191"/>
      <c r="Q508" s="191" t="s">
        <v>210</v>
      </c>
      <c r="R508" s="191"/>
      <c r="S508" s="191"/>
      <c r="T508" s="191"/>
      <c r="U508" s="191" t="s">
        <v>211</v>
      </c>
      <c r="V508" s="191"/>
      <c r="W508" s="191"/>
      <c r="X508" s="191"/>
      <c r="Y508" s="191" t="s">
        <v>656</v>
      </c>
      <c r="Z508" s="191"/>
      <c r="AA508" s="191"/>
      <c r="AB508" s="191"/>
      <c r="AC508" s="191" t="s">
        <v>178</v>
      </c>
      <c r="AD508" s="191"/>
      <c r="AE508" s="191"/>
      <c r="AF508" s="191"/>
      <c r="AG508" s="191"/>
      <c r="AI508" s="44" t="s">
        <v>209</v>
      </c>
      <c r="AJ508" s="44" t="s">
        <v>210</v>
      </c>
      <c r="AK508" s="44" t="s">
        <v>211</v>
      </c>
      <c r="AL508" s="44" t="s">
        <v>212</v>
      </c>
      <c r="AM508" s="44" t="s">
        <v>178</v>
      </c>
      <c r="AN508" s="8"/>
      <c r="AO508" s="8"/>
      <c r="AP508" s="8"/>
      <c r="AQ508" s="8"/>
    </row>
    <row r="509" spans="1:43" s="7" customFormat="1" ht="33" customHeight="1" thickBot="1" x14ac:dyDescent="0.3">
      <c r="A509" s="6"/>
      <c r="D509" s="594" t="s">
        <v>213</v>
      </c>
      <c r="E509" s="594"/>
      <c r="F509" s="594"/>
      <c r="G509" s="594"/>
      <c r="H509" s="594"/>
      <c r="I509" s="594"/>
      <c r="J509" s="594"/>
      <c r="K509" s="594"/>
      <c r="L509" s="209"/>
      <c r="M509" s="210"/>
      <c r="N509" s="210"/>
      <c r="O509" s="210"/>
      <c r="P509" s="210"/>
      <c r="Q509" s="210"/>
      <c r="R509" s="210"/>
      <c r="S509" s="210"/>
      <c r="T509" s="210"/>
      <c r="U509" s="210"/>
      <c r="V509" s="210"/>
      <c r="W509" s="210"/>
      <c r="X509" s="210"/>
      <c r="Y509" s="210"/>
      <c r="Z509" s="210"/>
      <c r="AA509" s="210"/>
      <c r="AB509" s="210"/>
      <c r="AC509" s="494">
        <f>SUM(L509:AB509)</f>
        <v>0</v>
      </c>
      <c r="AD509" s="494"/>
      <c r="AE509" s="494"/>
      <c r="AF509" s="494"/>
      <c r="AG509" s="495"/>
      <c r="AI509" s="52"/>
      <c r="AJ509" s="42"/>
      <c r="AK509" s="42"/>
      <c r="AL509" s="42"/>
      <c r="AM509" s="49">
        <f>SUM(L509:AB509)-AC509</f>
        <v>0</v>
      </c>
      <c r="AN509" s="8"/>
      <c r="AO509" s="8"/>
      <c r="AP509" s="8"/>
      <c r="AQ509" s="8"/>
    </row>
    <row r="510" spans="1:43" s="7" customFormat="1" ht="33" customHeight="1" thickBot="1" x14ac:dyDescent="0.3">
      <c r="A510" s="6"/>
      <c r="D510" s="594" t="s">
        <v>214</v>
      </c>
      <c r="E510" s="594"/>
      <c r="F510" s="594"/>
      <c r="G510" s="594"/>
      <c r="H510" s="594"/>
      <c r="I510" s="594"/>
      <c r="J510" s="594"/>
      <c r="K510" s="594"/>
      <c r="L510" s="198">
        <v>1664688</v>
      </c>
      <c r="M510" s="199"/>
      <c r="N510" s="199"/>
      <c r="O510" s="199"/>
      <c r="P510" s="199"/>
      <c r="Q510" s="199"/>
      <c r="R510" s="199"/>
      <c r="S510" s="199"/>
      <c r="T510" s="199"/>
      <c r="U510" s="595"/>
      <c r="V510" s="595"/>
      <c r="W510" s="595"/>
      <c r="X510" s="595"/>
      <c r="Y510" s="595">
        <v>-79878</v>
      </c>
      <c r="Z510" s="595"/>
      <c r="AA510" s="595"/>
      <c r="AB510" s="595"/>
      <c r="AC510" s="490">
        <f t="shared" ref="AC510:AC513" si="74">SUM(L510:AB510)</f>
        <v>1584810</v>
      </c>
      <c r="AD510" s="490"/>
      <c r="AE510" s="490"/>
      <c r="AF510" s="490"/>
      <c r="AG510" s="491"/>
      <c r="AI510" s="52"/>
      <c r="AJ510" s="42"/>
      <c r="AK510" s="42"/>
      <c r="AL510" s="42"/>
      <c r="AM510" s="49">
        <f t="shared" ref="AM510:AM511" si="75">SUM(L510:AB510)-AC510</f>
        <v>0</v>
      </c>
      <c r="AN510" s="8"/>
      <c r="AO510" s="8"/>
      <c r="AP510" s="8"/>
      <c r="AQ510" s="8"/>
    </row>
    <row r="511" spans="1:43" s="7" customFormat="1" ht="33" customHeight="1" thickBot="1" x14ac:dyDescent="0.3">
      <c r="A511" s="6"/>
      <c r="D511" s="594" t="s">
        <v>215</v>
      </c>
      <c r="E511" s="594"/>
      <c r="F511" s="594"/>
      <c r="G511" s="594"/>
      <c r="H511" s="594"/>
      <c r="I511" s="594"/>
      <c r="J511" s="594"/>
      <c r="K511" s="594"/>
      <c r="L511" s="198"/>
      <c r="M511" s="199"/>
      <c r="N511" s="199"/>
      <c r="O511" s="199"/>
      <c r="P511" s="199"/>
      <c r="Q511" s="199"/>
      <c r="R511" s="199"/>
      <c r="S511" s="199"/>
      <c r="T511" s="199"/>
      <c r="U511" s="199"/>
      <c r="V511" s="199"/>
      <c r="W511" s="199"/>
      <c r="X511" s="199"/>
      <c r="Y511" s="199"/>
      <c r="Z511" s="199"/>
      <c r="AA511" s="199"/>
      <c r="AB511" s="199"/>
      <c r="AC511" s="490">
        <f>SUM(L511:AB511)</f>
        <v>0</v>
      </c>
      <c r="AD511" s="490"/>
      <c r="AE511" s="490"/>
      <c r="AF511" s="490"/>
      <c r="AG511" s="491"/>
      <c r="AI511" s="52"/>
      <c r="AJ511" s="42"/>
      <c r="AK511" s="42"/>
      <c r="AL511" s="42"/>
      <c r="AM511" s="49">
        <f t="shared" si="75"/>
        <v>0</v>
      </c>
      <c r="AN511" s="8"/>
      <c r="AO511" s="8"/>
      <c r="AP511" s="8"/>
      <c r="AQ511" s="8"/>
    </row>
    <row r="512" spans="1:43" s="7" customFormat="1" ht="33" customHeight="1" thickBot="1" x14ac:dyDescent="0.3">
      <c r="A512" s="6"/>
      <c r="D512" s="594" t="s">
        <v>216</v>
      </c>
      <c r="E512" s="594"/>
      <c r="F512" s="594"/>
      <c r="G512" s="594"/>
      <c r="H512" s="594"/>
      <c r="I512" s="594"/>
      <c r="J512" s="594"/>
      <c r="K512" s="594"/>
      <c r="L512" s="198"/>
      <c r="M512" s="199"/>
      <c r="N512" s="199"/>
      <c r="O512" s="199"/>
      <c r="P512" s="199"/>
      <c r="Q512" s="199"/>
      <c r="R512" s="199"/>
      <c r="S512" s="199"/>
      <c r="T512" s="199"/>
      <c r="U512" s="199"/>
      <c r="V512" s="199"/>
      <c r="W512" s="199"/>
      <c r="X512" s="199"/>
      <c r="Y512" s="199"/>
      <c r="Z512" s="199"/>
      <c r="AA512" s="199"/>
      <c r="AB512" s="199"/>
      <c r="AC512" s="490">
        <f t="shared" si="74"/>
        <v>0</v>
      </c>
      <c r="AD512" s="490"/>
      <c r="AE512" s="490"/>
      <c r="AF512" s="490"/>
      <c r="AG512" s="491"/>
      <c r="AI512" s="52"/>
      <c r="AJ512" s="42"/>
      <c r="AK512" s="42"/>
      <c r="AL512" s="42"/>
      <c r="AM512" s="49">
        <f>SUM(L512:AB512)-AC512</f>
        <v>0</v>
      </c>
      <c r="AN512" s="8"/>
      <c r="AO512" s="8"/>
      <c r="AP512" s="8"/>
      <c r="AQ512" s="8"/>
    </row>
    <row r="513" spans="1:43" s="7" customFormat="1" ht="33" customHeight="1" thickBot="1" x14ac:dyDescent="0.3">
      <c r="A513" s="6"/>
      <c r="D513" s="328" t="s">
        <v>217</v>
      </c>
      <c r="E513" s="328"/>
      <c r="F513" s="328"/>
      <c r="G513" s="328"/>
      <c r="H513" s="328"/>
      <c r="I513" s="328"/>
      <c r="J513" s="328"/>
      <c r="K513" s="328"/>
      <c r="L513" s="590">
        <f>SUM(L509:P512)</f>
        <v>1664688</v>
      </c>
      <c r="M513" s="591"/>
      <c r="N513" s="591"/>
      <c r="O513" s="591"/>
      <c r="P513" s="591"/>
      <c r="Q513" s="591">
        <f>SUM(Q509:T512)</f>
        <v>0</v>
      </c>
      <c r="R513" s="591"/>
      <c r="S513" s="591"/>
      <c r="T513" s="591"/>
      <c r="U513" s="591">
        <f>SUM(U509:X512)</f>
        <v>0</v>
      </c>
      <c r="V513" s="591"/>
      <c r="W513" s="591"/>
      <c r="X513" s="591"/>
      <c r="Y513" s="591">
        <f>SUM(Y509:AB512)</f>
        <v>-79878</v>
      </c>
      <c r="Z513" s="591"/>
      <c r="AA513" s="591"/>
      <c r="AB513" s="591"/>
      <c r="AC513" s="591">
        <f t="shared" si="74"/>
        <v>1584810</v>
      </c>
      <c r="AD513" s="591"/>
      <c r="AE513" s="591"/>
      <c r="AF513" s="591"/>
      <c r="AG513" s="592"/>
      <c r="AI513" s="59">
        <f>SUM(L509:P512)-L513</f>
        <v>0</v>
      </c>
      <c r="AJ513" s="54">
        <f>SUM(Q509:T512)-Q513</f>
        <v>0</v>
      </c>
      <c r="AK513" s="54">
        <f>SUM(U509:X512)-U513</f>
        <v>0</v>
      </c>
      <c r="AL513" s="54">
        <f>SUM(Y509:AB512)-Y513</f>
        <v>0</v>
      </c>
      <c r="AM513" s="55">
        <f>SUM(AC509:AG512)-AC513</f>
        <v>0</v>
      </c>
      <c r="AN513" s="8"/>
      <c r="AO513" s="8"/>
      <c r="AP513" s="8"/>
      <c r="AQ513" s="8"/>
    </row>
    <row r="514" spans="1:43" s="7" customFormat="1" ht="13.8" x14ac:dyDescent="0.25">
      <c r="A514" s="6"/>
      <c r="AI514" s="8"/>
      <c r="AJ514" s="8"/>
      <c r="AK514" s="8"/>
      <c r="AL514" s="8"/>
      <c r="AM514" s="8"/>
      <c r="AN514" s="8"/>
      <c r="AO514" s="8"/>
      <c r="AP514" s="8"/>
      <c r="AQ514" s="8"/>
    </row>
    <row r="515" spans="1:43" s="7" customFormat="1" ht="15" customHeight="1" x14ac:dyDescent="0.3">
      <c r="A515" s="6"/>
      <c r="D515" s="593" t="s">
        <v>631</v>
      </c>
      <c r="E515" s="593"/>
      <c r="F515" s="593"/>
      <c r="G515" s="593"/>
      <c r="H515" s="593"/>
      <c r="I515" s="593"/>
      <c r="J515" s="593"/>
      <c r="K515" s="593"/>
      <c r="L515" s="593"/>
      <c r="M515" s="593"/>
      <c r="N515" s="593"/>
      <c r="O515" s="593"/>
      <c r="P515" s="593"/>
      <c r="Q515" s="593"/>
      <c r="R515" s="593"/>
      <c r="S515" s="593"/>
      <c r="T515" s="593"/>
      <c r="U515" s="593"/>
      <c r="V515" s="593"/>
      <c r="W515" s="593"/>
      <c r="X515" s="593"/>
      <c r="Y515" s="593"/>
      <c r="Z515" s="593"/>
      <c r="AA515" s="593"/>
      <c r="AB515" s="593"/>
      <c r="AC515" s="593"/>
      <c r="AD515" s="593"/>
      <c r="AE515" s="593"/>
      <c r="AF515" s="593"/>
      <c r="AG515" s="66"/>
      <c r="AH515" s="66"/>
      <c r="AI515" s="66"/>
      <c r="AJ515" s="66"/>
      <c r="AK515" s="8"/>
      <c r="AL515" s="8"/>
      <c r="AM515" s="8"/>
      <c r="AN515" s="8"/>
      <c r="AO515" s="8"/>
      <c r="AP515" s="8"/>
      <c r="AQ515" s="8"/>
    </row>
    <row r="516" spans="1:43" s="7" customFormat="1" ht="15" customHeight="1" x14ac:dyDescent="0.3">
      <c r="A516" s="6"/>
      <c r="D516" s="593"/>
      <c r="E516" s="593"/>
      <c r="F516" s="593"/>
      <c r="G516" s="593"/>
      <c r="H516" s="593"/>
      <c r="I516" s="593"/>
      <c r="J516" s="593"/>
      <c r="K516" s="593"/>
      <c r="L516" s="593"/>
      <c r="M516" s="593"/>
      <c r="N516" s="593"/>
      <c r="O516" s="593"/>
      <c r="P516" s="593"/>
      <c r="Q516" s="593"/>
      <c r="R516" s="593"/>
      <c r="S516" s="593"/>
      <c r="T516" s="593"/>
      <c r="U516" s="593"/>
      <c r="V516" s="593"/>
      <c r="W516" s="593"/>
      <c r="X516" s="593"/>
      <c r="Y516" s="593"/>
      <c r="Z516" s="593"/>
      <c r="AA516" s="593"/>
      <c r="AB516" s="593"/>
      <c r="AC516" s="593"/>
      <c r="AD516" s="593"/>
      <c r="AE516" s="593"/>
      <c r="AF516" s="593"/>
      <c r="AG516" s="67"/>
      <c r="AH516" s="67"/>
      <c r="AI516" s="67"/>
      <c r="AJ516" s="67"/>
      <c r="AK516" s="8"/>
      <c r="AL516" s="8"/>
      <c r="AM516" s="8"/>
      <c r="AN516" s="8"/>
      <c r="AO516" s="8"/>
      <c r="AP516" s="8"/>
      <c r="AQ516" s="8"/>
    </row>
    <row r="517" spans="1:43" s="7" customFormat="1" ht="13.8" x14ac:dyDescent="0.25">
      <c r="A517" s="6"/>
      <c r="D517" s="68"/>
      <c r="E517" s="68"/>
      <c r="F517" s="68"/>
      <c r="G517" s="68"/>
      <c r="H517" s="68"/>
      <c r="I517" s="68"/>
      <c r="J517" s="68"/>
      <c r="K517" s="68"/>
      <c r="L517" s="68"/>
      <c r="M517" s="68"/>
      <c r="N517" s="68"/>
      <c r="O517" s="68"/>
      <c r="P517" s="68"/>
      <c r="Q517" s="68"/>
      <c r="R517" s="68"/>
      <c r="S517" s="68"/>
      <c r="T517" s="68"/>
      <c r="U517" s="68"/>
      <c r="V517" s="68"/>
      <c r="W517" s="68"/>
      <c r="X517" s="68"/>
      <c r="Y517" s="68"/>
      <c r="Z517" s="68"/>
      <c r="AA517" s="68"/>
      <c r="AB517" s="68"/>
      <c r="AC517" s="68"/>
      <c r="AD517" s="68"/>
      <c r="AE517" s="68"/>
      <c r="AF517" s="68"/>
      <c r="AG517" s="68"/>
      <c r="AI517" s="8"/>
      <c r="AJ517" s="8"/>
      <c r="AK517" s="8"/>
      <c r="AL517" s="8"/>
      <c r="AM517" s="8"/>
      <c r="AN517" s="8"/>
      <c r="AO517" s="8"/>
      <c r="AP517" s="8"/>
      <c r="AQ517" s="8"/>
    </row>
    <row r="518" spans="1:43" s="7" customFormat="1" ht="13.8" x14ac:dyDescent="0.25">
      <c r="A518" s="6"/>
      <c r="D518" s="19" t="s">
        <v>218</v>
      </c>
      <c r="AI518" s="8"/>
      <c r="AJ518" s="8"/>
      <c r="AK518" s="8"/>
      <c r="AL518" s="8"/>
      <c r="AM518" s="8"/>
      <c r="AN518" s="8"/>
      <c r="AO518" s="8"/>
      <c r="AP518" s="8"/>
      <c r="AQ518" s="8"/>
    </row>
    <row r="519" spans="1:43" s="7" customFormat="1" ht="13.8" x14ac:dyDescent="0.25">
      <c r="A519" s="6"/>
      <c r="E519" s="7" t="s">
        <v>632</v>
      </c>
      <c r="AI519" s="8"/>
      <c r="AJ519" s="8"/>
      <c r="AK519" s="8"/>
      <c r="AL519" s="8"/>
      <c r="AM519" s="8"/>
      <c r="AN519" s="8"/>
      <c r="AO519" s="8"/>
      <c r="AP519" s="8"/>
      <c r="AQ519" s="8"/>
    </row>
    <row r="520" spans="1:43" s="7" customFormat="1" ht="13.8" x14ac:dyDescent="0.25">
      <c r="A520" s="6"/>
      <c r="D520" s="19" t="s">
        <v>219</v>
      </c>
      <c r="AI520" s="8"/>
      <c r="AJ520" s="8"/>
      <c r="AK520" s="8"/>
      <c r="AL520" s="8"/>
      <c r="AM520" s="8"/>
      <c r="AN520" s="8"/>
      <c r="AO520" s="8"/>
      <c r="AP520" s="8"/>
      <c r="AQ520" s="8"/>
    </row>
    <row r="521" spans="1:43" s="7" customFormat="1" ht="13.8" x14ac:dyDescent="0.25">
      <c r="A521" s="6"/>
      <c r="E521" s="164" t="s">
        <v>651</v>
      </c>
      <c r="F521" s="164"/>
      <c r="G521" s="164"/>
      <c r="H521" s="164"/>
      <c r="I521" s="164"/>
      <c r="J521" s="164"/>
      <c r="K521" s="164"/>
      <c r="L521" s="164"/>
      <c r="M521" s="164"/>
      <c r="N521" s="164"/>
      <c r="O521" s="164"/>
      <c r="P521" s="164"/>
      <c r="Q521" s="164"/>
      <c r="R521" s="164"/>
      <c r="S521" s="164"/>
      <c r="T521" s="164"/>
      <c r="AI521" s="8"/>
      <c r="AJ521" s="8"/>
      <c r="AK521" s="8"/>
      <c r="AL521" s="8"/>
      <c r="AM521" s="8"/>
      <c r="AN521" s="8"/>
      <c r="AO521" s="8"/>
      <c r="AP521" s="8"/>
      <c r="AQ521" s="8"/>
    </row>
    <row r="522" spans="1:43" s="7" customFormat="1" ht="13.8" x14ac:dyDescent="0.25">
      <c r="A522" s="6"/>
      <c r="D522" s="19" t="s">
        <v>220</v>
      </c>
      <c r="AI522" s="8"/>
      <c r="AJ522" s="8"/>
      <c r="AK522" s="8"/>
      <c r="AL522" s="8"/>
      <c r="AM522" s="8"/>
      <c r="AN522" s="8"/>
      <c r="AO522" s="8"/>
      <c r="AP522" s="8"/>
      <c r="AQ522" s="8"/>
    </row>
    <row r="523" spans="1:43" s="7" customFormat="1" ht="13.8" x14ac:dyDescent="0.25">
      <c r="A523" s="6"/>
      <c r="AI523" s="8"/>
      <c r="AJ523" s="8"/>
      <c r="AK523" s="8"/>
      <c r="AL523" s="8"/>
      <c r="AM523" s="8"/>
      <c r="AN523" s="8"/>
      <c r="AO523" s="8"/>
      <c r="AP523" s="8"/>
      <c r="AQ523" s="8"/>
    </row>
    <row r="524" spans="1:43" s="7" customFormat="1" ht="13.8" x14ac:dyDescent="0.25">
      <c r="A524" s="6"/>
      <c r="D524" s="476" t="s">
        <v>221</v>
      </c>
      <c r="E524" s="476"/>
      <c r="F524" s="476"/>
      <c r="G524" s="476"/>
      <c r="H524" s="476"/>
      <c r="I524" s="476"/>
      <c r="J524" s="476"/>
      <c r="K524" s="476"/>
      <c r="L524" s="476"/>
      <c r="M524" s="476"/>
      <c r="N524" s="476"/>
      <c r="O524" s="476"/>
      <c r="P524" s="476"/>
      <c r="Q524" s="476"/>
      <c r="R524" s="476"/>
      <c r="S524" s="476"/>
      <c r="T524" s="476"/>
      <c r="U524" s="476"/>
      <c r="V524" s="476"/>
      <c r="W524" s="476"/>
      <c r="X524" s="476"/>
      <c r="Y524" s="476"/>
      <c r="Z524" s="476"/>
      <c r="AA524" s="476"/>
      <c r="AB524" s="476"/>
      <c r="AC524" s="476"/>
      <c r="AD524" s="476"/>
      <c r="AE524" s="476"/>
      <c r="AF524" s="476"/>
      <c r="AG524" s="476"/>
      <c r="AI524" s="8"/>
      <c r="AJ524" s="8"/>
      <c r="AK524" s="8"/>
      <c r="AL524" s="8"/>
      <c r="AM524" s="8"/>
      <c r="AN524" s="8"/>
      <c r="AO524" s="8"/>
      <c r="AP524" s="8"/>
      <c r="AQ524" s="8"/>
    </row>
    <row r="525" spans="1:43" s="7" customFormat="1" ht="14.4" thickBot="1" x14ac:dyDescent="0.3">
      <c r="A525" s="6"/>
      <c r="AI525" s="8"/>
      <c r="AJ525" s="8"/>
      <c r="AK525" s="8"/>
      <c r="AL525" s="8"/>
      <c r="AM525" s="8"/>
      <c r="AN525" s="8"/>
      <c r="AO525" s="8"/>
      <c r="AP525" s="8"/>
      <c r="AQ525" s="8"/>
    </row>
    <row r="526" spans="1:43" s="7" customFormat="1" ht="14.4" thickBot="1" x14ac:dyDescent="0.3">
      <c r="A526" s="6"/>
      <c r="D526" s="189" t="s">
        <v>222</v>
      </c>
      <c r="E526" s="189"/>
      <c r="F526" s="189"/>
      <c r="G526" s="189"/>
      <c r="H526" s="189"/>
      <c r="I526" s="190" t="s">
        <v>17</v>
      </c>
      <c r="J526" s="190"/>
      <c r="K526" s="190"/>
      <c r="L526" s="190"/>
      <c r="M526" s="190"/>
      <c r="N526" s="190"/>
      <c r="O526" s="190"/>
      <c r="P526" s="190"/>
      <c r="Q526" s="190"/>
      <c r="R526" s="190"/>
      <c r="S526" s="190"/>
      <c r="T526" s="190"/>
      <c r="U526" s="190"/>
      <c r="V526" s="190"/>
      <c r="W526" s="190"/>
      <c r="X526" s="190"/>
      <c r="Y526" s="190"/>
      <c r="Z526" s="190"/>
      <c r="AA526" s="190"/>
      <c r="AB526" s="190"/>
      <c r="AC526" s="190"/>
      <c r="AD526" s="190"/>
      <c r="AE526" s="190"/>
      <c r="AF526" s="190"/>
      <c r="AG526" s="190"/>
      <c r="AI526" s="8"/>
      <c r="AJ526" s="8"/>
      <c r="AK526" s="8"/>
      <c r="AL526" s="8"/>
      <c r="AM526" s="8"/>
      <c r="AN526" s="8"/>
      <c r="AO526" s="8"/>
      <c r="AP526" s="8"/>
      <c r="AQ526" s="8"/>
    </row>
    <row r="527" spans="1:43" s="7" customFormat="1" ht="48" customHeight="1" thickTop="1" thickBot="1" x14ac:dyDescent="0.3">
      <c r="A527" s="6">
        <v>15</v>
      </c>
      <c r="D527" s="189"/>
      <c r="E527" s="189"/>
      <c r="F527" s="189"/>
      <c r="G527" s="189"/>
      <c r="H527" s="189"/>
      <c r="I527" s="191" t="s">
        <v>223</v>
      </c>
      <c r="J527" s="191"/>
      <c r="K527" s="191"/>
      <c r="L527" s="191"/>
      <c r="M527" s="191"/>
      <c r="N527" s="191" t="s">
        <v>224</v>
      </c>
      <c r="O527" s="191"/>
      <c r="P527" s="191"/>
      <c r="Q527" s="191"/>
      <c r="R527" s="191"/>
      <c r="S527" s="191" t="s">
        <v>225</v>
      </c>
      <c r="T527" s="191"/>
      <c r="U527" s="191"/>
      <c r="V527" s="191"/>
      <c r="W527" s="191"/>
      <c r="X527" s="191" t="s">
        <v>226</v>
      </c>
      <c r="Y527" s="191"/>
      <c r="Z527" s="191"/>
      <c r="AA527" s="191"/>
      <c r="AB527" s="191"/>
      <c r="AC527" s="191" t="s">
        <v>227</v>
      </c>
      <c r="AD527" s="191"/>
      <c r="AE527" s="191"/>
      <c r="AF527" s="191"/>
      <c r="AG527" s="191"/>
      <c r="AI527" s="69" t="s">
        <v>228</v>
      </c>
      <c r="AJ527" s="70" t="s">
        <v>224</v>
      </c>
      <c r="AK527" s="69" t="s">
        <v>225</v>
      </c>
      <c r="AL527" s="70" t="s">
        <v>226</v>
      </c>
      <c r="AM527" s="69" t="s">
        <v>227</v>
      </c>
      <c r="AN527" s="8"/>
      <c r="AO527" s="69" t="s">
        <v>227</v>
      </c>
      <c r="AP527" s="8"/>
      <c r="AQ527" s="8"/>
    </row>
    <row r="528" spans="1:43" s="7" customFormat="1" ht="37.5" customHeight="1" x14ac:dyDescent="0.25">
      <c r="A528" s="6"/>
      <c r="D528" s="208" t="s">
        <v>229</v>
      </c>
      <c r="E528" s="266"/>
      <c r="F528" s="266"/>
      <c r="G528" s="266"/>
      <c r="H528" s="267"/>
      <c r="I528" s="209"/>
      <c r="J528" s="210"/>
      <c r="K528" s="210"/>
      <c r="L528" s="210"/>
      <c r="M528" s="210"/>
      <c r="N528" s="210"/>
      <c r="O528" s="210"/>
      <c r="P528" s="210"/>
      <c r="Q528" s="210"/>
      <c r="R528" s="210"/>
      <c r="S528" s="210"/>
      <c r="T528" s="210"/>
      <c r="U528" s="210"/>
      <c r="V528" s="210"/>
      <c r="W528" s="210"/>
      <c r="X528" s="210"/>
      <c r="Y528" s="210"/>
      <c r="Z528" s="210"/>
      <c r="AA528" s="210"/>
      <c r="AB528" s="210"/>
      <c r="AC528" s="494">
        <f>SUM(I528:AB528)</f>
        <v>0</v>
      </c>
      <c r="AD528" s="494"/>
      <c r="AE528" s="494"/>
      <c r="AF528" s="494"/>
      <c r="AG528" s="495"/>
      <c r="AI528" s="48"/>
      <c r="AJ528" s="46"/>
      <c r="AK528" s="46"/>
      <c r="AL528" s="46"/>
      <c r="AM528" s="71">
        <f t="shared" ref="AM528:AM533" si="76">SUM(I528:AB528)-AC528</f>
        <v>0</v>
      </c>
      <c r="AN528" s="8"/>
      <c r="AO528" s="72" t="e">
        <f>AC528-'[2]41'!$E$63-'[2]41'!$E$51</f>
        <v>#REF!</v>
      </c>
      <c r="AP528" s="8"/>
      <c r="AQ528" s="8"/>
    </row>
    <row r="529" spans="1:43" s="7" customFormat="1" ht="45.75" customHeight="1" x14ac:dyDescent="0.25">
      <c r="A529" s="6"/>
      <c r="D529" s="197" t="s">
        <v>230</v>
      </c>
      <c r="E529" s="252"/>
      <c r="F529" s="252"/>
      <c r="G529" s="252"/>
      <c r="H529" s="253"/>
      <c r="I529" s="198"/>
      <c r="J529" s="199"/>
      <c r="K529" s="199"/>
      <c r="L529" s="199"/>
      <c r="M529" s="199"/>
      <c r="N529" s="199"/>
      <c r="O529" s="199"/>
      <c r="P529" s="199"/>
      <c r="Q529" s="199"/>
      <c r="R529" s="199"/>
      <c r="S529" s="199"/>
      <c r="T529" s="199"/>
      <c r="U529" s="199"/>
      <c r="V529" s="199"/>
      <c r="W529" s="199"/>
      <c r="X529" s="199"/>
      <c r="Y529" s="199"/>
      <c r="Z529" s="199"/>
      <c r="AA529" s="199"/>
      <c r="AB529" s="199"/>
      <c r="AC529" s="490">
        <f t="shared" ref="AC529:AC532" si="77">SUM(I529:AB529)</f>
        <v>0</v>
      </c>
      <c r="AD529" s="490"/>
      <c r="AE529" s="490"/>
      <c r="AF529" s="490"/>
      <c r="AG529" s="491"/>
      <c r="AI529" s="52"/>
      <c r="AJ529" s="42"/>
      <c r="AK529" s="42"/>
      <c r="AL529" s="42"/>
      <c r="AM529" s="49">
        <f t="shared" si="76"/>
        <v>0</v>
      </c>
      <c r="AN529" s="8"/>
      <c r="AO529" s="73" t="e">
        <f>AC529-'[2]41'!$E$64-'[2]41'!$E$65-'[2]41'!$E$52-'[2]41'!$E$53</f>
        <v>#REF!</v>
      </c>
      <c r="AP529" s="8"/>
      <c r="AQ529" s="8"/>
    </row>
    <row r="530" spans="1:43" s="7" customFormat="1" ht="37.5" customHeight="1" x14ac:dyDescent="0.25">
      <c r="A530" s="6"/>
      <c r="D530" s="197" t="s">
        <v>231</v>
      </c>
      <c r="E530" s="252"/>
      <c r="F530" s="252"/>
      <c r="G530" s="252"/>
      <c r="H530" s="253"/>
      <c r="I530" s="198"/>
      <c r="J530" s="199"/>
      <c r="K530" s="199"/>
      <c r="L530" s="199"/>
      <c r="M530" s="199"/>
      <c r="N530" s="199"/>
      <c r="O530" s="199"/>
      <c r="P530" s="199"/>
      <c r="Q530" s="199"/>
      <c r="R530" s="199"/>
      <c r="S530" s="199"/>
      <c r="T530" s="199"/>
      <c r="U530" s="199"/>
      <c r="V530" s="199"/>
      <c r="W530" s="199"/>
      <c r="X530" s="199"/>
      <c r="Y530" s="199"/>
      <c r="Z530" s="199"/>
      <c r="AA530" s="199"/>
      <c r="AB530" s="199"/>
      <c r="AC530" s="490">
        <f t="shared" si="77"/>
        <v>0</v>
      </c>
      <c r="AD530" s="490"/>
      <c r="AE530" s="490"/>
      <c r="AF530" s="490"/>
      <c r="AG530" s="491"/>
      <c r="AI530" s="52"/>
      <c r="AJ530" s="42"/>
      <c r="AK530" s="42"/>
      <c r="AL530" s="42"/>
      <c r="AM530" s="49">
        <f t="shared" si="76"/>
        <v>0</v>
      </c>
      <c r="AN530" s="8"/>
      <c r="AO530" s="73" t="e">
        <f>AC530-'[2]41'!$E$68-'[2]41'!$E$69-'[2]41'!$E$57-'[2]41'!$E$56</f>
        <v>#REF!</v>
      </c>
      <c r="AP530" s="8"/>
      <c r="AQ530" s="8"/>
    </row>
    <row r="531" spans="1:43" s="7" customFormat="1" ht="37.5" customHeight="1" x14ac:dyDescent="0.25">
      <c r="A531" s="6"/>
      <c r="D531" s="197" t="s">
        <v>232</v>
      </c>
      <c r="E531" s="252"/>
      <c r="F531" s="252"/>
      <c r="G531" s="252"/>
      <c r="H531" s="253"/>
      <c r="I531" s="198"/>
      <c r="J531" s="199"/>
      <c r="K531" s="199"/>
      <c r="L531" s="199"/>
      <c r="M531" s="199"/>
      <c r="N531" s="199"/>
      <c r="O531" s="199"/>
      <c r="P531" s="199"/>
      <c r="Q531" s="199"/>
      <c r="R531" s="199"/>
      <c r="S531" s="199"/>
      <c r="T531" s="199"/>
      <c r="U531" s="199"/>
      <c r="V531" s="199"/>
      <c r="W531" s="199"/>
      <c r="X531" s="199"/>
      <c r="Y531" s="199"/>
      <c r="Z531" s="199"/>
      <c r="AA531" s="199"/>
      <c r="AB531" s="199"/>
      <c r="AC531" s="490">
        <f t="shared" si="77"/>
        <v>0</v>
      </c>
      <c r="AD531" s="490"/>
      <c r="AE531" s="490"/>
      <c r="AF531" s="490"/>
      <c r="AG531" s="491"/>
      <c r="AI531" s="52"/>
      <c r="AJ531" s="42"/>
      <c r="AK531" s="42"/>
      <c r="AL531" s="42"/>
      <c r="AM531" s="49">
        <f t="shared" si="76"/>
        <v>0</v>
      </c>
      <c r="AN531" s="8"/>
      <c r="AO531" s="73" t="e">
        <f>AC531-'[2]41'!$E$70-'[2]41'!$E$58</f>
        <v>#REF!</v>
      </c>
      <c r="AP531" s="8"/>
      <c r="AQ531" s="8"/>
    </row>
    <row r="532" spans="1:43" s="7" customFormat="1" ht="37.5" customHeight="1" x14ac:dyDescent="0.25">
      <c r="A532" s="6"/>
      <c r="D532" s="197" t="s">
        <v>233</v>
      </c>
      <c r="E532" s="252"/>
      <c r="F532" s="252"/>
      <c r="G532" s="252"/>
      <c r="H532" s="253"/>
      <c r="I532" s="493">
        <v>723683</v>
      </c>
      <c r="J532" s="493"/>
      <c r="K532" s="493"/>
      <c r="L532" s="493"/>
      <c r="M532" s="493"/>
      <c r="N532" s="199"/>
      <c r="O532" s="199"/>
      <c r="P532" s="199"/>
      <c r="Q532" s="199"/>
      <c r="R532" s="199"/>
      <c r="S532" s="199"/>
      <c r="T532" s="199"/>
      <c r="U532" s="199"/>
      <c r="V532" s="199"/>
      <c r="W532" s="199"/>
      <c r="X532" s="199"/>
      <c r="Y532" s="199"/>
      <c r="Z532" s="199"/>
      <c r="AA532" s="199"/>
      <c r="AB532" s="199"/>
      <c r="AC532" s="490">
        <f t="shared" si="77"/>
        <v>723683</v>
      </c>
      <c r="AD532" s="490"/>
      <c r="AE532" s="490"/>
      <c r="AF532" s="490"/>
      <c r="AG532" s="491"/>
      <c r="AI532" s="52"/>
      <c r="AJ532" s="42"/>
      <c r="AK532" s="42"/>
      <c r="AL532" s="42"/>
      <c r="AM532" s="49">
        <f t="shared" si="76"/>
        <v>0</v>
      </c>
      <c r="AN532" s="8"/>
      <c r="AO532" s="73" t="e">
        <f>AC532-'[2]41'!E54-'[2]41'!E55-'[2]41'!E58-'[2]41'!E59-'[2]41'!E61-'[2]41'!E67-'[2]41'!E71-'[2]41'!E72-'[2]41'!E73-'[2]41'!E74</f>
        <v>#REF!</v>
      </c>
      <c r="AP532" s="8"/>
      <c r="AQ532" s="8"/>
    </row>
    <row r="533" spans="1:43" s="7" customFormat="1" ht="27.75" customHeight="1" thickBot="1" x14ac:dyDescent="0.3">
      <c r="A533" s="6"/>
      <c r="D533" s="485" t="s">
        <v>234</v>
      </c>
      <c r="E533" s="485"/>
      <c r="F533" s="485"/>
      <c r="G533" s="485"/>
      <c r="H533" s="485"/>
      <c r="I533" s="590">
        <f>SUM(I528:M532)</f>
        <v>723683</v>
      </c>
      <c r="J533" s="591"/>
      <c r="K533" s="591"/>
      <c r="L533" s="591"/>
      <c r="M533" s="591"/>
      <c r="N533" s="591">
        <f>SUM(N528:R532)</f>
        <v>0</v>
      </c>
      <c r="O533" s="591"/>
      <c r="P533" s="591"/>
      <c r="Q533" s="591"/>
      <c r="R533" s="591"/>
      <c r="S533" s="591">
        <f>SUM(S528:W532)</f>
        <v>0</v>
      </c>
      <c r="T533" s="591"/>
      <c r="U533" s="591"/>
      <c r="V533" s="591"/>
      <c r="W533" s="591"/>
      <c r="X533" s="591">
        <f>SUM(X528:AB532)</f>
        <v>0</v>
      </c>
      <c r="Y533" s="591"/>
      <c r="Z533" s="591"/>
      <c r="AA533" s="591"/>
      <c r="AB533" s="591"/>
      <c r="AC533" s="591">
        <f>SUM(AC528:AG532)</f>
        <v>723683</v>
      </c>
      <c r="AD533" s="591"/>
      <c r="AE533" s="591"/>
      <c r="AF533" s="591"/>
      <c r="AG533" s="592"/>
      <c r="AI533" s="59">
        <f>SUM(I526:M532)-I533</f>
        <v>0</v>
      </c>
      <c r="AJ533" s="54">
        <f>SUM(N528:R532)-N533</f>
        <v>0</v>
      </c>
      <c r="AK533" s="54">
        <f>SUM(S528:W532)-S533</f>
        <v>0</v>
      </c>
      <c r="AL533" s="54">
        <f>SUM(X528:AB532)-X533</f>
        <v>0</v>
      </c>
      <c r="AM533" s="55">
        <f t="shared" si="76"/>
        <v>0</v>
      </c>
      <c r="AN533" s="8"/>
      <c r="AO533" s="74" t="e">
        <f>AC533-'[2]41'!$E$50-'[2]41'!$E$62</f>
        <v>#REF!</v>
      </c>
      <c r="AP533" s="8"/>
      <c r="AQ533" s="8"/>
    </row>
    <row r="534" spans="1:43" s="7" customFormat="1" ht="13.8" x14ac:dyDescent="0.25">
      <c r="A534" s="6"/>
      <c r="AI534" s="8"/>
      <c r="AJ534" s="8"/>
      <c r="AK534" s="8"/>
      <c r="AL534" s="8"/>
      <c r="AM534" s="8"/>
      <c r="AN534" s="8"/>
      <c r="AO534" s="8"/>
      <c r="AP534" s="8"/>
      <c r="AQ534" s="8"/>
    </row>
    <row r="535" spans="1:43" s="7" customFormat="1" ht="13.95" customHeight="1" x14ac:dyDescent="0.25">
      <c r="A535" s="6"/>
      <c r="D535" s="588" t="s">
        <v>652</v>
      </c>
      <c r="E535" s="588"/>
      <c r="F535" s="588"/>
      <c r="G535" s="588"/>
      <c r="H535" s="588"/>
      <c r="I535" s="588"/>
      <c r="J535" s="588"/>
      <c r="K535" s="588"/>
      <c r="L535" s="588"/>
      <c r="M535" s="588"/>
      <c r="N535" s="588"/>
      <c r="O535" s="588"/>
      <c r="P535" s="588"/>
      <c r="Q535" s="588"/>
      <c r="R535" s="588"/>
      <c r="S535" s="588"/>
      <c r="T535" s="588"/>
      <c r="U535" s="588"/>
      <c r="V535" s="588"/>
      <c r="W535" s="588"/>
      <c r="X535" s="588"/>
      <c r="Y535" s="588"/>
      <c r="Z535" s="588"/>
      <c r="AA535" s="588"/>
      <c r="AB535" s="588"/>
      <c r="AC535" s="588"/>
      <c r="AD535" s="588"/>
      <c r="AE535" s="588"/>
      <c r="AF535" s="588"/>
      <c r="AG535" s="588"/>
      <c r="AI535" s="8"/>
      <c r="AJ535" s="8"/>
      <c r="AK535" s="8"/>
      <c r="AL535" s="8"/>
      <c r="AM535" s="8"/>
      <c r="AN535" s="8"/>
      <c r="AO535" s="8"/>
      <c r="AP535" s="8"/>
      <c r="AQ535" s="8"/>
    </row>
    <row r="536" spans="1:43" s="7" customFormat="1" ht="13.8" hidden="1" x14ac:dyDescent="0.25">
      <c r="A536" s="6"/>
      <c r="D536" s="165" t="s">
        <v>235</v>
      </c>
      <c r="E536" s="165"/>
      <c r="F536" s="165"/>
      <c r="G536" s="165"/>
      <c r="H536" s="165"/>
      <c r="I536" s="165"/>
      <c r="J536" s="165"/>
      <c r="K536" s="165"/>
      <c r="L536" s="165"/>
      <c r="M536" s="165"/>
      <c r="N536" s="165"/>
      <c r="O536" s="165"/>
      <c r="P536" s="165"/>
      <c r="Q536" s="165"/>
      <c r="R536" s="165"/>
      <c r="S536" s="165"/>
      <c r="T536" s="165"/>
      <c r="U536" s="165"/>
      <c r="V536" s="165"/>
      <c r="W536" s="165"/>
      <c r="X536" s="165"/>
      <c r="Y536" s="165"/>
      <c r="Z536" s="165"/>
      <c r="AA536" s="165"/>
      <c r="AB536" s="165"/>
      <c r="AC536" s="165"/>
      <c r="AD536" s="165"/>
      <c r="AE536" s="165"/>
      <c r="AF536" s="165"/>
      <c r="AG536" s="165"/>
      <c r="AI536" s="8"/>
      <c r="AJ536" s="8"/>
      <c r="AK536" s="8"/>
      <c r="AL536" s="8"/>
      <c r="AM536" s="8"/>
      <c r="AN536" s="8"/>
      <c r="AO536" s="8"/>
      <c r="AP536" s="8"/>
      <c r="AQ536" s="8"/>
    </row>
    <row r="537" spans="1:43" s="7" customFormat="1" ht="13.8" hidden="1" x14ac:dyDescent="0.25">
      <c r="A537" s="6"/>
      <c r="D537" s="165"/>
      <c r="E537" s="165"/>
      <c r="F537" s="165"/>
      <c r="G537" s="165"/>
      <c r="H537" s="165"/>
      <c r="I537" s="165"/>
      <c r="J537" s="165"/>
      <c r="K537" s="165"/>
      <c r="L537" s="165"/>
      <c r="M537" s="165"/>
      <c r="N537" s="165"/>
      <c r="O537" s="165"/>
      <c r="P537" s="165"/>
      <c r="Q537" s="165"/>
      <c r="R537" s="165"/>
      <c r="S537" s="165"/>
      <c r="T537" s="165"/>
      <c r="U537" s="165"/>
      <c r="V537" s="165"/>
      <c r="W537" s="165"/>
      <c r="X537" s="165"/>
      <c r="Y537" s="165"/>
      <c r="Z537" s="165"/>
      <c r="AA537" s="165"/>
      <c r="AB537" s="165"/>
      <c r="AC537" s="165"/>
      <c r="AD537" s="165"/>
      <c r="AE537" s="165"/>
      <c r="AF537" s="165"/>
      <c r="AG537" s="165"/>
      <c r="AI537" s="8"/>
      <c r="AJ537" s="8"/>
      <c r="AK537" s="8"/>
      <c r="AL537" s="8"/>
      <c r="AM537" s="8"/>
      <c r="AN537" s="8"/>
      <c r="AO537" s="8"/>
      <c r="AP537" s="8"/>
      <c r="AQ537" s="8"/>
    </row>
    <row r="538" spans="1:43" s="7" customFormat="1" ht="13.8" hidden="1" x14ac:dyDescent="0.25">
      <c r="A538" s="6"/>
      <c r="D538" s="165"/>
      <c r="E538" s="165"/>
      <c r="F538" s="165"/>
      <c r="G538" s="165"/>
      <c r="H538" s="165"/>
      <c r="I538" s="165"/>
      <c r="J538" s="165"/>
      <c r="K538" s="165"/>
      <c r="L538" s="165"/>
      <c r="M538" s="165"/>
      <c r="N538" s="165"/>
      <c r="O538" s="165"/>
      <c r="P538" s="165"/>
      <c r="Q538" s="165"/>
      <c r="R538" s="165"/>
      <c r="S538" s="165"/>
      <c r="T538" s="165"/>
      <c r="U538" s="165"/>
      <c r="V538" s="165"/>
      <c r="W538" s="165"/>
      <c r="X538" s="165"/>
      <c r="Y538" s="165"/>
      <c r="Z538" s="165"/>
      <c r="AA538" s="165"/>
      <c r="AB538" s="165"/>
      <c r="AC538" s="165"/>
      <c r="AD538" s="165"/>
      <c r="AE538" s="165"/>
      <c r="AF538" s="165"/>
      <c r="AG538" s="165"/>
      <c r="AI538" s="8"/>
      <c r="AJ538" s="8"/>
      <c r="AK538" s="8"/>
      <c r="AL538" s="8"/>
      <c r="AM538" s="8"/>
      <c r="AN538" s="8"/>
      <c r="AO538" s="8"/>
      <c r="AP538" s="8"/>
      <c r="AQ538" s="8"/>
    </row>
    <row r="539" spans="1:43" s="7" customFormat="1" ht="13.8" hidden="1" x14ac:dyDescent="0.25">
      <c r="A539" s="6"/>
      <c r="AI539" s="8"/>
      <c r="AJ539" s="8"/>
      <c r="AK539" s="8"/>
      <c r="AL539" s="8"/>
      <c r="AM539" s="8"/>
      <c r="AN539" s="8"/>
      <c r="AO539" s="8"/>
      <c r="AP539" s="8"/>
      <c r="AQ539" s="8"/>
    </row>
    <row r="540" spans="1:43" s="7" customFormat="1" ht="13.8" hidden="1" x14ac:dyDescent="0.25">
      <c r="A540" s="6"/>
      <c r="D540" s="166" t="s">
        <v>236</v>
      </c>
      <c r="E540" s="166"/>
      <c r="F540" s="166"/>
      <c r="G540" s="166"/>
      <c r="H540" s="166"/>
      <c r="I540" s="166"/>
      <c r="J540" s="166"/>
      <c r="K540" s="166"/>
      <c r="L540" s="166"/>
      <c r="M540" s="166"/>
      <c r="N540" s="166"/>
      <c r="O540" s="166"/>
      <c r="P540" s="166"/>
      <c r="Q540" s="166"/>
      <c r="R540" s="166"/>
      <c r="S540" s="166"/>
      <c r="T540" s="166"/>
      <c r="U540" s="166"/>
      <c r="V540" s="166"/>
      <c r="W540" s="166"/>
      <c r="X540" s="166"/>
      <c r="Y540" s="166"/>
      <c r="Z540" s="166"/>
      <c r="AA540" s="166"/>
      <c r="AB540" s="166"/>
      <c r="AC540" s="166"/>
      <c r="AD540" s="166"/>
      <c r="AE540" s="166"/>
      <c r="AF540" s="166"/>
      <c r="AG540" s="166"/>
      <c r="AI540" s="8"/>
      <c r="AJ540" s="8"/>
      <c r="AK540" s="8"/>
      <c r="AL540" s="8"/>
      <c r="AM540" s="8"/>
      <c r="AN540" s="8"/>
      <c r="AO540" s="8"/>
      <c r="AP540" s="8"/>
      <c r="AQ540" s="8"/>
    </row>
    <row r="541" spans="1:43" s="7" customFormat="1" ht="13.8" hidden="1" x14ac:dyDescent="0.25">
      <c r="A541" s="6"/>
      <c r="AI541" s="8"/>
      <c r="AJ541" s="8"/>
      <c r="AK541" s="8"/>
      <c r="AL541" s="8"/>
      <c r="AM541" s="8"/>
      <c r="AN541" s="8"/>
      <c r="AO541" s="8"/>
      <c r="AP541" s="8"/>
      <c r="AQ541" s="8"/>
    </row>
    <row r="542" spans="1:43" s="7" customFormat="1" ht="13.8" hidden="1" x14ac:dyDescent="0.25">
      <c r="A542" s="6"/>
      <c r="D542" s="166" t="s">
        <v>237</v>
      </c>
      <c r="E542" s="166"/>
      <c r="F542" s="166"/>
      <c r="G542" s="166"/>
      <c r="H542" s="166"/>
      <c r="I542" s="166"/>
      <c r="J542" s="166"/>
      <c r="K542" s="166"/>
      <c r="L542" s="166"/>
      <c r="M542" s="166"/>
      <c r="N542" s="166"/>
      <c r="O542" s="166"/>
      <c r="P542" s="166"/>
      <c r="Q542" s="166"/>
      <c r="R542" s="166"/>
      <c r="S542" s="166"/>
      <c r="T542" s="166"/>
      <c r="U542" s="166"/>
      <c r="V542" s="166"/>
      <c r="W542" s="166"/>
      <c r="X542" s="166"/>
      <c r="Y542" s="166"/>
      <c r="Z542" s="166"/>
      <c r="AA542" s="166"/>
      <c r="AB542" s="166"/>
      <c r="AC542" s="166"/>
      <c r="AD542" s="166"/>
      <c r="AE542" s="166"/>
      <c r="AF542" s="166"/>
      <c r="AG542" s="166"/>
      <c r="AI542" s="8"/>
      <c r="AJ542" s="8"/>
      <c r="AK542" s="8"/>
      <c r="AL542" s="8"/>
      <c r="AM542" s="8"/>
      <c r="AN542" s="8"/>
      <c r="AO542" s="8"/>
      <c r="AP542" s="8"/>
      <c r="AQ542" s="8"/>
    </row>
    <row r="543" spans="1:43" s="7" customFormat="1" ht="13.8" hidden="1" x14ac:dyDescent="0.25">
      <c r="A543" s="6"/>
      <c r="AI543" s="8"/>
      <c r="AJ543" s="8"/>
      <c r="AK543" s="8"/>
      <c r="AL543" s="8"/>
      <c r="AM543" s="8"/>
      <c r="AN543" s="8"/>
      <c r="AO543" s="8"/>
      <c r="AP543" s="8"/>
      <c r="AQ543" s="8"/>
    </row>
    <row r="544" spans="1:43" s="7" customFormat="1" ht="13.8" x14ac:dyDescent="0.25">
      <c r="A544" s="6"/>
      <c r="AI544" s="8"/>
      <c r="AJ544" s="8"/>
      <c r="AK544" s="8"/>
      <c r="AL544" s="8"/>
      <c r="AM544" s="8"/>
      <c r="AN544" s="8"/>
      <c r="AO544" s="8"/>
      <c r="AP544" s="8"/>
      <c r="AQ544" s="8"/>
    </row>
    <row r="545" spans="1:43" s="7" customFormat="1" ht="13.8" x14ac:dyDescent="0.25">
      <c r="A545" s="6"/>
      <c r="AI545" s="8"/>
      <c r="AJ545" s="8"/>
      <c r="AK545" s="8"/>
      <c r="AL545" s="8"/>
      <c r="AM545" s="8"/>
      <c r="AN545" s="8"/>
      <c r="AO545" s="8"/>
      <c r="AP545" s="8"/>
      <c r="AQ545" s="8"/>
    </row>
    <row r="546" spans="1:43" s="7" customFormat="1" ht="13.8" x14ac:dyDescent="0.25">
      <c r="A546" s="6"/>
      <c r="AI546" s="8"/>
      <c r="AJ546" s="8"/>
      <c r="AK546" s="8"/>
      <c r="AL546" s="8"/>
      <c r="AM546" s="8"/>
      <c r="AN546" s="8"/>
      <c r="AO546" s="8"/>
      <c r="AP546" s="8"/>
      <c r="AQ546" s="8"/>
    </row>
    <row r="547" spans="1:43" s="7" customFormat="1" ht="13.8" x14ac:dyDescent="0.25">
      <c r="A547" s="6"/>
      <c r="AI547" s="8"/>
      <c r="AJ547" s="8"/>
      <c r="AK547" s="8"/>
      <c r="AL547" s="8"/>
      <c r="AM547" s="8"/>
      <c r="AN547" s="8"/>
      <c r="AO547" s="8"/>
      <c r="AP547" s="8"/>
      <c r="AQ547" s="8"/>
    </row>
    <row r="548" spans="1:43" s="7" customFormat="1" ht="13.8" x14ac:dyDescent="0.25">
      <c r="A548" s="6"/>
      <c r="D548" s="589" t="s">
        <v>238</v>
      </c>
      <c r="E548" s="589"/>
      <c r="F548" s="589"/>
      <c r="G548" s="589"/>
      <c r="H548" s="589"/>
      <c r="I548" s="589"/>
      <c r="J548" s="589"/>
      <c r="K548" s="589"/>
      <c r="L548" s="589"/>
      <c r="M548" s="589"/>
      <c r="N548" s="589"/>
      <c r="O548" s="589"/>
      <c r="P548" s="589"/>
      <c r="Q548" s="589"/>
      <c r="R548" s="589"/>
      <c r="S548" s="589"/>
      <c r="T548" s="589"/>
      <c r="U548" s="589"/>
      <c r="V548" s="589"/>
      <c r="W548" s="589"/>
      <c r="X548" s="589"/>
      <c r="Y548" s="589"/>
      <c r="Z548" s="589"/>
      <c r="AA548" s="589"/>
      <c r="AB548" s="589"/>
      <c r="AC548" s="589"/>
      <c r="AD548" s="589"/>
      <c r="AE548" s="589"/>
      <c r="AF548" s="589"/>
      <c r="AG548" s="589"/>
      <c r="AI548" s="8"/>
      <c r="AJ548" s="8"/>
      <c r="AK548" s="8"/>
      <c r="AL548" s="8"/>
      <c r="AM548" s="8"/>
      <c r="AN548" s="8"/>
      <c r="AO548" s="8"/>
      <c r="AP548" s="8"/>
      <c r="AQ548" s="8"/>
    </row>
    <row r="549" spans="1:43" s="7" customFormat="1" ht="14.4" thickBot="1" x14ac:dyDescent="0.3">
      <c r="A549" s="6"/>
      <c r="AI549" s="8"/>
      <c r="AJ549" s="8"/>
      <c r="AK549" s="8"/>
      <c r="AL549" s="8"/>
      <c r="AM549" s="8"/>
      <c r="AN549" s="8"/>
      <c r="AO549" s="8"/>
      <c r="AP549" s="8"/>
      <c r="AQ549" s="8"/>
    </row>
    <row r="550" spans="1:43" s="7" customFormat="1" ht="27.75" customHeight="1" thickTop="1" thickBot="1" x14ac:dyDescent="0.3">
      <c r="A550" s="6">
        <v>16</v>
      </c>
      <c r="D550" s="189" t="s">
        <v>239</v>
      </c>
      <c r="E550" s="189"/>
      <c r="F550" s="189"/>
      <c r="G550" s="189"/>
      <c r="H550" s="189"/>
      <c r="I550" s="189"/>
      <c r="J550" s="189"/>
      <c r="K550" s="189"/>
      <c r="L550" s="189"/>
      <c r="M550" s="190" t="s">
        <v>240</v>
      </c>
      <c r="N550" s="190"/>
      <c r="O550" s="190"/>
      <c r="P550" s="190"/>
      <c r="Q550" s="190"/>
      <c r="R550" s="190"/>
      <c r="S550" s="190"/>
      <c r="T550" s="190" t="s">
        <v>241</v>
      </c>
      <c r="U550" s="190"/>
      <c r="V550" s="190"/>
      <c r="W550" s="190"/>
      <c r="X550" s="190"/>
      <c r="Y550" s="190"/>
      <c r="Z550" s="190"/>
      <c r="AA550" s="190" t="s">
        <v>234</v>
      </c>
      <c r="AB550" s="190"/>
      <c r="AC550" s="190"/>
      <c r="AD550" s="190"/>
      <c r="AE550" s="190"/>
      <c r="AF550" s="190"/>
      <c r="AG550" s="190"/>
      <c r="AI550" s="8"/>
      <c r="AJ550" s="8"/>
      <c r="AK550" s="69" t="s">
        <v>240</v>
      </c>
      <c r="AL550" s="70" t="s">
        <v>241</v>
      </c>
      <c r="AM550" s="70" t="s">
        <v>234</v>
      </c>
      <c r="AN550" s="8"/>
      <c r="AO550" s="69" t="s">
        <v>234</v>
      </c>
      <c r="AP550" s="8"/>
      <c r="AQ550" s="8"/>
    </row>
    <row r="551" spans="1:43" s="7" customFormat="1" ht="27.75" customHeight="1" thickBot="1" x14ac:dyDescent="0.3">
      <c r="A551" s="6"/>
      <c r="D551" s="432" t="s">
        <v>242</v>
      </c>
      <c r="E551" s="432"/>
      <c r="F551" s="432"/>
      <c r="G551" s="432"/>
      <c r="H551" s="432"/>
      <c r="I551" s="432"/>
      <c r="J551" s="432"/>
      <c r="K551" s="432"/>
      <c r="L551" s="432"/>
      <c r="M551" s="432"/>
      <c r="N551" s="432"/>
      <c r="O551" s="432"/>
      <c r="P551" s="432"/>
      <c r="Q551" s="432"/>
      <c r="R551" s="432"/>
      <c r="S551" s="432"/>
      <c r="T551" s="432"/>
      <c r="U551" s="432"/>
      <c r="V551" s="432"/>
      <c r="W551" s="432"/>
      <c r="X551" s="432"/>
      <c r="Y551" s="432"/>
      <c r="Z551" s="432"/>
      <c r="AA551" s="432"/>
      <c r="AB551" s="432"/>
      <c r="AC551" s="432"/>
      <c r="AD551" s="432"/>
      <c r="AE551" s="432"/>
      <c r="AF551" s="432"/>
      <c r="AG551" s="432"/>
      <c r="AI551" s="8"/>
      <c r="AJ551" s="8"/>
      <c r="AK551" s="48"/>
      <c r="AL551" s="46"/>
      <c r="AM551" s="47"/>
      <c r="AN551" s="8"/>
      <c r="AO551" s="72"/>
      <c r="AP551" s="8"/>
      <c r="AQ551" s="8"/>
    </row>
    <row r="552" spans="1:43" s="7" customFormat="1" ht="27.75" customHeight="1" x14ac:dyDescent="0.25">
      <c r="A552" s="6"/>
      <c r="D552" s="286" t="s">
        <v>243</v>
      </c>
      <c r="E552" s="286"/>
      <c r="F552" s="286"/>
      <c r="G552" s="286"/>
      <c r="H552" s="286"/>
      <c r="I552" s="286"/>
      <c r="J552" s="286"/>
      <c r="K552" s="286"/>
      <c r="L552" s="286"/>
      <c r="M552" s="219"/>
      <c r="N552" s="219"/>
      <c r="O552" s="219"/>
      <c r="P552" s="219"/>
      <c r="Q552" s="219"/>
      <c r="R552" s="219"/>
      <c r="S552" s="219"/>
      <c r="T552" s="185"/>
      <c r="U552" s="186"/>
      <c r="V552" s="186"/>
      <c r="W552" s="186"/>
      <c r="X552" s="186"/>
      <c r="Y552" s="186"/>
      <c r="Z552" s="187"/>
      <c r="AA552" s="237">
        <f>M552+T552</f>
        <v>0</v>
      </c>
      <c r="AB552" s="237"/>
      <c r="AC552" s="237"/>
      <c r="AD552" s="237"/>
      <c r="AE552" s="237"/>
      <c r="AF552" s="237"/>
      <c r="AG552" s="237"/>
      <c r="AI552" s="8"/>
      <c r="AJ552" s="8"/>
      <c r="AK552" s="52"/>
      <c r="AL552" s="42"/>
      <c r="AM552" s="49">
        <f>SUM(M552:Z552)-AA552</f>
        <v>0</v>
      </c>
      <c r="AN552" s="8"/>
      <c r="AO552" s="73" t="e">
        <f>AA552-'[2]41'!$D$54</f>
        <v>#REF!</v>
      </c>
      <c r="AP552" s="8"/>
      <c r="AQ552" s="8"/>
    </row>
    <row r="553" spans="1:43" s="7" customFormat="1" ht="27.75" customHeight="1" x14ac:dyDescent="0.25">
      <c r="A553" s="6"/>
      <c r="D553" s="174" t="s">
        <v>244</v>
      </c>
      <c r="E553" s="174"/>
      <c r="F553" s="174"/>
      <c r="G553" s="174"/>
      <c r="H553" s="174"/>
      <c r="I553" s="174"/>
      <c r="J553" s="174"/>
      <c r="K553" s="174"/>
      <c r="L553" s="174"/>
      <c r="M553" s="183"/>
      <c r="N553" s="183"/>
      <c r="O553" s="183"/>
      <c r="P553" s="183"/>
      <c r="Q553" s="183"/>
      <c r="R553" s="183"/>
      <c r="S553" s="183"/>
      <c r="T553" s="183"/>
      <c r="U553" s="183"/>
      <c r="V553" s="183"/>
      <c r="W553" s="183"/>
      <c r="X553" s="183"/>
      <c r="Y553" s="183"/>
      <c r="Z553" s="183"/>
      <c r="AA553" s="178">
        <f t="shared" ref="AA553:AA556" si="78">M553+T553</f>
        <v>0</v>
      </c>
      <c r="AB553" s="178"/>
      <c r="AC553" s="178"/>
      <c r="AD553" s="178"/>
      <c r="AE553" s="178"/>
      <c r="AF553" s="178"/>
      <c r="AG553" s="178"/>
      <c r="AI553" s="8"/>
      <c r="AJ553" s="8"/>
      <c r="AK553" s="52"/>
      <c r="AL553" s="42"/>
      <c r="AM553" s="49">
        <f t="shared" ref="AM553:AM556" si="79">SUM(M553:Z553)-AA553</f>
        <v>0</v>
      </c>
      <c r="AN553" s="8"/>
      <c r="AO553" s="73" t="e">
        <f>AA553-'[2]41'!$D$52-'[2]41'!$D$53</f>
        <v>#REF!</v>
      </c>
      <c r="AP553" s="8"/>
      <c r="AQ553" s="8"/>
    </row>
    <row r="554" spans="1:43" s="7" customFormat="1" ht="27.75" customHeight="1" x14ac:dyDescent="0.25">
      <c r="A554" s="6"/>
      <c r="D554" s="174" t="s">
        <v>245</v>
      </c>
      <c r="E554" s="174"/>
      <c r="F554" s="174"/>
      <c r="G554" s="174"/>
      <c r="H554" s="174"/>
      <c r="I554" s="174"/>
      <c r="J554" s="174"/>
      <c r="K554" s="174"/>
      <c r="L554" s="174"/>
      <c r="M554" s="183"/>
      <c r="N554" s="183"/>
      <c r="O554" s="183"/>
      <c r="P554" s="183"/>
      <c r="Q554" s="183"/>
      <c r="R554" s="183"/>
      <c r="S554" s="183"/>
      <c r="T554" s="183"/>
      <c r="U554" s="183"/>
      <c r="V554" s="183"/>
      <c r="W554" s="183"/>
      <c r="X554" s="183"/>
      <c r="Y554" s="183"/>
      <c r="Z554" s="183"/>
      <c r="AA554" s="178">
        <f t="shared" si="78"/>
        <v>0</v>
      </c>
      <c r="AB554" s="178"/>
      <c r="AC554" s="178"/>
      <c r="AD554" s="178"/>
      <c r="AE554" s="178"/>
      <c r="AF554" s="178"/>
      <c r="AG554" s="178"/>
      <c r="AI554" s="8"/>
      <c r="AJ554" s="8"/>
      <c r="AK554" s="52"/>
      <c r="AL554" s="42"/>
      <c r="AM554" s="49">
        <f t="shared" si="79"/>
        <v>0</v>
      </c>
      <c r="AN554" s="8"/>
      <c r="AO554" s="73" t="e">
        <f>AA554-'[2]41'!$D$56-'[2]41'!$D$57</f>
        <v>#REF!</v>
      </c>
      <c r="AP554" s="8"/>
      <c r="AQ554" s="8"/>
    </row>
    <row r="555" spans="1:43" s="7" customFormat="1" ht="27.75" customHeight="1" x14ac:dyDescent="0.25">
      <c r="A555" s="6"/>
      <c r="D555" s="174" t="s">
        <v>232</v>
      </c>
      <c r="E555" s="174"/>
      <c r="F555" s="174"/>
      <c r="G555" s="174"/>
      <c r="H555" s="174"/>
      <c r="I555" s="174"/>
      <c r="J555" s="174"/>
      <c r="K555" s="174"/>
      <c r="L555" s="174"/>
      <c r="M555" s="183"/>
      <c r="N555" s="183"/>
      <c r="O555" s="183"/>
      <c r="P555" s="183"/>
      <c r="Q555" s="183"/>
      <c r="R555" s="183"/>
      <c r="S555" s="183"/>
      <c r="T555" s="183"/>
      <c r="U555" s="183"/>
      <c r="V555" s="183"/>
      <c r="W555" s="183"/>
      <c r="X555" s="183"/>
      <c r="Y555" s="183"/>
      <c r="Z555" s="183"/>
      <c r="AA555" s="178">
        <f t="shared" si="78"/>
        <v>0</v>
      </c>
      <c r="AB555" s="178"/>
      <c r="AC555" s="178"/>
      <c r="AD555" s="178"/>
      <c r="AE555" s="178"/>
      <c r="AF555" s="178"/>
      <c r="AG555" s="178"/>
      <c r="AI555" s="8"/>
      <c r="AJ555" s="8"/>
      <c r="AK555" s="52"/>
      <c r="AL555" s="42"/>
      <c r="AM555" s="49">
        <f t="shared" si="79"/>
        <v>0</v>
      </c>
      <c r="AN555" s="8"/>
      <c r="AO555" s="73" t="e">
        <f>AA555-'[2]41'!$D$58</f>
        <v>#REF!</v>
      </c>
      <c r="AP555" s="8"/>
      <c r="AQ555" s="8"/>
    </row>
    <row r="556" spans="1:43" s="7" customFormat="1" ht="27.75" customHeight="1" thickBot="1" x14ac:dyDescent="0.3">
      <c r="A556" s="6"/>
      <c r="D556" s="285" t="s">
        <v>233</v>
      </c>
      <c r="E556" s="285"/>
      <c r="F556" s="285"/>
      <c r="G556" s="285"/>
      <c r="H556" s="285"/>
      <c r="I556" s="285"/>
      <c r="J556" s="285"/>
      <c r="K556" s="285"/>
      <c r="L556" s="285"/>
      <c r="M556" s="175">
        <v>0</v>
      </c>
      <c r="N556" s="176"/>
      <c r="O556" s="176"/>
      <c r="P556" s="176"/>
      <c r="Q556" s="176"/>
      <c r="R556" s="176"/>
      <c r="S556" s="177"/>
      <c r="T556" s="183">
        <v>0</v>
      </c>
      <c r="U556" s="183"/>
      <c r="V556" s="183"/>
      <c r="W556" s="183"/>
      <c r="X556" s="183"/>
      <c r="Y556" s="183"/>
      <c r="Z556" s="183"/>
      <c r="AA556" s="178">
        <f t="shared" si="78"/>
        <v>0</v>
      </c>
      <c r="AB556" s="178"/>
      <c r="AC556" s="178"/>
      <c r="AD556" s="178"/>
      <c r="AE556" s="178"/>
      <c r="AF556" s="178"/>
      <c r="AG556" s="178"/>
      <c r="AI556" s="8"/>
      <c r="AJ556" s="8"/>
      <c r="AK556" s="52"/>
      <c r="AL556" s="42"/>
      <c r="AM556" s="49">
        <f t="shared" si="79"/>
        <v>0</v>
      </c>
      <c r="AN556" s="8"/>
      <c r="AO556" s="73" t="e">
        <f>AA556-'[2]41'!E55-'[2]41'!E59-'[2]41'!E60-'[2]41'!E61</f>
        <v>#REF!</v>
      </c>
      <c r="AP556" s="8"/>
      <c r="AQ556" s="8"/>
    </row>
    <row r="557" spans="1:43" s="7" customFormat="1" ht="27.75" customHeight="1" thickBot="1" x14ac:dyDescent="0.3">
      <c r="A557" s="6"/>
      <c r="D557" s="432" t="s">
        <v>246</v>
      </c>
      <c r="E557" s="432"/>
      <c r="F557" s="432"/>
      <c r="G557" s="432"/>
      <c r="H557" s="432"/>
      <c r="I557" s="432"/>
      <c r="J557" s="432"/>
      <c r="K557" s="432"/>
      <c r="L557" s="432"/>
      <c r="M557" s="398">
        <f t="shared" ref="M557" si="80">SUM(M552:S556)</f>
        <v>0</v>
      </c>
      <c r="N557" s="398"/>
      <c r="O557" s="398"/>
      <c r="P557" s="398"/>
      <c r="Q557" s="398"/>
      <c r="R557" s="398"/>
      <c r="S557" s="398"/>
      <c r="T557" s="398">
        <f>SUM(T552:Z556)</f>
        <v>0</v>
      </c>
      <c r="U557" s="398"/>
      <c r="V557" s="398"/>
      <c r="W557" s="398"/>
      <c r="X557" s="398"/>
      <c r="Y557" s="398"/>
      <c r="Z557" s="398"/>
      <c r="AA557" s="398">
        <f>SUM(AA552:AG556)</f>
        <v>0</v>
      </c>
      <c r="AB557" s="398"/>
      <c r="AC557" s="398"/>
      <c r="AD557" s="398"/>
      <c r="AE557" s="398"/>
      <c r="AF557" s="398"/>
      <c r="AG557" s="398"/>
      <c r="AI557" s="8"/>
      <c r="AJ557" s="42"/>
      <c r="AK557" s="59">
        <f>SUM(M552:S556)-M557</f>
        <v>0</v>
      </c>
      <c r="AL557" s="54">
        <f>SUM(T552:Z556)-T557</f>
        <v>0</v>
      </c>
      <c r="AM557" s="55">
        <f>SUM(AA552:AG556)-AA557</f>
        <v>0</v>
      </c>
      <c r="AN557" s="8"/>
      <c r="AO557" s="74" t="e">
        <f>AA557-'[2]41'!$D$50</f>
        <v>#REF!</v>
      </c>
      <c r="AP557" s="8"/>
      <c r="AQ557" s="8"/>
    </row>
    <row r="558" spans="1:43" s="7" customFormat="1" ht="27.75" customHeight="1" thickBot="1" x14ac:dyDescent="0.3">
      <c r="A558" s="6"/>
      <c r="D558" s="432" t="s">
        <v>247</v>
      </c>
      <c r="E558" s="432"/>
      <c r="F558" s="432"/>
      <c r="G558" s="432"/>
      <c r="H558" s="432"/>
      <c r="I558" s="432"/>
      <c r="J558" s="432"/>
      <c r="K558" s="432"/>
      <c r="L558" s="432"/>
      <c r="M558" s="432"/>
      <c r="N558" s="432"/>
      <c r="O558" s="432"/>
      <c r="P558" s="432"/>
      <c r="Q558" s="432"/>
      <c r="R558" s="432"/>
      <c r="S558" s="432"/>
      <c r="T558" s="432"/>
      <c r="U558" s="432"/>
      <c r="V558" s="432"/>
      <c r="W558" s="432"/>
      <c r="X558" s="432"/>
      <c r="Y558" s="432"/>
      <c r="Z558" s="432"/>
      <c r="AA558" s="432"/>
      <c r="AB558" s="432"/>
      <c r="AC558" s="432"/>
      <c r="AD558" s="432"/>
      <c r="AE558" s="432"/>
      <c r="AF558" s="432"/>
      <c r="AG558" s="432"/>
      <c r="AI558" s="8"/>
      <c r="AJ558" s="8"/>
      <c r="AK558" s="8"/>
      <c r="AL558" s="8"/>
      <c r="AM558" s="8"/>
      <c r="AN558" s="8"/>
      <c r="AO558" s="8"/>
      <c r="AP558" s="8"/>
      <c r="AQ558" s="8"/>
    </row>
    <row r="559" spans="1:43" s="7" customFormat="1" ht="27.75" customHeight="1" x14ac:dyDescent="0.25">
      <c r="A559" s="6"/>
      <c r="D559" s="286" t="s">
        <v>248</v>
      </c>
      <c r="E559" s="286"/>
      <c r="F559" s="286"/>
      <c r="G559" s="286"/>
      <c r="H559" s="286"/>
      <c r="I559" s="286"/>
      <c r="J559" s="286"/>
      <c r="K559" s="286"/>
      <c r="L559" s="286"/>
      <c r="M559" s="219"/>
      <c r="N559" s="219"/>
      <c r="O559" s="219"/>
      <c r="P559" s="219"/>
      <c r="Q559" s="219"/>
      <c r="R559" s="219"/>
      <c r="S559" s="219"/>
      <c r="T559" s="219"/>
      <c r="U559" s="219"/>
      <c r="V559" s="219"/>
      <c r="W559" s="219"/>
      <c r="X559" s="219"/>
      <c r="Y559" s="219"/>
      <c r="Z559" s="219"/>
      <c r="AA559" s="237">
        <f>M559+T559</f>
        <v>0</v>
      </c>
      <c r="AB559" s="237"/>
      <c r="AC559" s="237"/>
      <c r="AD559" s="237"/>
      <c r="AE559" s="237"/>
      <c r="AF559" s="237"/>
      <c r="AG559" s="237"/>
      <c r="AI559" s="8"/>
      <c r="AJ559" s="8"/>
      <c r="AK559" s="48"/>
      <c r="AL559" s="46"/>
      <c r="AM559" s="71">
        <f t="shared" ref="AM559:AM560" si="81">SUM(M559:Z559)-AA559</f>
        <v>0</v>
      </c>
      <c r="AN559" s="8"/>
      <c r="AO559" s="72" t="e">
        <f>AA559-'[2]41'!$D$66</f>
        <v>#REF!</v>
      </c>
      <c r="AP559" s="8"/>
      <c r="AQ559" s="8"/>
    </row>
    <row r="560" spans="1:43" s="7" customFormat="1" ht="27.75" customHeight="1" x14ac:dyDescent="0.25">
      <c r="A560" s="6"/>
      <c r="D560" s="174" t="s">
        <v>249</v>
      </c>
      <c r="E560" s="174"/>
      <c r="F560" s="174"/>
      <c r="G560" s="174"/>
      <c r="H560" s="174"/>
      <c r="I560" s="174"/>
      <c r="J560" s="174"/>
      <c r="K560" s="174"/>
      <c r="L560" s="174"/>
      <c r="M560" s="183"/>
      <c r="N560" s="183"/>
      <c r="O560" s="183"/>
      <c r="P560" s="183"/>
      <c r="Q560" s="183"/>
      <c r="R560" s="183"/>
      <c r="S560" s="183"/>
      <c r="T560" s="183"/>
      <c r="U560" s="183"/>
      <c r="V560" s="183"/>
      <c r="W560" s="183"/>
      <c r="X560" s="183"/>
      <c r="Y560" s="183"/>
      <c r="Z560" s="183"/>
      <c r="AA560" s="178">
        <f t="shared" ref="AA560:AA562" si="82">M560+T560</f>
        <v>0</v>
      </c>
      <c r="AB560" s="178"/>
      <c r="AC560" s="178"/>
      <c r="AD560" s="178"/>
      <c r="AE560" s="178"/>
      <c r="AF560" s="178"/>
      <c r="AG560" s="178"/>
      <c r="AI560" s="8"/>
      <c r="AJ560" s="8"/>
      <c r="AK560" s="52"/>
      <c r="AL560" s="42"/>
      <c r="AM560" s="49">
        <f t="shared" si="81"/>
        <v>0</v>
      </c>
      <c r="AN560" s="8"/>
      <c r="AO560" s="73" t="e">
        <f>AA560-'[2]41'!$D$64-'[2]41'!$D$65</f>
        <v>#REF!</v>
      </c>
      <c r="AP560" s="8"/>
      <c r="AQ560" s="8"/>
    </row>
    <row r="561" spans="1:43" s="7" customFormat="1" ht="27.75" customHeight="1" x14ac:dyDescent="0.25">
      <c r="A561" s="6"/>
      <c r="D561" s="174" t="s">
        <v>245</v>
      </c>
      <c r="E561" s="174"/>
      <c r="F561" s="174"/>
      <c r="G561" s="174"/>
      <c r="H561" s="174"/>
      <c r="I561" s="174"/>
      <c r="J561" s="174"/>
      <c r="K561" s="174"/>
      <c r="L561" s="174"/>
      <c r="M561" s="584">
        <v>532392</v>
      </c>
      <c r="N561" s="584"/>
      <c r="O561" s="584"/>
      <c r="P561" s="584"/>
      <c r="Q561" s="584"/>
      <c r="R561" s="584"/>
      <c r="S561" s="584"/>
      <c r="T561" s="584">
        <f>45522.16+39294.6</f>
        <v>84816.760000000009</v>
      </c>
      <c r="U561" s="584"/>
      <c r="V561" s="584"/>
      <c r="W561" s="584"/>
      <c r="X561" s="584"/>
      <c r="Y561" s="584"/>
      <c r="Z561" s="584"/>
      <c r="AA561" s="585">
        <f>M561+T561</f>
        <v>617208.76</v>
      </c>
      <c r="AB561" s="585"/>
      <c r="AC561" s="585"/>
      <c r="AD561" s="585"/>
      <c r="AE561" s="585"/>
      <c r="AF561" s="585"/>
      <c r="AG561" s="585"/>
      <c r="AI561" s="8"/>
      <c r="AJ561" s="8"/>
      <c r="AK561" s="52"/>
      <c r="AL561" s="42"/>
      <c r="AM561" s="49">
        <f>SUM(M561:Z561)-AA561</f>
        <v>0</v>
      </c>
      <c r="AN561" s="8"/>
      <c r="AO561" s="73" t="e">
        <f>AA561-'[2]41'!$D$68-'[2]41'!$D$69</f>
        <v>#REF!</v>
      </c>
      <c r="AP561" s="8"/>
      <c r="AQ561" s="8"/>
    </row>
    <row r="562" spans="1:43" s="7" customFormat="1" ht="27.75" customHeight="1" x14ac:dyDescent="0.25">
      <c r="A562" s="6"/>
      <c r="D562" s="174" t="s">
        <v>232</v>
      </c>
      <c r="E562" s="174"/>
      <c r="F562" s="174"/>
      <c r="G562" s="174"/>
      <c r="H562" s="174"/>
      <c r="I562" s="174"/>
      <c r="J562" s="174"/>
      <c r="K562" s="174"/>
      <c r="L562" s="174"/>
      <c r="M562" s="584"/>
      <c r="N562" s="584"/>
      <c r="O562" s="584"/>
      <c r="P562" s="584"/>
      <c r="Q562" s="584"/>
      <c r="R562" s="584"/>
      <c r="S562" s="584"/>
      <c r="T562" s="584"/>
      <c r="U562" s="584"/>
      <c r="V562" s="584"/>
      <c r="W562" s="584"/>
      <c r="X562" s="584"/>
      <c r="Y562" s="584"/>
      <c r="Z562" s="584"/>
      <c r="AA562" s="585">
        <f t="shared" si="82"/>
        <v>0</v>
      </c>
      <c r="AB562" s="585"/>
      <c r="AC562" s="585"/>
      <c r="AD562" s="585"/>
      <c r="AE562" s="585"/>
      <c r="AF562" s="585"/>
      <c r="AG562" s="585"/>
      <c r="AI562" s="8"/>
      <c r="AJ562" s="8"/>
      <c r="AK562" s="52"/>
      <c r="AL562" s="42"/>
      <c r="AM562" s="49">
        <f t="shared" ref="AM562:AM564" si="83">SUM(M562:Z562)-AA562</f>
        <v>0</v>
      </c>
      <c r="AN562" s="8"/>
      <c r="AO562" s="73" t="e">
        <f>AA562-'[2]41'!$D$70</f>
        <v>#REF!</v>
      </c>
      <c r="AP562" s="8"/>
      <c r="AQ562" s="8"/>
    </row>
    <row r="563" spans="1:43" s="7" customFormat="1" ht="27.75" customHeight="1" x14ac:dyDescent="0.25">
      <c r="A563" s="6"/>
      <c r="D563" s="174" t="s">
        <v>250</v>
      </c>
      <c r="E563" s="174"/>
      <c r="F563" s="174"/>
      <c r="G563" s="174"/>
      <c r="H563" s="174"/>
      <c r="I563" s="174"/>
      <c r="J563" s="174"/>
      <c r="K563" s="174"/>
      <c r="L563" s="174"/>
      <c r="M563" s="587"/>
      <c r="N563" s="587"/>
      <c r="O563" s="587"/>
      <c r="P563" s="587"/>
      <c r="Q563" s="587"/>
      <c r="R563" s="587"/>
      <c r="S563" s="587"/>
      <c r="T563" s="584"/>
      <c r="U563" s="584"/>
      <c r="V563" s="584"/>
      <c r="W563" s="584"/>
      <c r="X563" s="584"/>
      <c r="Y563" s="584"/>
      <c r="Z563" s="584"/>
      <c r="AA563" s="585">
        <f>M563+T563</f>
        <v>0</v>
      </c>
      <c r="AB563" s="585"/>
      <c r="AC563" s="585"/>
      <c r="AD563" s="585"/>
      <c r="AE563" s="585"/>
      <c r="AF563" s="585"/>
      <c r="AG563" s="585"/>
      <c r="AI563" s="8"/>
      <c r="AJ563" s="8"/>
      <c r="AK563" s="52"/>
      <c r="AL563" s="42"/>
      <c r="AM563" s="49">
        <f t="shared" si="83"/>
        <v>0</v>
      </c>
      <c r="AN563" s="8"/>
      <c r="AO563" s="75" t="e">
        <f>AA562-'[2]41'!$D$71</f>
        <v>#REF!</v>
      </c>
      <c r="AP563" s="8"/>
      <c r="AQ563" s="8"/>
    </row>
    <row r="564" spans="1:43" s="7" customFormat="1" ht="27.75" customHeight="1" x14ac:dyDescent="0.25">
      <c r="A564" s="6"/>
      <c r="D564" s="174" t="s">
        <v>251</v>
      </c>
      <c r="E564" s="174"/>
      <c r="F564" s="174"/>
      <c r="G564" s="174"/>
      <c r="H564" s="174"/>
      <c r="I564" s="174"/>
      <c r="J564" s="174"/>
      <c r="K564" s="174"/>
      <c r="L564" s="174"/>
      <c r="M564" s="584"/>
      <c r="N564" s="584"/>
      <c r="O564" s="584"/>
      <c r="P564" s="584"/>
      <c r="Q564" s="584"/>
      <c r="R564" s="584"/>
      <c r="S564" s="584"/>
      <c r="T564" s="584"/>
      <c r="U564" s="584"/>
      <c r="V564" s="584"/>
      <c r="W564" s="584"/>
      <c r="X564" s="584"/>
      <c r="Y564" s="584"/>
      <c r="Z564" s="584"/>
      <c r="AA564" s="585">
        <f t="shared" ref="AA564:AA565" si="84">M564+T564</f>
        <v>0</v>
      </c>
      <c r="AB564" s="585"/>
      <c r="AC564" s="585"/>
      <c r="AD564" s="585"/>
      <c r="AE564" s="585"/>
      <c r="AF564" s="585"/>
      <c r="AG564" s="585"/>
      <c r="AI564" s="8"/>
      <c r="AJ564" s="8"/>
      <c r="AK564" s="52"/>
      <c r="AL564" s="42"/>
      <c r="AM564" s="49">
        <f t="shared" si="83"/>
        <v>0</v>
      </c>
      <c r="AN564" s="8"/>
      <c r="AO564" s="73" t="e">
        <f>AA564-'[2]41'!$D$72</f>
        <v>#REF!</v>
      </c>
      <c r="AP564" s="8"/>
      <c r="AQ564" s="8"/>
    </row>
    <row r="565" spans="1:43" s="7" customFormat="1" ht="27.75" customHeight="1" thickBot="1" x14ac:dyDescent="0.3">
      <c r="A565" s="6"/>
      <c r="D565" s="285" t="s">
        <v>233</v>
      </c>
      <c r="E565" s="285"/>
      <c r="F565" s="285"/>
      <c r="G565" s="285"/>
      <c r="H565" s="285"/>
      <c r="I565" s="285"/>
      <c r="J565" s="285"/>
      <c r="K565" s="285"/>
      <c r="L565" s="285"/>
      <c r="M565" s="581"/>
      <c r="N565" s="582"/>
      <c r="O565" s="582"/>
      <c r="P565" s="582"/>
      <c r="Q565" s="582"/>
      <c r="R565" s="582"/>
      <c r="S565" s="583"/>
      <c r="T565" s="584">
        <v>723683</v>
      </c>
      <c r="U565" s="584"/>
      <c r="V565" s="584"/>
      <c r="W565" s="584"/>
      <c r="X565" s="584"/>
      <c r="Y565" s="584"/>
      <c r="Z565" s="584"/>
      <c r="AA565" s="585">
        <f t="shared" si="84"/>
        <v>723683</v>
      </c>
      <c r="AB565" s="585"/>
      <c r="AC565" s="585"/>
      <c r="AD565" s="585"/>
      <c r="AE565" s="585"/>
      <c r="AF565" s="585"/>
      <c r="AG565" s="585"/>
      <c r="AI565" s="8"/>
      <c r="AJ565" s="8"/>
      <c r="AK565" s="52"/>
      <c r="AL565" s="42"/>
      <c r="AM565" s="49">
        <f>SUM(M565:Z565)-AA565</f>
        <v>0</v>
      </c>
      <c r="AN565" s="8"/>
      <c r="AO565" s="73" t="e">
        <f>AA565-'[2]41'!$D$67-'[2]41'!$D$71-'[2]41'!$D$73-'[2]41'!$D$74</f>
        <v>#REF!</v>
      </c>
      <c r="AP565" s="8"/>
      <c r="AQ565" s="8"/>
    </row>
    <row r="566" spans="1:43" s="7" customFormat="1" ht="27.75" customHeight="1" thickBot="1" x14ac:dyDescent="0.3">
      <c r="A566" s="6"/>
      <c r="D566" s="328" t="s">
        <v>252</v>
      </c>
      <c r="E566" s="328"/>
      <c r="F566" s="328"/>
      <c r="G566" s="328"/>
      <c r="H566" s="328"/>
      <c r="I566" s="328"/>
      <c r="J566" s="328"/>
      <c r="K566" s="328"/>
      <c r="L566" s="328"/>
      <c r="M566" s="586">
        <f>SUM(M559:S565)</f>
        <v>532392</v>
      </c>
      <c r="N566" s="586"/>
      <c r="O566" s="586"/>
      <c r="P566" s="586"/>
      <c r="Q566" s="586"/>
      <c r="R566" s="586"/>
      <c r="S566" s="586"/>
      <c r="T566" s="586">
        <f t="shared" ref="T566" si="85">SUM(T559:Z565)</f>
        <v>808499.76</v>
      </c>
      <c r="U566" s="586"/>
      <c r="V566" s="586"/>
      <c r="W566" s="586"/>
      <c r="X566" s="586"/>
      <c r="Y566" s="586"/>
      <c r="Z566" s="586"/>
      <c r="AA566" s="586">
        <f>SUM(AA559:AG565)</f>
        <v>1340891.76</v>
      </c>
      <c r="AB566" s="586"/>
      <c r="AC566" s="586"/>
      <c r="AD566" s="586"/>
      <c r="AE566" s="586"/>
      <c r="AF566" s="586"/>
      <c r="AG566" s="586"/>
      <c r="AI566" s="8"/>
      <c r="AJ566" s="8"/>
      <c r="AK566" s="59">
        <f>SUM(M559:S565)-M566</f>
        <v>0</v>
      </c>
      <c r="AL566" s="54">
        <f>SUM(T559:Z565)-T566</f>
        <v>0</v>
      </c>
      <c r="AM566" s="55">
        <f>SUM(AA559:AG565)-AA566</f>
        <v>0</v>
      </c>
      <c r="AN566" s="8"/>
      <c r="AO566" s="74" t="e">
        <f>AA566-'[2]41'!$D$62</f>
        <v>#REF!</v>
      </c>
      <c r="AP566" s="8"/>
      <c r="AQ566" s="8"/>
    </row>
    <row r="567" spans="1:43" s="7" customFormat="1" ht="13.8" x14ac:dyDescent="0.25">
      <c r="A567" s="6"/>
      <c r="AI567" s="8"/>
      <c r="AJ567" s="8"/>
      <c r="AK567" s="8"/>
      <c r="AL567" s="8"/>
      <c r="AM567" s="8"/>
      <c r="AN567" s="8"/>
      <c r="AO567" s="8"/>
      <c r="AP567" s="8"/>
      <c r="AQ567" s="8"/>
    </row>
    <row r="568" spans="1:43" s="7" customFormat="1" ht="13.8" x14ac:dyDescent="0.25">
      <c r="A568" s="6"/>
      <c r="D568" s="19" t="s">
        <v>253</v>
      </c>
      <c r="AI568" s="8"/>
      <c r="AJ568" s="8"/>
      <c r="AK568" s="8"/>
      <c r="AL568" s="8"/>
      <c r="AM568" s="8"/>
      <c r="AN568" s="8"/>
      <c r="AO568" s="8"/>
      <c r="AP568" s="8"/>
      <c r="AQ568" s="8"/>
    </row>
    <row r="569" spans="1:43" s="7" customFormat="1" ht="13.8" x14ac:dyDescent="0.25">
      <c r="A569" s="6"/>
      <c r="AI569" s="8"/>
      <c r="AJ569" s="8"/>
      <c r="AK569" s="8"/>
      <c r="AL569" s="8"/>
      <c r="AM569" s="8"/>
      <c r="AN569" s="8"/>
      <c r="AO569" s="8"/>
      <c r="AP569" s="8"/>
      <c r="AQ569" s="8"/>
    </row>
    <row r="570" spans="1:43" s="7" customFormat="1" ht="13.8" x14ac:dyDescent="0.25">
      <c r="A570" s="8"/>
      <c r="D570" s="221" t="s">
        <v>254</v>
      </c>
      <c r="E570" s="221"/>
      <c r="F570" s="221"/>
      <c r="G570" s="221"/>
      <c r="H570" s="221"/>
      <c r="I570" s="221"/>
      <c r="J570" s="221"/>
      <c r="K570" s="221"/>
      <c r="L570" s="221"/>
      <c r="M570" s="221"/>
      <c r="N570" s="221"/>
      <c r="O570" s="221"/>
      <c r="P570" s="221"/>
      <c r="Q570" s="221"/>
      <c r="R570" s="221"/>
      <c r="S570" s="221"/>
      <c r="T570" s="221"/>
      <c r="U570" s="221"/>
      <c r="V570" s="221"/>
      <c r="W570" s="221"/>
      <c r="X570" s="221"/>
      <c r="Y570" s="221"/>
      <c r="Z570" s="221"/>
      <c r="AA570" s="221"/>
      <c r="AB570" s="221"/>
      <c r="AC570" s="221"/>
      <c r="AD570" s="221"/>
      <c r="AE570" s="221"/>
      <c r="AF570" s="221"/>
      <c r="AG570" s="221"/>
      <c r="AI570" s="8"/>
      <c r="AJ570" s="8"/>
      <c r="AK570" s="8"/>
      <c r="AL570" s="8"/>
      <c r="AM570" s="8"/>
      <c r="AN570" s="8"/>
      <c r="AO570" s="8"/>
      <c r="AP570" s="8"/>
      <c r="AQ570" s="8"/>
    </row>
    <row r="571" spans="1:43" s="7" customFormat="1" ht="14.4" thickBot="1" x14ac:dyDescent="0.3">
      <c r="A571" s="6"/>
      <c r="AI571" s="8"/>
      <c r="AJ571" s="8"/>
      <c r="AK571" s="8"/>
      <c r="AL571" s="8"/>
      <c r="AM571" s="8"/>
      <c r="AN571" s="8"/>
      <c r="AO571" s="8"/>
      <c r="AP571" s="8"/>
      <c r="AQ571" s="8"/>
    </row>
    <row r="572" spans="1:43" s="7" customFormat="1" ht="31.5" customHeight="1" thickTop="1" thickBot="1" x14ac:dyDescent="0.3">
      <c r="A572" s="6">
        <v>18</v>
      </c>
      <c r="D572" s="374" t="s">
        <v>239</v>
      </c>
      <c r="E572" s="483"/>
      <c r="F572" s="483"/>
      <c r="G572" s="483"/>
      <c r="H572" s="483"/>
      <c r="I572" s="483"/>
      <c r="J572" s="483"/>
      <c r="K572" s="483"/>
      <c r="L572" s="483"/>
      <c r="M572" s="484"/>
      <c r="N572" s="371" t="s">
        <v>17</v>
      </c>
      <c r="O572" s="381"/>
      <c r="P572" s="381"/>
      <c r="Q572" s="381"/>
      <c r="R572" s="381"/>
      <c r="S572" s="381"/>
      <c r="T572" s="381"/>
      <c r="U572" s="381"/>
      <c r="V572" s="381"/>
      <c r="W572" s="382"/>
      <c r="X572" s="371" t="s">
        <v>18</v>
      </c>
      <c r="Y572" s="381"/>
      <c r="Z572" s="381"/>
      <c r="AA572" s="381"/>
      <c r="AB572" s="381"/>
      <c r="AC572" s="381"/>
      <c r="AD572" s="381"/>
      <c r="AE572" s="381"/>
      <c r="AF572" s="381"/>
      <c r="AG572" s="382"/>
      <c r="AI572" s="8"/>
      <c r="AJ572" s="8"/>
      <c r="AK572" s="8"/>
      <c r="AL572" s="69" t="s">
        <v>17</v>
      </c>
      <c r="AM572" s="69" t="s">
        <v>18</v>
      </c>
      <c r="AN572" s="8"/>
      <c r="AO572" s="69" t="s">
        <v>17</v>
      </c>
      <c r="AP572" s="69" t="s">
        <v>18</v>
      </c>
      <c r="AQ572" s="8"/>
    </row>
    <row r="573" spans="1:43" s="7" customFormat="1" ht="23.25" customHeight="1" x14ac:dyDescent="0.25">
      <c r="A573" s="6"/>
      <c r="D573" s="469" t="s">
        <v>255</v>
      </c>
      <c r="E573" s="470"/>
      <c r="F573" s="470"/>
      <c r="G573" s="470"/>
      <c r="H573" s="470"/>
      <c r="I573" s="470"/>
      <c r="J573" s="470"/>
      <c r="K573" s="470"/>
      <c r="L573" s="470"/>
      <c r="M573" s="471"/>
      <c r="N573" s="465">
        <v>262</v>
      </c>
      <c r="O573" s="415"/>
      <c r="P573" s="415"/>
      <c r="Q573" s="415"/>
      <c r="R573" s="415"/>
      <c r="S573" s="415"/>
      <c r="T573" s="415"/>
      <c r="U573" s="415"/>
      <c r="V573" s="415"/>
      <c r="W573" s="415"/>
      <c r="X573" s="465">
        <v>26</v>
      </c>
      <c r="Y573" s="415"/>
      <c r="Z573" s="415"/>
      <c r="AA573" s="415"/>
      <c r="AB573" s="415"/>
      <c r="AC573" s="415"/>
      <c r="AD573" s="415"/>
      <c r="AE573" s="415"/>
      <c r="AF573" s="415"/>
      <c r="AG573" s="415"/>
      <c r="AI573" s="8"/>
      <c r="AJ573" s="8"/>
      <c r="AK573" s="8"/>
      <c r="AL573" s="48"/>
      <c r="AM573" s="47"/>
      <c r="AN573" s="8"/>
      <c r="AO573" s="77" t="e">
        <f>N573+N576-'[2]41'!$D$81</f>
        <v>#REF!</v>
      </c>
      <c r="AP573" s="71" t="e">
        <f>X573+X576-'[2]41'!$G$81</f>
        <v>#REF!</v>
      </c>
      <c r="AQ573" s="8"/>
    </row>
    <row r="574" spans="1:43" s="7" customFormat="1" ht="23.25" customHeight="1" x14ac:dyDescent="0.25">
      <c r="A574" s="6"/>
      <c r="D574" s="197" t="s">
        <v>256</v>
      </c>
      <c r="E574" s="252"/>
      <c r="F574" s="252"/>
      <c r="G574" s="252"/>
      <c r="H574" s="252"/>
      <c r="I574" s="252"/>
      <c r="J574" s="252"/>
      <c r="K574" s="252"/>
      <c r="L574" s="252"/>
      <c r="M574" s="253"/>
      <c r="N574" s="177">
        <v>445999</v>
      </c>
      <c r="O574" s="183"/>
      <c r="P574" s="183"/>
      <c r="Q574" s="183"/>
      <c r="R574" s="183"/>
      <c r="S574" s="183"/>
      <c r="T574" s="183"/>
      <c r="U574" s="183"/>
      <c r="V574" s="183"/>
      <c r="W574" s="183"/>
      <c r="X574" s="177">
        <v>163426</v>
      </c>
      <c r="Y574" s="183"/>
      <c r="Z574" s="183"/>
      <c r="AA574" s="183"/>
      <c r="AB574" s="183"/>
      <c r="AC574" s="183"/>
      <c r="AD574" s="183"/>
      <c r="AE574" s="183"/>
      <c r="AF574" s="183"/>
      <c r="AG574" s="183"/>
      <c r="AI574" s="8"/>
      <c r="AJ574" s="8"/>
      <c r="AK574" s="8"/>
      <c r="AL574" s="52"/>
      <c r="AM574" s="53"/>
      <c r="AN574" s="8"/>
      <c r="AO574" s="50" t="e">
        <f>N574-'[2]41'!$D$82</f>
        <v>#REF!</v>
      </c>
      <c r="AP574" s="49" t="e">
        <f>X574-'[2]41'!$G$82</f>
        <v>#REF!</v>
      </c>
      <c r="AQ574" s="8"/>
    </row>
    <row r="575" spans="1:43" s="7" customFormat="1" ht="23.25" customHeight="1" x14ac:dyDescent="0.25">
      <c r="A575" s="6"/>
      <c r="D575" s="197" t="s">
        <v>257</v>
      </c>
      <c r="E575" s="252"/>
      <c r="F575" s="252"/>
      <c r="G575" s="252"/>
      <c r="H575" s="252"/>
      <c r="I575" s="252"/>
      <c r="J575" s="252"/>
      <c r="K575" s="252"/>
      <c r="L575" s="252"/>
      <c r="M575" s="253"/>
      <c r="N575" s="177"/>
      <c r="O575" s="183"/>
      <c r="P575" s="183"/>
      <c r="Q575" s="183"/>
      <c r="R575" s="183"/>
      <c r="S575" s="183"/>
      <c r="T575" s="183"/>
      <c r="U575" s="183"/>
      <c r="V575" s="183"/>
      <c r="W575" s="183"/>
      <c r="X575" s="183"/>
      <c r="Y575" s="183"/>
      <c r="Z575" s="183"/>
      <c r="AA575" s="183"/>
      <c r="AB575" s="183"/>
      <c r="AC575" s="183"/>
      <c r="AD575" s="183"/>
      <c r="AE575" s="183"/>
      <c r="AF575" s="183"/>
      <c r="AG575" s="183"/>
      <c r="AI575" s="8"/>
      <c r="AJ575" s="8"/>
      <c r="AK575" s="8"/>
      <c r="AL575" s="50"/>
      <c r="AM575" s="49"/>
      <c r="AN575" s="8"/>
      <c r="AO575" s="50" t="e">
        <f>N575-'[2]41'!$D$67</f>
        <v>#REF!</v>
      </c>
      <c r="AP575" s="49" t="e">
        <f>X575-'[2]41'!$G$67</f>
        <v>#REF!</v>
      </c>
      <c r="AQ575" s="8"/>
    </row>
    <row r="576" spans="1:43" s="7" customFormat="1" ht="23.25" customHeight="1" x14ac:dyDescent="0.25">
      <c r="A576" s="6"/>
      <c r="D576" s="197" t="s">
        <v>258</v>
      </c>
      <c r="E576" s="252"/>
      <c r="F576" s="252"/>
      <c r="G576" s="252"/>
      <c r="H576" s="252"/>
      <c r="I576" s="252"/>
      <c r="J576" s="252"/>
      <c r="K576" s="252"/>
      <c r="L576" s="252"/>
      <c r="M576" s="253"/>
      <c r="N576" s="177"/>
      <c r="O576" s="183"/>
      <c r="P576" s="183"/>
      <c r="Q576" s="183"/>
      <c r="R576" s="183"/>
      <c r="S576" s="183"/>
      <c r="T576" s="183"/>
      <c r="U576" s="183"/>
      <c r="V576" s="183"/>
      <c r="W576" s="183"/>
      <c r="X576" s="183"/>
      <c r="Y576" s="183"/>
      <c r="Z576" s="183"/>
      <c r="AA576" s="183"/>
      <c r="AB576" s="183"/>
      <c r="AC576" s="183"/>
      <c r="AD576" s="183"/>
      <c r="AE576" s="183"/>
      <c r="AF576" s="183"/>
      <c r="AG576" s="183"/>
      <c r="AI576" s="8"/>
      <c r="AJ576" s="8"/>
      <c r="AK576" s="8"/>
      <c r="AL576" s="52"/>
      <c r="AM576" s="53"/>
      <c r="AN576" s="8"/>
      <c r="AO576" s="50" t="e">
        <f>AO573</f>
        <v>#REF!</v>
      </c>
      <c r="AP576" s="49" t="e">
        <f>AP573</f>
        <v>#REF!</v>
      </c>
      <c r="AQ576" s="8"/>
    </row>
    <row r="577" spans="1:43" s="7" customFormat="1" ht="23.25" customHeight="1" thickBot="1" x14ac:dyDescent="0.3">
      <c r="A577" s="6"/>
      <c r="D577" s="479" t="s">
        <v>33</v>
      </c>
      <c r="E577" s="480"/>
      <c r="F577" s="480"/>
      <c r="G577" s="480"/>
      <c r="H577" s="480"/>
      <c r="I577" s="480"/>
      <c r="J577" s="480"/>
      <c r="K577" s="480"/>
      <c r="L577" s="480"/>
      <c r="M577" s="481"/>
      <c r="N577" s="454">
        <f>SUM(N573:W576)</f>
        <v>446261</v>
      </c>
      <c r="O577" s="398"/>
      <c r="P577" s="398"/>
      <c r="Q577" s="398"/>
      <c r="R577" s="398"/>
      <c r="S577" s="398"/>
      <c r="T577" s="398"/>
      <c r="U577" s="398"/>
      <c r="V577" s="398"/>
      <c r="W577" s="398"/>
      <c r="X577" s="454">
        <f>SUM(X573:AG576)</f>
        <v>163452</v>
      </c>
      <c r="Y577" s="398"/>
      <c r="Z577" s="398"/>
      <c r="AA577" s="398"/>
      <c r="AB577" s="398"/>
      <c r="AC577" s="398"/>
      <c r="AD577" s="398"/>
      <c r="AE577" s="398"/>
      <c r="AF577" s="398"/>
      <c r="AG577" s="398"/>
      <c r="AI577" s="8"/>
      <c r="AJ577" s="8"/>
      <c r="AK577" s="8"/>
      <c r="AL577" s="59">
        <f>SUM(N573:W576)-N577</f>
        <v>0</v>
      </c>
      <c r="AM577" s="55">
        <f>SUM(X573:AG576)-X577</f>
        <v>0</v>
      </c>
      <c r="AN577" s="8"/>
      <c r="AO577" s="59" t="e">
        <f>N577-SUM('[2]41'!$D$81:$D$82)</f>
        <v>#REF!</v>
      </c>
      <c r="AP577" s="55" t="e">
        <f>X577-SUM('[2]41'!$G$81:$G$82)</f>
        <v>#REF!</v>
      </c>
      <c r="AQ577" s="8"/>
    </row>
    <row r="578" spans="1:43" s="7" customFormat="1" ht="13.8" x14ac:dyDescent="0.25">
      <c r="A578" s="6"/>
      <c r="AI578" s="8"/>
      <c r="AJ578" s="8"/>
      <c r="AK578" s="8"/>
      <c r="AL578" s="8"/>
      <c r="AM578" s="8"/>
      <c r="AN578" s="8"/>
      <c r="AO578" s="8"/>
      <c r="AP578" s="8"/>
      <c r="AQ578" s="8"/>
    </row>
    <row r="579" spans="1:43" s="7" customFormat="1" ht="13.8" x14ac:dyDescent="0.25">
      <c r="A579" s="6"/>
      <c r="AI579" s="8"/>
      <c r="AJ579" s="8"/>
      <c r="AK579" s="8"/>
      <c r="AL579" s="8"/>
      <c r="AM579" s="8"/>
      <c r="AN579" s="8"/>
      <c r="AO579" s="8"/>
      <c r="AP579" s="8"/>
      <c r="AQ579" s="8"/>
    </row>
    <row r="580" spans="1:43" s="7" customFormat="1" ht="13.8" hidden="1" x14ac:dyDescent="0.25">
      <c r="A580" s="6"/>
      <c r="D580" s="165" t="s">
        <v>259</v>
      </c>
      <c r="E580" s="165"/>
      <c r="F580" s="165"/>
      <c r="G580" s="165"/>
      <c r="H580" s="165"/>
      <c r="I580" s="165"/>
      <c r="J580" s="165"/>
      <c r="K580" s="165"/>
      <c r="L580" s="165"/>
      <c r="M580" s="165"/>
      <c r="N580" s="165"/>
      <c r="O580" s="165"/>
      <c r="P580" s="165"/>
      <c r="Q580" s="165"/>
      <c r="R580" s="165"/>
      <c r="S580" s="165"/>
      <c r="T580" s="165"/>
      <c r="U580" s="165"/>
      <c r="V580" s="165"/>
      <c r="W580" s="165"/>
      <c r="X580" s="165"/>
      <c r="Y580" s="165"/>
      <c r="Z580" s="165"/>
      <c r="AA580" s="165"/>
      <c r="AB580" s="165"/>
      <c r="AC580" s="165"/>
      <c r="AD580" s="165"/>
      <c r="AE580" s="165"/>
      <c r="AF580" s="165"/>
      <c r="AG580" s="165"/>
      <c r="AI580" s="8"/>
      <c r="AJ580" s="8"/>
      <c r="AK580" s="8"/>
      <c r="AL580" s="8"/>
      <c r="AM580" s="8"/>
      <c r="AN580" s="8"/>
      <c r="AO580" s="8"/>
      <c r="AP580" s="8"/>
      <c r="AQ580" s="8"/>
    </row>
    <row r="581" spans="1:43" s="7" customFormat="1" ht="13.8" hidden="1" x14ac:dyDescent="0.25">
      <c r="A581" s="6"/>
      <c r="D581" s="165"/>
      <c r="E581" s="165"/>
      <c r="F581" s="165"/>
      <c r="G581" s="165"/>
      <c r="H581" s="165"/>
      <c r="I581" s="165"/>
      <c r="J581" s="165"/>
      <c r="K581" s="165"/>
      <c r="L581" s="165"/>
      <c r="M581" s="165"/>
      <c r="N581" s="165"/>
      <c r="O581" s="165"/>
      <c r="P581" s="165"/>
      <c r="Q581" s="165"/>
      <c r="R581" s="165"/>
      <c r="S581" s="165"/>
      <c r="T581" s="165"/>
      <c r="U581" s="165"/>
      <c r="V581" s="165"/>
      <c r="W581" s="165"/>
      <c r="X581" s="165"/>
      <c r="Y581" s="165"/>
      <c r="Z581" s="165"/>
      <c r="AA581" s="165"/>
      <c r="AB581" s="165"/>
      <c r="AC581" s="165"/>
      <c r="AD581" s="165"/>
      <c r="AE581" s="165"/>
      <c r="AF581" s="165"/>
      <c r="AG581" s="165"/>
      <c r="AI581" s="8"/>
      <c r="AJ581" s="8"/>
      <c r="AK581" s="8"/>
      <c r="AL581" s="8"/>
      <c r="AM581" s="8"/>
      <c r="AN581" s="8"/>
      <c r="AO581" s="8"/>
      <c r="AP581" s="8"/>
      <c r="AQ581" s="8"/>
    </row>
    <row r="582" spans="1:43" s="7" customFormat="1" ht="13.8" hidden="1" x14ac:dyDescent="0.25">
      <c r="A582" s="6"/>
      <c r="D582" s="165"/>
      <c r="E582" s="165"/>
      <c r="F582" s="165"/>
      <c r="G582" s="165"/>
      <c r="H582" s="165"/>
      <c r="I582" s="165"/>
      <c r="J582" s="165"/>
      <c r="K582" s="165"/>
      <c r="L582" s="165"/>
      <c r="M582" s="165"/>
      <c r="N582" s="165"/>
      <c r="O582" s="165"/>
      <c r="P582" s="165"/>
      <c r="Q582" s="165"/>
      <c r="R582" s="165"/>
      <c r="S582" s="165"/>
      <c r="T582" s="165"/>
      <c r="U582" s="165"/>
      <c r="V582" s="165"/>
      <c r="W582" s="165"/>
      <c r="X582" s="165"/>
      <c r="Y582" s="165"/>
      <c r="Z582" s="165"/>
      <c r="AA582" s="165"/>
      <c r="AB582" s="165"/>
      <c r="AC582" s="165"/>
      <c r="AD582" s="165"/>
      <c r="AE582" s="165"/>
      <c r="AF582" s="165"/>
      <c r="AG582" s="165"/>
      <c r="AI582" s="8"/>
      <c r="AJ582" s="8"/>
      <c r="AK582" s="8"/>
      <c r="AL582" s="8"/>
      <c r="AM582" s="8"/>
      <c r="AN582" s="8"/>
      <c r="AO582" s="8"/>
      <c r="AP582" s="8"/>
      <c r="AQ582" s="8"/>
    </row>
    <row r="583" spans="1:43" s="7" customFormat="1" ht="14.4" thickBot="1" x14ac:dyDescent="0.3">
      <c r="A583" s="6"/>
      <c r="AI583" s="8"/>
      <c r="AJ583" s="8"/>
      <c r="AK583" s="8"/>
      <c r="AL583" s="8"/>
      <c r="AM583" s="8"/>
      <c r="AN583" s="8"/>
      <c r="AO583" s="8"/>
      <c r="AP583" s="8"/>
      <c r="AQ583" s="8"/>
    </row>
    <row r="584" spans="1:43" s="7" customFormat="1" ht="15" customHeight="1" thickTop="1" thickBot="1" x14ac:dyDescent="0.3">
      <c r="A584" s="8" t="s">
        <v>260</v>
      </c>
      <c r="D584" s="191" t="s">
        <v>261</v>
      </c>
      <c r="E584" s="191"/>
      <c r="F584" s="191"/>
      <c r="G584" s="191"/>
      <c r="H584" s="191"/>
      <c r="I584" s="191"/>
      <c r="J584" s="191"/>
      <c r="K584" s="191"/>
      <c r="L584" s="191"/>
      <c r="M584" s="191"/>
      <c r="N584" s="191" t="s">
        <v>17</v>
      </c>
      <c r="O584" s="191"/>
      <c r="P584" s="191"/>
      <c r="Q584" s="191"/>
      <c r="R584" s="191"/>
      <c r="S584" s="191"/>
      <c r="T584" s="191"/>
      <c r="U584" s="191"/>
      <c r="V584" s="191"/>
      <c r="W584" s="191"/>
      <c r="X584" s="191"/>
      <c r="Y584" s="191"/>
      <c r="Z584" s="191"/>
      <c r="AA584" s="191"/>
      <c r="AB584" s="191"/>
      <c r="AC584" s="191"/>
      <c r="AD584" s="191"/>
      <c r="AE584" s="191"/>
      <c r="AF584" s="191"/>
      <c r="AG584" s="191"/>
      <c r="AI584" s="8"/>
      <c r="AJ584" s="578" t="s">
        <v>180</v>
      </c>
      <c r="AK584" s="578" t="s">
        <v>175</v>
      </c>
      <c r="AL584" s="578" t="s">
        <v>176</v>
      </c>
      <c r="AM584" s="578" t="s">
        <v>262</v>
      </c>
      <c r="AN584" s="578" t="s">
        <v>178</v>
      </c>
      <c r="AO584" s="578" t="s">
        <v>178</v>
      </c>
      <c r="AP584" s="8"/>
      <c r="AQ584" s="8"/>
    </row>
    <row r="585" spans="1:43" s="7" customFormat="1" ht="28.5" customHeight="1" thickBot="1" x14ac:dyDescent="0.3">
      <c r="A585" s="6"/>
      <c r="D585" s="191"/>
      <c r="E585" s="191"/>
      <c r="F585" s="191"/>
      <c r="G585" s="191"/>
      <c r="H585" s="191"/>
      <c r="I585" s="191"/>
      <c r="J585" s="191"/>
      <c r="K585" s="191"/>
      <c r="L585" s="191"/>
      <c r="M585" s="191"/>
      <c r="N585" s="191" t="s">
        <v>180</v>
      </c>
      <c r="O585" s="191"/>
      <c r="P585" s="191"/>
      <c r="Q585" s="191"/>
      <c r="R585" s="191" t="s">
        <v>175</v>
      </c>
      <c r="S585" s="191"/>
      <c r="T585" s="191"/>
      <c r="U585" s="191"/>
      <c r="V585" s="191" t="s">
        <v>176</v>
      </c>
      <c r="W585" s="191"/>
      <c r="X585" s="191"/>
      <c r="Y585" s="191"/>
      <c r="Z585" s="191" t="s">
        <v>177</v>
      </c>
      <c r="AA585" s="191"/>
      <c r="AB585" s="191"/>
      <c r="AC585" s="191"/>
      <c r="AD585" s="191" t="s">
        <v>178</v>
      </c>
      <c r="AE585" s="191"/>
      <c r="AF585" s="191"/>
      <c r="AG585" s="191"/>
      <c r="AI585" s="8"/>
      <c r="AJ585" s="579"/>
      <c r="AK585" s="579"/>
      <c r="AL585" s="579"/>
      <c r="AM585" s="579"/>
      <c r="AN585" s="579"/>
      <c r="AO585" s="580"/>
      <c r="AP585" s="8"/>
      <c r="AQ585" s="8"/>
    </row>
    <row r="586" spans="1:43" s="79" customFormat="1" ht="24.75" customHeight="1" x14ac:dyDescent="0.3">
      <c r="A586" s="78"/>
      <c r="D586" s="286" t="s">
        <v>263</v>
      </c>
      <c r="E586" s="286"/>
      <c r="F586" s="286"/>
      <c r="G586" s="286"/>
      <c r="H586" s="286"/>
      <c r="I586" s="286"/>
      <c r="J586" s="286"/>
      <c r="K586" s="286"/>
      <c r="L586" s="286"/>
      <c r="M586" s="286"/>
      <c r="N586" s="575"/>
      <c r="O586" s="576"/>
      <c r="P586" s="576"/>
      <c r="Q586" s="577"/>
      <c r="R586" s="575"/>
      <c r="S586" s="576"/>
      <c r="T586" s="576"/>
      <c r="U586" s="577"/>
      <c r="V586" s="575"/>
      <c r="W586" s="576"/>
      <c r="X586" s="576"/>
      <c r="Y586" s="577"/>
      <c r="Z586" s="575"/>
      <c r="AA586" s="576"/>
      <c r="AB586" s="576"/>
      <c r="AC586" s="577"/>
      <c r="AD586" s="575"/>
      <c r="AE586" s="576"/>
      <c r="AF586" s="576"/>
      <c r="AG586" s="577"/>
      <c r="AI586" s="27"/>
      <c r="AJ586" s="48"/>
      <c r="AK586" s="46"/>
      <c r="AL586" s="46"/>
      <c r="AM586" s="46"/>
      <c r="AN586" s="71">
        <f>SUM(N586:AC586)-AD586</f>
        <v>0</v>
      </c>
      <c r="AO586" s="80"/>
      <c r="AP586" s="27"/>
      <c r="AQ586" s="27"/>
    </row>
    <row r="587" spans="1:43" s="79" customFormat="1" ht="24.75" customHeight="1" x14ac:dyDescent="0.3">
      <c r="A587" s="78"/>
      <c r="D587" s="174" t="s">
        <v>264</v>
      </c>
      <c r="E587" s="174"/>
      <c r="F587" s="174"/>
      <c r="G587" s="174"/>
      <c r="H587" s="174"/>
      <c r="I587" s="174"/>
      <c r="J587" s="174"/>
      <c r="K587" s="174"/>
      <c r="L587" s="174"/>
      <c r="M587" s="174"/>
      <c r="N587" s="179"/>
      <c r="O587" s="180"/>
      <c r="P587" s="180"/>
      <c r="Q587" s="181"/>
      <c r="R587" s="179"/>
      <c r="S587" s="180"/>
      <c r="T587" s="180"/>
      <c r="U587" s="181"/>
      <c r="V587" s="179"/>
      <c r="W587" s="180"/>
      <c r="X587" s="180"/>
      <c r="Y587" s="181"/>
      <c r="Z587" s="179"/>
      <c r="AA587" s="180"/>
      <c r="AB587" s="180"/>
      <c r="AC587" s="181"/>
      <c r="AD587" s="179"/>
      <c r="AE587" s="180"/>
      <c r="AF587" s="180"/>
      <c r="AG587" s="181"/>
      <c r="AI587" s="27"/>
      <c r="AJ587" s="52"/>
      <c r="AK587" s="42"/>
      <c r="AL587" s="42"/>
      <c r="AM587" s="42"/>
      <c r="AN587" s="49">
        <f t="shared" ref="AN587:AN591" si="86">SUM(N587:AC587)-AD587</f>
        <v>0</v>
      </c>
      <c r="AO587" s="80"/>
      <c r="AP587" s="27"/>
      <c r="AQ587" s="27"/>
    </row>
    <row r="588" spans="1:43" s="79" customFormat="1" ht="24.75" customHeight="1" x14ac:dyDescent="0.3">
      <c r="A588" s="78"/>
      <c r="D588" s="174" t="s">
        <v>265</v>
      </c>
      <c r="E588" s="174"/>
      <c r="F588" s="174"/>
      <c r="G588" s="174"/>
      <c r="H588" s="174"/>
      <c r="I588" s="174"/>
      <c r="J588" s="174"/>
      <c r="K588" s="174"/>
      <c r="L588" s="174"/>
      <c r="M588" s="174"/>
      <c r="N588" s="179"/>
      <c r="O588" s="180"/>
      <c r="P588" s="180"/>
      <c r="Q588" s="181"/>
      <c r="R588" s="179"/>
      <c r="S588" s="180"/>
      <c r="T588" s="180"/>
      <c r="U588" s="181"/>
      <c r="V588" s="179"/>
      <c r="W588" s="180"/>
      <c r="X588" s="180"/>
      <c r="Y588" s="181"/>
      <c r="Z588" s="179"/>
      <c r="AA588" s="180"/>
      <c r="AB588" s="180"/>
      <c r="AC588" s="181"/>
      <c r="AD588" s="179"/>
      <c r="AE588" s="180"/>
      <c r="AF588" s="180"/>
      <c r="AG588" s="181"/>
      <c r="AI588" s="27"/>
      <c r="AJ588" s="52"/>
      <c r="AK588" s="42"/>
      <c r="AL588" s="42"/>
      <c r="AM588" s="42"/>
      <c r="AN588" s="49">
        <f t="shared" si="86"/>
        <v>0</v>
      </c>
      <c r="AO588" s="80"/>
      <c r="AP588" s="27"/>
      <c r="AQ588" s="27"/>
    </row>
    <row r="589" spans="1:43" s="79" customFormat="1" ht="24.75" customHeight="1" x14ac:dyDescent="0.3">
      <c r="A589" s="78"/>
      <c r="D589" s="174" t="s">
        <v>266</v>
      </c>
      <c r="E589" s="174"/>
      <c r="F589" s="174"/>
      <c r="G589" s="174"/>
      <c r="H589" s="174"/>
      <c r="I589" s="174"/>
      <c r="J589" s="174"/>
      <c r="K589" s="174"/>
      <c r="L589" s="174"/>
      <c r="M589" s="174"/>
      <c r="N589" s="179"/>
      <c r="O589" s="180"/>
      <c r="P589" s="180"/>
      <c r="Q589" s="181"/>
      <c r="R589" s="179"/>
      <c r="S589" s="180"/>
      <c r="T589" s="180"/>
      <c r="U589" s="181"/>
      <c r="V589" s="179"/>
      <c r="W589" s="180"/>
      <c r="X589" s="180"/>
      <c r="Y589" s="181"/>
      <c r="Z589" s="179"/>
      <c r="AA589" s="180"/>
      <c r="AB589" s="180"/>
      <c r="AC589" s="181"/>
      <c r="AD589" s="179"/>
      <c r="AE589" s="180"/>
      <c r="AF589" s="180"/>
      <c r="AG589" s="181"/>
      <c r="AI589" s="27"/>
      <c r="AJ589" s="52"/>
      <c r="AK589" s="42"/>
      <c r="AL589" s="42"/>
      <c r="AM589" s="42"/>
      <c r="AN589" s="49">
        <f t="shared" si="86"/>
        <v>0</v>
      </c>
      <c r="AO589" s="80"/>
      <c r="AP589" s="27"/>
      <c r="AQ589" s="27"/>
    </row>
    <row r="590" spans="1:43" s="79" customFormat="1" ht="24.75" customHeight="1" x14ac:dyDescent="0.3">
      <c r="A590" s="78"/>
      <c r="D590" s="174" t="s">
        <v>267</v>
      </c>
      <c r="E590" s="174"/>
      <c r="F590" s="174"/>
      <c r="G590" s="174"/>
      <c r="H590" s="174"/>
      <c r="I590" s="174"/>
      <c r="J590" s="174"/>
      <c r="K590" s="174"/>
      <c r="L590" s="174"/>
      <c r="M590" s="174"/>
      <c r="N590" s="179"/>
      <c r="O590" s="180"/>
      <c r="P590" s="180"/>
      <c r="Q590" s="181"/>
      <c r="R590" s="179"/>
      <c r="S590" s="180"/>
      <c r="T590" s="180"/>
      <c r="U590" s="181"/>
      <c r="V590" s="179"/>
      <c r="W590" s="180"/>
      <c r="X590" s="180"/>
      <c r="Y590" s="181"/>
      <c r="Z590" s="179"/>
      <c r="AA590" s="180"/>
      <c r="AB590" s="180"/>
      <c r="AC590" s="181"/>
      <c r="AD590" s="179"/>
      <c r="AE590" s="180"/>
      <c r="AF590" s="180"/>
      <c r="AG590" s="181"/>
      <c r="AI590" s="27"/>
      <c r="AJ590" s="52"/>
      <c r="AK590" s="42"/>
      <c r="AL590" s="42"/>
      <c r="AM590" s="42"/>
      <c r="AN590" s="49">
        <f t="shared" si="86"/>
        <v>0</v>
      </c>
      <c r="AO590" s="80"/>
      <c r="AP590" s="27"/>
      <c r="AQ590" s="27"/>
    </row>
    <row r="591" spans="1:43" s="79" customFormat="1" ht="24.75" customHeight="1" x14ac:dyDescent="0.3">
      <c r="A591" s="78"/>
      <c r="D591" s="174" t="s">
        <v>268</v>
      </c>
      <c r="E591" s="174"/>
      <c r="F591" s="174"/>
      <c r="G591" s="174"/>
      <c r="H591" s="174"/>
      <c r="I591" s="174"/>
      <c r="J591" s="174"/>
      <c r="K591" s="174"/>
      <c r="L591" s="174"/>
      <c r="M591" s="174"/>
      <c r="N591" s="179"/>
      <c r="O591" s="180"/>
      <c r="P591" s="180"/>
      <c r="Q591" s="181"/>
      <c r="R591" s="179"/>
      <c r="S591" s="180"/>
      <c r="T591" s="180"/>
      <c r="U591" s="181"/>
      <c r="V591" s="179"/>
      <c r="W591" s="180"/>
      <c r="X591" s="180"/>
      <c r="Y591" s="181"/>
      <c r="Z591" s="179"/>
      <c r="AA591" s="180"/>
      <c r="AB591" s="180"/>
      <c r="AC591" s="181"/>
      <c r="AD591" s="179"/>
      <c r="AE591" s="180"/>
      <c r="AF591" s="180"/>
      <c r="AG591" s="181"/>
      <c r="AI591" s="27"/>
      <c r="AJ591" s="52"/>
      <c r="AK591" s="42"/>
      <c r="AL591" s="42"/>
      <c r="AM591" s="42"/>
      <c r="AN591" s="49">
        <f t="shared" si="86"/>
        <v>0</v>
      </c>
      <c r="AO591" s="80"/>
      <c r="AP591" s="27"/>
      <c r="AQ591" s="27"/>
    </row>
    <row r="592" spans="1:43" s="79" customFormat="1" ht="24.75" customHeight="1" thickBot="1" x14ac:dyDescent="0.3">
      <c r="A592" s="78"/>
      <c r="D592" s="485" t="s">
        <v>269</v>
      </c>
      <c r="E592" s="485"/>
      <c r="F592" s="485"/>
      <c r="G592" s="485"/>
      <c r="H592" s="485"/>
      <c r="I592" s="485"/>
      <c r="J592" s="485"/>
      <c r="K592" s="485"/>
      <c r="L592" s="485"/>
      <c r="M592" s="485"/>
      <c r="N592" s="571">
        <f>SUM(N586:Q591)</f>
        <v>0</v>
      </c>
      <c r="O592" s="572"/>
      <c r="P592" s="572"/>
      <c r="Q592" s="573"/>
      <c r="R592" s="571">
        <f>SUM(R586:U591)</f>
        <v>0</v>
      </c>
      <c r="S592" s="572"/>
      <c r="T592" s="572"/>
      <c r="U592" s="573"/>
      <c r="V592" s="571">
        <f t="shared" ref="V592" si="87">SUM(V586:Y591)</f>
        <v>0</v>
      </c>
      <c r="W592" s="572"/>
      <c r="X592" s="572"/>
      <c r="Y592" s="573"/>
      <c r="Z592" s="571">
        <f>SUM(Z586:AC591)</f>
        <v>0</v>
      </c>
      <c r="AA592" s="572"/>
      <c r="AB592" s="572"/>
      <c r="AC592" s="573"/>
      <c r="AD592" s="571">
        <f>SUM(AD586:AG591)</f>
        <v>0</v>
      </c>
      <c r="AE592" s="572"/>
      <c r="AF592" s="572"/>
      <c r="AG592" s="573"/>
      <c r="AI592" s="27"/>
      <c r="AJ592" s="59">
        <f>SUM(N586:Q591)-N592</f>
        <v>0</v>
      </c>
      <c r="AK592" s="54">
        <f>SUM(R586:U591)-R592</f>
        <v>0</v>
      </c>
      <c r="AL592" s="54">
        <f>SUM(V586:Y591)-V592</f>
        <v>0</v>
      </c>
      <c r="AM592" s="54">
        <f>SUM(Z586:AC591)-Z592</f>
        <v>0</v>
      </c>
      <c r="AN592" s="55">
        <f>SUM(AD586:AG591)-AD592</f>
        <v>0</v>
      </c>
      <c r="AO592" s="74" t="e">
        <f>AD592-SUM('[2]41'!$D$76:$D$79)</f>
        <v>#REF!</v>
      </c>
      <c r="AP592" s="27"/>
      <c r="AQ592" s="27"/>
    </row>
    <row r="593" spans="1:43" s="7" customFormat="1" ht="13.8" x14ac:dyDescent="0.25">
      <c r="A593" s="6"/>
      <c r="AI593" s="8"/>
      <c r="AJ593" s="8"/>
      <c r="AK593" s="8"/>
      <c r="AL593" s="8"/>
      <c r="AM593" s="8"/>
      <c r="AN593" s="8"/>
      <c r="AO593" s="8"/>
      <c r="AP593" s="8"/>
      <c r="AQ593" s="8"/>
    </row>
    <row r="594" spans="1:43" s="7" customFormat="1" ht="13.8" x14ac:dyDescent="0.25">
      <c r="A594" s="6"/>
      <c r="AI594" s="8"/>
      <c r="AJ594" s="8"/>
      <c r="AK594" s="8"/>
      <c r="AL594" s="8"/>
      <c r="AM594" s="8"/>
      <c r="AN594" s="8"/>
      <c r="AO594" s="8"/>
      <c r="AP594" s="8"/>
      <c r="AQ594" s="8"/>
    </row>
    <row r="595" spans="1:43" s="7" customFormat="1" ht="13.8" x14ac:dyDescent="0.25">
      <c r="A595" s="6"/>
      <c r="D595" s="221" t="s">
        <v>270</v>
      </c>
      <c r="E595" s="221"/>
      <c r="F595" s="221"/>
      <c r="G595" s="221"/>
      <c r="H595" s="221"/>
      <c r="I595" s="221"/>
      <c r="J595" s="221"/>
      <c r="K595" s="221"/>
      <c r="L595" s="221"/>
      <c r="M595" s="221"/>
      <c r="N595" s="221"/>
      <c r="O595" s="221"/>
      <c r="P595" s="221"/>
      <c r="Q595" s="221"/>
      <c r="R595" s="221"/>
      <c r="S595" s="221"/>
      <c r="T595" s="221"/>
      <c r="U595" s="221"/>
      <c r="V595" s="221"/>
      <c r="W595" s="221"/>
      <c r="X595" s="221"/>
      <c r="Y595" s="221"/>
      <c r="Z595" s="221"/>
      <c r="AA595" s="221"/>
      <c r="AB595" s="221"/>
      <c r="AC595" s="221"/>
      <c r="AD595" s="221"/>
      <c r="AE595" s="221"/>
      <c r="AF595" s="221"/>
      <c r="AG595" s="221"/>
      <c r="AI595" s="8"/>
      <c r="AJ595" s="8"/>
      <c r="AK595" s="8"/>
      <c r="AL595" s="8"/>
      <c r="AM595" s="8"/>
      <c r="AN595" s="8"/>
      <c r="AO595" s="8"/>
      <c r="AP595" s="8"/>
      <c r="AQ595" s="8"/>
    </row>
    <row r="596" spans="1:43" s="7" customFormat="1" ht="14.4" thickBot="1" x14ac:dyDescent="0.3">
      <c r="A596" s="6"/>
      <c r="AI596" s="8"/>
      <c r="AJ596" s="8"/>
      <c r="AK596" s="8"/>
      <c r="AL596" s="8"/>
      <c r="AM596" s="8"/>
      <c r="AN596" s="8"/>
      <c r="AO596" s="8"/>
      <c r="AP596" s="8"/>
      <c r="AQ596" s="8"/>
    </row>
    <row r="597" spans="1:43" s="7" customFormat="1" ht="48" customHeight="1" thickTop="1" thickBot="1" x14ac:dyDescent="0.3">
      <c r="A597" s="6">
        <v>19</v>
      </c>
      <c r="D597" s="191" t="s">
        <v>271</v>
      </c>
      <c r="E597" s="191"/>
      <c r="F597" s="191"/>
      <c r="G597" s="191"/>
      <c r="H597" s="191"/>
      <c r="I597" s="191"/>
      <c r="J597" s="191"/>
      <c r="K597" s="191"/>
      <c r="L597" s="191"/>
      <c r="M597" s="191"/>
      <c r="N597" s="191" t="s">
        <v>272</v>
      </c>
      <c r="O597" s="191"/>
      <c r="P597" s="191"/>
      <c r="Q597" s="191"/>
      <c r="R597" s="191" t="s">
        <v>273</v>
      </c>
      <c r="S597" s="191"/>
      <c r="T597" s="191"/>
      <c r="U597" s="191"/>
      <c r="V597" s="191" t="s">
        <v>274</v>
      </c>
      <c r="W597" s="191"/>
      <c r="X597" s="191"/>
      <c r="Y597" s="191"/>
      <c r="Z597" s="191" t="s">
        <v>226</v>
      </c>
      <c r="AA597" s="191"/>
      <c r="AB597" s="191"/>
      <c r="AC597" s="191"/>
      <c r="AD597" s="191" t="s">
        <v>275</v>
      </c>
      <c r="AE597" s="191"/>
      <c r="AF597" s="191"/>
      <c r="AG597" s="191"/>
      <c r="AI597" s="69" t="s">
        <v>272</v>
      </c>
      <c r="AJ597" s="69" t="s">
        <v>273</v>
      </c>
      <c r="AK597" s="69" t="s">
        <v>274</v>
      </c>
      <c r="AL597" s="81" t="s">
        <v>226</v>
      </c>
      <c r="AM597" s="69" t="s">
        <v>275</v>
      </c>
      <c r="AN597" s="8"/>
      <c r="AO597" s="69" t="s">
        <v>275</v>
      </c>
      <c r="AP597" s="8"/>
      <c r="AQ597" s="8"/>
    </row>
    <row r="598" spans="1:43" s="7" customFormat="1" ht="27.75" customHeight="1" x14ac:dyDescent="0.3">
      <c r="A598" s="6"/>
      <c r="D598" s="286" t="s">
        <v>267</v>
      </c>
      <c r="E598" s="286"/>
      <c r="F598" s="286"/>
      <c r="G598" s="286"/>
      <c r="H598" s="286"/>
      <c r="I598" s="286"/>
      <c r="J598" s="286"/>
      <c r="K598" s="286"/>
      <c r="L598" s="286"/>
      <c r="M598" s="286"/>
      <c r="N598" s="574"/>
      <c r="O598" s="574"/>
      <c r="P598" s="574"/>
      <c r="Q598" s="574"/>
      <c r="R598" s="574"/>
      <c r="S598" s="574"/>
      <c r="T598" s="574"/>
      <c r="U598" s="574"/>
      <c r="V598" s="574"/>
      <c r="W598" s="574"/>
      <c r="X598" s="574"/>
      <c r="Y598" s="574"/>
      <c r="Z598" s="574"/>
      <c r="AA598" s="574"/>
      <c r="AB598" s="574"/>
      <c r="AC598" s="574"/>
      <c r="AD598" s="574"/>
      <c r="AE598" s="574"/>
      <c r="AF598" s="574"/>
      <c r="AG598" s="574"/>
      <c r="AI598" s="48"/>
      <c r="AJ598" s="46"/>
      <c r="AK598" s="46"/>
      <c r="AL598" s="46"/>
      <c r="AM598" s="71">
        <f>SUM(N598:AC598)-AD598</f>
        <v>0</v>
      </c>
      <c r="AN598" s="8"/>
      <c r="AO598" s="82"/>
      <c r="AP598" s="8"/>
      <c r="AQ598" s="8"/>
    </row>
    <row r="599" spans="1:43" s="7" customFormat="1" ht="27.75" customHeight="1" x14ac:dyDescent="0.3">
      <c r="A599" s="6"/>
      <c r="D599" s="174" t="s">
        <v>268</v>
      </c>
      <c r="E599" s="174"/>
      <c r="F599" s="174"/>
      <c r="G599" s="174"/>
      <c r="H599" s="174"/>
      <c r="I599" s="174"/>
      <c r="J599" s="174"/>
      <c r="K599" s="174"/>
      <c r="L599" s="174"/>
      <c r="M599" s="174"/>
      <c r="N599" s="182"/>
      <c r="O599" s="182"/>
      <c r="P599" s="182"/>
      <c r="Q599" s="182"/>
      <c r="R599" s="182"/>
      <c r="S599" s="182"/>
      <c r="T599" s="182"/>
      <c r="U599" s="182"/>
      <c r="V599" s="182"/>
      <c r="W599" s="182"/>
      <c r="X599" s="182"/>
      <c r="Y599" s="182"/>
      <c r="Z599" s="182"/>
      <c r="AA599" s="182"/>
      <c r="AB599" s="182"/>
      <c r="AC599" s="182"/>
      <c r="AD599" s="182"/>
      <c r="AE599" s="182"/>
      <c r="AF599" s="182"/>
      <c r="AG599" s="182"/>
      <c r="AI599" s="52"/>
      <c r="AJ599" s="42"/>
      <c r="AK599" s="42"/>
      <c r="AL599" s="42"/>
      <c r="AM599" s="49">
        <f>SUM(N599:AC599)-AD599</f>
        <v>0</v>
      </c>
      <c r="AN599" s="8"/>
      <c r="AO599" s="80"/>
      <c r="AP599" s="8"/>
      <c r="AQ599" s="8"/>
    </row>
    <row r="600" spans="1:43" s="7" customFormat="1" ht="27.75" customHeight="1" thickBot="1" x14ac:dyDescent="0.3">
      <c r="A600" s="6"/>
      <c r="D600" s="485" t="s">
        <v>269</v>
      </c>
      <c r="E600" s="485"/>
      <c r="F600" s="485"/>
      <c r="G600" s="485"/>
      <c r="H600" s="485"/>
      <c r="I600" s="485"/>
      <c r="J600" s="485"/>
      <c r="K600" s="485"/>
      <c r="L600" s="485"/>
      <c r="M600" s="485"/>
      <c r="N600" s="571">
        <f>SUM(N598:Q599)</f>
        <v>0</v>
      </c>
      <c r="O600" s="572"/>
      <c r="P600" s="572"/>
      <c r="Q600" s="573"/>
      <c r="R600" s="571">
        <f t="shared" ref="R600" si="88">SUM(R598:U599)</f>
        <v>0</v>
      </c>
      <c r="S600" s="572"/>
      <c r="T600" s="572"/>
      <c r="U600" s="573"/>
      <c r="V600" s="571">
        <f t="shared" ref="V600" si="89">SUM(V598:Y599)</f>
        <v>0</v>
      </c>
      <c r="W600" s="572"/>
      <c r="X600" s="572"/>
      <c r="Y600" s="573"/>
      <c r="Z600" s="571">
        <f t="shared" ref="Z600" si="90">SUM(Z598:AC599)</f>
        <v>0</v>
      </c>
      <c r="AA600" s="572"/>
      <c r="AB600" s="572"/>
      <c r="AC600" s="573"/>
      <c r="AD600" s="571">
        <f>SUM(AD598:AG599)</f>
        <v>0</v>
      </c>
      <c r="AE600" s="572"/>
      <c r="AF600" s="572"/>
      <c r="AG600" s="573"/>
      <c r="AI600" s="59">
        <f>SUM(N598:Q599)-N600</f>
        <v>0</v>
      </c>
      <c r="AJ600" s="54">
        <f>SUM(R598:U599)-R600</f>
        <v>0</v>
      </c>
      <c r="AK600" s="54">
        <f>SUM(V598:Y599)-V600</f>
        <v>0</v>
      </c>
      <c r="AL600" s="54">
        <f>SUM(Z598:AC599)-Z600</f>
        <v>0</v>
      </c>
      <c r="AM600" s="55">
        <f>SUM(AD598:AG599)-AD600</f>
        <v>0</v>
      </c>
      <c r="AN600" s="8"/>
      <c r="AO600" s="74" t="e">
        <f>AD600-SUM('[2]41'!E76:E79)</f>
        <v>#REF!</v>
      </c>
      <c r="AP600" s="8"/>
      <c r="AQ600" s="8"/>
    </row>
    <row r="601" spans="1:43" s="7" customFormat="1" ht="13.8" x14ac:dyDescent="0.25">
      <c r="A601" s="6"/>
      <c r="AI601" s="8"/>
      <c r="AJ601" s="8"/>
      <c r="AK601" s="8"/>
      <c r="AL601" s="8"/>
      <c r="AM601" s="8"/>
      <c r="AN601" s="8"/>
      <c r="AO601" s="8"/>
      <c r="AP601" s="8"/>
      <c r="AQ601" s="8"/>
    </row>
    <row r="602" spans="1:43" s="7" customFormat="1" ht="13.8" x14ac:dyDescent="0.25">
      <c r="A602" s="6"/>
      <c r="D602" s="165" t="s">
        <v>276</v>
      </c>
      <c r="E602" s="165"/>
      <c r="F602" s="165"/>
      <c r="G602" s="165"/>
      <c r="H602" s="165"/>
      <c r="I602" s="165"/>
      <c r="J602" s="165"/>
      <c r="K602" s="165"/>
      <c r="L602" s="165"/>
      <c r="M602" s="165"/>
      <c r="N602" s="165"/>
      <c r="O602" s="165"/>
      <c r="P602" s="165"/>
      <c r="Q602" s="165"/>
      <c r="R602" s="165"/>
      <c r="S602" s="165"/>
      <c r="T602" s="165"/>
      <c r="U602" s="165"/>
      <c r="V602" s="165"/>
      <c r="W602" s="165"/>
      <c r="X602" s="165"/>
      <c r="Y602" s="165"/>
      <c r="Z602" s="165"/>
      <c r="AA602" s="165"/>
      <c r="AB602" s="165"/>
      <c r="AC602" s="165"/>
      <c r="AD602" s="165"/>
      <c r="AE602" s="165"/>
      <c r="AF602" s="165"/>
      <c r="AG602" s="165"/>
      <c r="AI602" s="8"/>
      <c r="AJ602" s="8"/>
      <c r="AK602" s="8"/>
      <c r="AL602" s="8"/>
      <c r="AM602" s="8"/>
      <c r="AN602" s="8"/>
      <c r="AO602" s="8"/>
      <c r="AP602" s="8"/>
      <c r="AQ602" s="8"/>
    </row>
    <row r="603" spans="1:43" s="7" customFormat="1" ht="13.8" x14ac:dyDescent="0.25">
      <c r="A603" s="6"/>
      <c r="D603" s="165"/>
      <c r="E603" s="165"/>
      <c r="F603" s="165"/>
      <c r="G603" s="165"/>
      <c r="H603" s="165"/>
      <c r="I603" s="165"/>
      <c r="J603" s="165"/>
      <c r="K603" s="165"/>
      <c r="L603" s="165"/>
      <c r="M603" s="165"/>
      <c r="N603" s="165"/>
      <c r="O603" s="165"/>
      <c r="P603" s="165"/>
      <c r="Q603" s="165"/>
      <c r="R603" s="165"/>
      <c r="S603" s="165"/>
      <c r="T603" s="165"/>
      <c r="U603" s="165"/>
      <c r="V603" s="165"/>
      <c r="W603" s="165"/>
      <c r="X603" s="165"/>
      <c r="Y603" s="165"/>
      <c r="Z603" s="165"/>
      <c r="AA603" s="165"/>
      <c r="AB603" s="165"/>
      <c r="AC603" s="165"/>
      <c r="AD603" s="165"/>
      <c r="AE603" s="165"/>
      <c r="AF603" s="165"/>
      <c r="AG603" s="165"/>
      <c r="AI603" s="8"/>
      <c r="AJ603" s="8"/>
      <c r="AK603" s="8"/>
      <c r="AL603" s="8"/>
      <c r="AM603" s="8"/>
      <c r="AN603" s="8"/>
      <c r="AO603" s="8"/>
      <c r="AP603" s="8"/>
      <c r="AQ603" s="8"/>
    </row>
    <row r="604" spans="1:43" s="7" customFormat="1" ht="14.4" thickBot="1" x14ac:dyDescent="0.3">
      <c r="A604" s="6"/>
      <c r="AI604" s="8"/>
      <c r="AJ604" s="8"/>
      <c r="AK604" s="8"/>
      <c r="AL604" s="8"/>
      <c r="AM604" s="8"/>
      <c r="AN604" s="8"/>
      <c r="AO604" s="8"/>
      <c r="AP604" s="8"/>
      <c r="AQ604" s="8"/>
    </row>
    <row r="605" spans="1:43" s="7" customFormat="1" ht="14.4" thickBot="1" x14ac:dyDescent="0.3">
      <c r="A605" s="6">
        <v>20</v>
      </c>
      <c r="D605" s="190" t="s">
        <v>239</v>
      </c>
      <c r="E605" s="190"/>
      <c r="F605" s="190"/>
      <c r="G605" s="190"/>
      <c r="H605" s="190"/>
      <c r="I605" s="190"/>
      <c r="J605" s="190"/>
      <c r="K605" s="190"/>
      <c r="L605" s="190"/>
      <c r="M605" s="190"/>
      <c r="N605" s="190"/>
      <c r="O605" s="190"/>
      <c r="P605" s="190"/>
      <c r="Q605" s="190"/>
      <c r="R605" s="190"/>
      <c r="S605" s="190" t="s">
        <v>183</v>
      </c>
      <c r="T605" s="190"/>
      <c r="U605" s="190"/>
      <c r="V605" s="190"/>
      <c r="W605" s="190"/>
      <c r="X605" s="190"/>
      <c r="Y605" s="190"/>
      <c r="Z605" s="190"/>
      <c r="AA605" s="190"/>
      <c r="AB605" s="190"/>
      <c r="AC605" s="190"/>
      <c r="AD605" s="190"/>
      <c r="AE605" s="190"/>
      <c r="AF605" s="190"/>
      <c r="AG605" s="190"/>
      <c r="AI605" s="8"/>
      <c r="AJ605" s="8"/>
      <c r="AK605" s="8"/>
      <c r="AL605" s="8"/>
      <c r="AM605" s="8"/>
      <c r="AN605" s="8"/>
      <c r="AO605" s="8"/>
      <c r="AP605" s="8"/>
      <c r="AQ605" s="8"/>
    </row>
    <row r="606" spans="1:43" s="7" customFormat="1" ht="27.75" customHeight="1" x14ac:dyDescent="0.25">
      <c r="A606" s="6"/>
      <c r="D606" s="184" t="s">
        <v>277</v>
      </c>
      <c r="E606" s="184"/>
      <c r="F606" s="184"/>
      <c r="G606" s="184"/>
      <c r="H606" s="184"/>
      <c r="I606" s="184"/>
      <c r="J606" s="184"/>
      <c r="K606" s="184"/>
      <c r="L606" s="184"/>
      <c r="M606" s="184"/>
      <c r="N606" s="184"/>
      <c r="O606" s="184"/>
      <c r="P606" s="184"/>
      <c r="Q606" s="184"/>
      <c r="R606" s="184"/>
      <c r="S606" s="212"/>
      <c r="T606" s="212"/>
      <c r="U606" s="212"/>
      <c r="V606" s="212"/>
      <c r="W606" s="212"/>
      <c r="X606" s="212"/>
      <c r="Y606" s="212"/>
      <c r="Z606" s="212"/>
      <c r="AA606" s="212"/>
      <c r="AB606" s="212"/>
      <c r="AC606" s="212"/>
      <c r="AD606" s="212"/>
      <c r="AE606" s="212"/>
      <c r="AF606" s="212"/>
      <c r="AG606" s="212"/>
      <c r="AI606" s="8"/>
      <c r="AJ606" s="8"/>
      <c r="AK606" s="8"/>
      <c r="AL606" s="8"/>
      <c r="AM606" s="8"/>
      <c r="AN606" s="8"/>
      <c r="AO606" s="8"/>
      <c r="AP606" s="8"/>
      <c r="AQ606" s="8"/>
    </row>
    <row r="607" spans="1:43" s="7" customFormat="1" ht="27.75" customHeight="1" thickBot="1" x14ac:dyDescent="0.3">
      <c r="A607" s="6"/>
      <c r="D607" s="285" t="s">
        <v>278</v>
      </c>
      <c r="E607" s="285"/>
      <c r="F607" s="285"/>
      <c r="G607" s="285"/>
      <c r="H607" s="285"/>
      <c r="I607" s="285"/>
      <c r="J607" s="285"/>
      <c r="K607" s="285"/>
      <c r="L607" s="285"/>
      <c r="M607" s="285"/>
      <c r="N607" s="285"/>
      <c r="O607" s="285"/>
      <c r="P607" s="285"/>
      <c r="Q607" s="285"/>
      <c r="R607" s="285"/>
      <c r="S607" s="217"/>
      <c r="T607" s="217"/>
      <c r="U607" s="217"/>
      <c r="V607" s="217"/>
      <c r="W607" s="217"/>
      <c r="X607" s="217"/>
      <c r="Y607" s="217"/>
      <c r="Z607" s="217"/>
      <c r="AA607" s="217"/>
      <c r="AB607" s="217"/>
      <c r="AC607" s="217"/>
      <c r="AD607" s="217"/>
      <c r="AE607" s="217"/>
      <c r="AF607" s="217"/>
      <c r="AG607" s="217"/>
      <c r="AI607" s="8"/>
      <c r="AJ607" s="8"/>
      <c r="AK607" s="8"/>
      <c r="AL607" s="8"/>
      <c r="AM607" s="8"/>
      <c r="AN607" s="8"/>
      <c r="AO607" s="8"/>
      <c r="AP607" s="8"/>
      <c r="AQ607" s="8"/>
    </row>
    <row r="608" spans="1:43" s="7" customFormat="1" ht="13.8" x14ac:dyDescent="0.25">
      <c r="A608" s="6"/>
      <c r="AI608" s="8"/>
      <c r="AJ608" s="8"/>
      <c r="AK608" s="8"/>
      <c r="AL608" s="8"/>
      <c r="AM608" s="8"/>
      <c r="AN608" s="8"/>
      <c r="AO608" s="8"/>
      <c r="AP608" s="8"/>
      <c r="AQ608" s="8"/>
    </row>
    <row r="609" spans="1:43" s="7" customFormat="1" ht="13.8" x14ac:dyDescent="0.25">
      <c r="A609" s="6"/>
      <c r="AI609" s="8"/>
      <c r="AJ609" s="8"/>
      <c r="AK609" s="8"/>
      <c r="AL609" s="8"/>
      <c r="AM609" s="8"/>
      <c r="AN609" s="8"/>
      <c r="AO609" s="8"/>
      <c r="AP609" s="8"/>
      <c r="AQ609" s="8"/>
    </row>
    <row r="610" spans="1:43" s="7" customFormat="1" ht="13.8" x14ac:dyDescent="0.25">
      <c r="A610" s="6"/>
      <c r="D610" s="165" t="s">
        <v>279</v>
      </c>
      <c r="E610" s="165"/>
      <c r="F610" s="165"/>
      <c r="G610" s="165"/>
      <c r="H610" s="165"/>
      <c r="I610" s="165"/>
      <c r="J610" s="165"/>
      <c r="K610" s="165"/>
      <c r="L610" s="165"/>
      <c r="M610" s="165"/>
      <c r="N610" s="165"/>
      <c r="O610" s="165"/>
      <c r="P610" s="165"/>
      <c r="Q610" s="165"/>
      <c r="R610" s="165"/>
      <c r="S610" s="165"/>
      <c r="T610" s="165"/>
      <c r="U610" s="165"/>
      <c r="V610" s="165"/>
      <c r="W610" s="165"/>
      <c r="X610" s="165"/>
      <c r="Y610" s="165"/>
      <c r="Z610" s="165"/>
      <c r="AA610" s="165"/>
      <c r="AB610" s="165"/>
      <c r="AC610" s="165"/>
      <c r="AD610" s="165"/>
      <c r="AE610" s="165"/>
      <c r="AF610" s="165"/>
      <c r="AG610" s="165"/>
      <c r="AI610" s="8"/>
      <c r="AJ610" s="8"/>
      <c r="AK610" s="8"/>
      <c r="AL610" s="8"/>
      <c r="AM610" s="8"/>
      <c r="AN610" s="8"/>
      <c r="AO610" s="8"/>
      <c r="AP610" s="8"/>
      <c r="AQ610" s="8"/>
    </row>
    <row r="611" spans="1:43" s="7" customFormat="1" ht="13.8" x14ac:dyDescent="0.25">
      <c r="A611" s="6"/>
      <c r="D611" s="165"/>
      <c r="E611" s="165"/>
      <c r="F611" s="165"/>
      <c r="G611" s="165"/>
      <c r="H611" s="165"/>
      <c r="I611" s="165"/>
      <c r="J611" s="165"/>
      <c r="K611" s="165"/>
      <c r="L611" s="165"/>
      <c r="M611" s="165"/>
      <c r="N611" s="165"/>
      <c r="O611" s="165"/>
      <c r="P611" s="165"/>
      <c r="Q611" s="165"/>
      <c r="R611" s="165"/>
      <c r="S611" s="165"/>
      <c r="T611" s="165"/>
      <c r="U611" s="165"/>
      <c r="V611" s="165"/>
      <c r="W611" s="165"/>
      <c r="X611" s="165"/>
      <c r="Y611" s="165"/>
      <c r="Z611" s="165"/>
      <c r="AA611" s="165"/>
      <c r="AB611" s="165"/>
      <c r="AC611" s="165"/>
      <c r="AD611" s="165"/>
      <c r="AE611" s="165"/>
      <c r="AF611" s="165"/>
      <c r="AG611" s="165"/>
      <c r="AI611" s="8"/>
      <c r="AJ611" s="8"/>
      <c r="AK611" s="8"/>
      <c r="AL611" s="8"/>
      <c r="AM611" s="8"/>
      <c r="AN611" s="8"/>
      <c r="AO611" s="8"/>
      <c r="AP611" s="8"/>
      <c r="AQ611" s="8"/>
    </row>
    <row r="612" spans="1:43" s="7" customFormat="1" ht="14.4" thickBot="1" x14ac:dyDescent="0.3">
      <c r="A612" s="6"/>
      <c r="AI612" s="8"/>
      <c r="AJ612" s="8"/>
      <c r="AK612" s="8"/>
      <c r="AL612" s="8"/>
      <c r="AM612" s="8"/>
      <c r="AN612" s="8"/>
      <c r="AO612" s="8"/>
      <c r="AP612" s="8"/>
      <c r="AQ612" s="8"/>
    </row>
    <row r="613" spans="1:43" s="7" customFormat="1" ht="45" customHeight="1" thickBot="1" x14ac:dyDescent="0.3">
      <c r="A613" s="6">
        <v>21</v>
      </c>
      <c r="D613" s="191" t="s">
        <v>271</v>
      </c>
      <c r="E613" s="191"/>
      <c r="F613" s="191"/>
      <c r="G613" s="191"/>
      <c r="H613" s="191"/>
      <c r="I613" s="191"/>
      <c r="J613" s="191"/>
      <c r="K613" s="191"/>
      <c r="L613" s="191" t="s">
        <v>280</v>
      </c>
      <c r="M613" s="191"/>
      <c r="N613" s="191"/>
      <c r="O613" s="191"/>
      <c r="P613" s="191"/>
      <c r="Q613" s="191"/>
      <c r="R613" s="191"/>
      <c r="S613" s="191" t="s">
        <v>281</v>
      </c>
      <c r="T613" s="191"/>
      <c r="U613" s="191"/>
      <c r="V613" s="191"/>
      <c r="W613" s="191"/>
      <c r="X613" s="191"/>
      <c r="Y613" s="191"/>
      <c r="Z613" s="191" t="s">
        <v>282</v>
      </c>
      <c r="AA613" s="191"/>
      <c r="AB613" s="191"/>
      <c r="AC613" s="191"/>
      <c r="AD613" s="191"/>
      <c r="AE613" s="191"/>
      <c r="AF613" s="191"/>
      <c r="AG613" s="191"/>
      <c r="AI613" s="8"/>
      <c r="AJ613" s="8"/>
      <c r="AK613" s="8"/>
      <c r="AL613" s="8"/>
      <c r="AM613" s="8"/>
      <c r="AN613" s="8"/>
      <c r="AO613" s="8"/>
      <c r="AP613" s="8"/>
      <c r="AQ613" s="8"/>
    </row>
    <row r="614" spans="1:43" ht="18" customHeight="1" x14ac:dyDescent="0.2">
      <c r="D614" s="568" t="s">
        <v>263</v>
      </c>
      <c r="E614" s="569"/>
      <c r="F614" s="569"/>
      <c r="G614" s="569"/>
      <c r="H614" s="569"/>
      <c r="I614" s="569"/>
      <c r="J614" s="569"/>
      <c r="K614" s="570"/>
      <c r="L614" s="219"/>
      <c r="M614" s="219"/>
      <c r="N614" s="219"/>
      <c r="O614" s="219"/>
      <c r="P614" s="219"/>
      <c r="Q614" s="219"/>
      <c r="R614" s="219"/>
      <c r="S614" s="219"/>
      <c r="T614" s="219"/>
      <c r="U614" s="219"/>
      <c r="V614" s="219"/>
      <c r="W614" s="219"/>
      <c r="X614" s="219"/>
      <c r="Y614" s="219"/>
      <c r="Z614" s="219"/>
      <c r="AA614" s="219"/>
      <c r="AB614" s="219"/>
      <c r="AC614" s="219"/>
      <c r="AD614" s="219"/>
      <c r="AE614" s="219"/>
      <c r="AF614" s="219"/>
      <c r="AG614" s="219"/>
    </row>
    <row r="615" spans="1:43" ht="18" customHeight="1" x14ac:dyDescent="0.2">
      <c r="D615" s="459" t="s">
        <v>264</v>
      </c>
      <c r="E615" s="460"/>
      <c r="F615" s="460"/>
      <c r="G615" s="460"/>
      <c r="H615" s="460"/>
      <c r="I615" s="460"/>
      <c r="J615" s="460"/>
      <c r="K615" s="461"/>
      <c r="L615" s="183"/>
      <c r="M615" s="183"/>
      <c r="N615" s="183"/>
      <c r="O615" s="183"/>
      <c r="P615" s="183"/>
      <c r="Q615" s="183"/>
      <c r="R615" s="183"/>
      <c r="S615" s="183"/>
      <c r="T615" s="183"/>
      <c r="U615" s="183"/>
      <c r="V615" s="183"/>
      <c r="W615" s="183"/>
      <c r="X615" s="183"/>
      <c r="Y615" s="183"/>
      <c r="Z615" s="183"/>
      <c r="AA615" s="183"/>
      <c r="AB615" s="183"/>
      <c r="AC615" s="183"/>
      <c r="AD615" s="183"/>
      <c r="AE615" s="183"/>
      <c r="AF615" s="183"/>
      <c r="AG615" s="183"/>
    </row>
    <row r="616" spans="1:43" ht="18" customHeight="1" x14ac:dyDescent="0.2">
      <c r="D616" s="459" t="s">
        <v>283</v>
      </c>
      <c r="E616" s="460"/>
      <c r="F616" s="460"/>
      <c r="G616" s="460"/>
      <c r="H616" s="460"/>
      <c r="I616" s="460"/>
      <c r="J616" s="460"/>
      <c r="K616" s="461"/>
      <c r="L616" s="183"/>
      <c r="M616" s="183"/>
      <c r="N616" s="183"/>
      <c r="O616" s="183"/>
      <c r="P616" s="183"/>
      <c r="Q616" s="183"/>
      <c r="R616" s="183"/>
      <c r="S616" s="183"/>
      <c r="T616" s="183"/>
      <c r="U616" s="183"/>
      <c r="V616" s="183"/>
      <c r="W616" s="183"/>
      <c r="X616" s="183"/>
      <c r="Y616" s="183"/>
      <c r="Z616" s="183"/>
      <c r="AA616" s="183"/>
      <c r="AB616" s="183"/>
      <c r="AC616" s="183"/>
      <c r="AD616" s="183"/>
      <c r="AE616" s="183"/>
      <c r="AF616" s="183"/>
      <c r="AG616" s="183"/>
    </row>
    <row r="617" spans="1:43" ht="18" customHeight="1" x14ac:dyDescent="0.2">
      <c r="D617" s="459" t="s">
        <v>267</v>
      </c>
      <c r="E617" s="460"/>
      <c r="F617" s="460"/>
      <c r="G617" s="460"/>
      <c r="H617" s="460"/>
      <c r="I617" s="460"/>
      <c r="J617" s="460"/>
      <c r="K617" s="461"/>
      <c r="L617" s="183"/>
      <c r="M617" s="183"/>
      <c r="N617" s="183"/>
      <c r="O617" s="183"/>
      <c r="P617" s="183"/>
      <c r="Q617" s="183"/>
      <c r="R617" s="183"/>
      <c r="S617" s="183"/>
      <c r="T617" s="183"/>
      <c r="U617" s="183"/>
      <c r="V617" s="183"/>
      <c r="W617" s="183"/>
      <c r="X617" s="183"/>
      <c r="Y617" s="183"/>
      <c r="Z617" s="183"/>
      <c r="AA617" s="183"/>
      <c r="AB617" s="183"/>
      <c r="AC617" s="183"/>
      <c r="AD617" s="183"/>
      <c r="AE617" s="183"/>
      <c r="AF617" s="183"/>
      <c r="AG617" s="183"/>
    </row>
    <row r="618" spans="1:43" ht="18" customHeight="1" thickBot="1" x14ac:dyDescent="0.25">
      <c r="D618" s="451" t="s">
        <v>269</v>
      </c>
      <c r="E618" s="452"/>
      <c r="F618" s="452"/>
      <c r="G618" s="452"/>
      <c r="H618" s="452"/>
      <c r="I618" s="452"/>
      <c r="J618" s="452"/>
      <c r="K618" s="453"/>
      <c r="L618" s="173">
        <f>SUM(L614:R617)</f>
        <v>0</v>
      </c>
      <c r="M618" s="173"/>
      <c r="N618" s="173"/>
      <c r="O618" s="173"/>
      <c r="P618" s="173"/>
      <c r="Q618" s="173"/>
      <c r="R618" s="173"/>
      <c r="S618" s="173">
        <f>SUM(S614:Y617)</f>
        <v>0</v>
      </c>
      <c r="T618" s="173"/>
      <c r="U618" s="173"/>
      <c r="V618" s="173"/>
      <c r="W618" s="173"/>
      <c r="X618" s="173"/>
      <c r="Y618" s="173"/>
      <c r="Z618" s="173">
        <f>SUM(Z614:AG617)</f>
        <v>0</v>
      </c>
      <c r="AA618" s="173"/>
      <c r="AB618" s="173"/>
      <c r="AC618" s="173"/>
      <c r="AD618" s="173"/>
      <c r="AE618" s="173"/>
      <c r="AF618" s="173"/>
      <c r="AG618" s="173"/>
    </row>
    <row r="621" spans="1:43" ht="14.25" customHeight="1" x14ac:dyDescent="0.25">
      <c r="D621" s="19" t="s">
        <v>284</v>
      </c>
    </row>
    <row r="623" spans="1:43" ht="14.25" customHeight="1" x14ac:dyDescent="0.2">
      <c r="D623" s="221" t="s">
        <v>285</v>
      </c>
      <c r="E623" s="221"/>
      <c r="F623" s="221"/>
      <c r="G623" s="221"/>
      <c r="H623" s="221"/>
      <c r="I623" s="221"/>
      <c r="J623" s="221"/>
      <c r="K623" s="221"/>
      <c r="L623" s="221"/>
      <c r="M623" s="221"/>
      <c r="N623" s="221"/>
      <c r="O623" s="221"/>
      <c r="P623" s="221"/>
      <c r="Q623" s="221"/>
      <c r="R623" s="221"/>
      <c r="S623" s="221"/>
      <c r="T623" s="221"/>
      <c r="U623" s="221"/>
      <c r="V623" s="221"/>
      <c r="W623" s="221"/>
      <c r="X623" s="221"/>
      <c r="Y623" s="221"/>
      <c r="Z623" s="221"/>
      <c r="AA623" s="221"/>
      <c r="AB623" s="221"/>
      <c r="AC623" s="221"/>
      <c r="AD623" s="221"/>
      <c r="AE623" s="221"/>
      <c r="AF623" s="221"/>
      <c r="AG623" s="221"/>
    </row>
    <row r="624" spans="1:43" ht="14.25" customHeight="1" thickBot="1" x14ac:dyDescent="0.25"/>
    <row r="625" spans="1:42" ht="28.5" customHeight="1" thickTop="1" thickBot="1" x14ac:dyDescent="0.25">
      <c r="A625" s="6">
        <v>22</v>
      </c>
      <c r="D625" s="374" t="s">
        <v>286</v>
      </c>
      <c r="E625" s="483"/>
      <c r="F625" s="483"/>
      <c r="G625" s="483"/>
      <c r="H625" s="483"/>
      <c r="I625" s="483"/>
      <c r="J625" s="483"/>
      <c r="K625" s="483"/>
      <c r="L625" s="483"/>
      <c r="M625" s="483"/>
      <c r="N625" s="483"/>
      <c r="O625" s="484"/>
      <c r="P625" s="371" t="s">
        <v>17</v>
      </c>
      <c r="Q625" s="381"/>
      <c r="R625" s="381"/>
      <c r="S625" s="381"/>
      <c r="T625" s="381"/>
      <c r="U625" s="381"/>
      <c r="V625" s="381"/>
      <c r="W625" s="381"/>
      <c r="X625" s="382"/>
      <c r="Y625" s="371" t="s">
        <v>18</v>
      </c>
      <c r="Z625" s="381"/>
      <c r="AA625" s="381"/>
      <c r="AB625" s="381"/>
      <c r="AC625" s="381"/>
      <c r="AD625" s="381"/>
      <c r="AE625" s="381"/>
      <c r="AF625" s="381"/>
      <c r="AG625" s="382"/>
      <c r="AL625" s="69" t="s">
        <v>17</v>
      </c>
      <c r="AM625" s="69" t="s">
        <v>18</v>
      </c>
      <c r="AO625" s="69" t="s">
        <v>17</v>
      </c>
      <c r="AP625" s="69" t="s">
        <v>18</v>
      </c>
    </row>
    <row r="626" spans="1:42" ht="16.5" customHeight="1" thickBot="1" x14ac:dyDescent="0.25">
      <c r="D626" s="496" t="s">
        <v>287</v>
      </c>
      <c r="E626" s="497"/>
      <c r="F626" s="497"/>
      <c r="G626" s="497"/>
      <c r="H626" s="497"/>
      <c r="I626" s="497"/>
      <c r="J626" s="497"/>
      <c r="K626" s="497"/>
      <c r="L626" s="497"/>
      <c r="M626" s="497"/>
      <c r="N626" s="497"/>
      <c r="O626" s="498"/>
      <c r="P626" s="543">
        <f>SUM(P627:X628)</f>
        <v>0</v>
      </c>
      <c r="Q626" s="544"/>
      <c r="R626" s="544"/>
      <c r="S626" s="544"/>
      <c r="T626" s="544"/>
      <c r="U626" s="544"/>
      <c r="V626" s="544"/>
      <c r="W626" s="544"/>
      <c r="X626" s="545"/>
      <c r="Y626" s="543">
        <f>SUM(Y627:AG628)</f>
        <v>0</v>
      </c>
      <c r="Z626" s="544"/>
      <c r="AA626" s="544"/>
      <c r="AB626" s="544"/>
      <c r="AC626" s="544"/>
      <c r="AD626" s="544"/>
      <c r="AE626" s="544"/>
      <c r="AF626" s="544"/>
      <c r="AG626" s="561"/>
      <c r="AL626" s="77">
        <f>SUM(P627:X628)-P626</f>
        <v>0</v>
      </c>
      <c r="AM626" s="71">
        <f>SUM(Y627:AG628)-Y626</f>
        <v>0</v>
      </c>
      <c r="AO626" s="77" t="e">
        <f>P626-'[2]41'!$D$84</f>
        <v>#REF!</v>
      </c>
      <c r="AP626" s="71" t="e">
        <f>Y626-'[2]41'!$G$84</f>
        <v>#REF!</v>
      </c>
    </row>
    <row r="627" spans="1:42" ht="16.5" customHeight="1" x14ac:dyDescent="0.2">
      <c r="D627" s="208"/>
      <c r="E627" s="266"/>
      <c r="F627" s="266"/>
      <c r="G627" s="266"/>
      <c r="H627" s="266"/>
      <c r="I627" s="266"/>
      <c r="J627" s="266"/>
      <c r="K627" s="266"/>
      <c r="L627" s="266"/>
      <c r="M627" s="266"/>
      <c r="N627" s="266"/>
      <c r="O627" s="267"/>
      <c r="P627" s="556"/>
      <c r="Q627" s="557"/>
      <c r="R627" s="557"/>
      <c r="S627" s="557"/>
      <c r="T627" s="557"/>
      <c r="U627" s="557"/>
      <c r="V627" s="557"/>
      <c r="W627" s="557"/>
      <c r="X627" s="558"/>
      <c r="Y627" s="559"/>
      <c r="Z627" s="557"/>
      <c r="AA627" s="557"/>
      <c r="AB627" s="557"/>
      <c r="AC627" s="557"/>
      <c r="AD627" s="557"/>
      <c r="AE627" s="557"/>
      <c r="AF627" s="557"/>
      <c r="AG627" s="560"/>
      <c r="AL627" s="52"/>
      <c r="AM627" s="53"/>
      <c r="AO627" s="52"/>
      <c r="AP627" s="53"/>
    </row>
    <row r="628" spans="1:42" ht="16.5" customHeight="1" thickBot="1" x14ac:dyDescent="0.25">
      <c r="D628" s="192"/>
      <c r="E628" s="243"/>
      <c r="F628" s="243"/>
      <c r="G628" s="243"/>
      <c r="H628" s="243"/>
      <c r="I628" s="243"/>
      <c r="J628" s="243"/>
      <c r="K628" s="243"/>
      <c r="L628" s="243"/>
      <c r="M628" s="243"/>
      <c r="N628" s="243"/>
      <c r="O628" s="244"/>
      <c r="P628" s="538"/>
      <c r="Q628" s="539"/>
      <c r="R628" s="539"/>
      <c r="S628" s="539"/>
      <c r="T628" s="539"/>
      <c r="U628" s="539"/>
      <c r="V628" s="539"/>
      <c r="W628" s="539"/>
      <c r="X628" s="540"/>
      <c r="Y628" s="541"/>
      <c r="Z628" s="539"/>
      <c r="AA628" s="539"/>
      <c r="AB628" s="539"/>
      <c r="AC628" s="539"/>
      <c r="AD628" s="539"/>
      <c r="AE628" s="539"/>
      <c r="AF628" s="539"/>
      <c r="AG628" s="542"/>
      <c r="AL628" s="52"/>
      <c r="AM628" s="53"/>
      <c r="AO628" s="52"/>
      <c r="AP628" s="53"/>
    </row>
    <row r="629" spans="1:42" ht="16.5" customHeight="1" thickBot="1" x14ac:dyDescent="0.25">
      <c r="D629" s="496" t="s">
        <v>288</v>
      </c>
      <c r="E629" s="497"/>
      <c r="F629" s="497"/>
      <c r="G629" s="497"/>
      <c r="H629" s="497"/>
      <c r="I629" s="497"/>
      <c r="J629" s="497"/>
      <c r="K629" s="497"/>
      <c r="L629" s="497"/>
      <c r="M629" s="497"/>
      <c r="N629" s="497"/>
      <c r="O629" s="498"/>
      <c r="P629" s="543">
        <f>SUM(P630:X631)</f>
        <v>10.199999999999999</v>
      </c>
      <c r="Q629" s="544"/>
      <c r="R629" s="544"/>
      <c r="S629" s="544"/>
      <c r="T629" s="544"/>
      <c r="U629" s="544"/>
      <c r="V629" s="544"/>
      <c r="W629" s="544"/>
      <c r="X629" s="545"/>
      <c r="Y629" s="543">
        <f>SUM(Y630:AG631)</f>
        <v>0</v>
      </c>
      <c r="Z629" s="544"/>
      <c r="AA629" s="544"/>
      <c r="AB629" s="544"/>
      <c r="AC629" s="544"/>
      <c r="AD629" s="544"/>
      <c r="AE629" s="544"/>
      <c r="AF629" s="544"/>
      <c r="AG629" s="561"/>
      <c r="AL629" s="50">
        <f>SUM(P630:X631)-P629</f>
        <v>0</v>
      </c>
      <c r="AM629" s="49">
        <f>SUM(Y630:AG631)-Y629</f>
        <v>0</v>
      </c>
      <c r="AO629" s="50" t="e">
        <f>P629-'[2]41'!$D$85</f>
        <v>#REF!</v>
      </c>
      <c r="AP629" s="49" t="e">
        <f>Y629-'[2]41'!$G$85</f>
        <v>#REF!</v>
      </c>
    </row>
    <row r="630" spans="1:42" ht="16.5" customHeight="1" x14ac:dyDescent="0.2">
      <c r="D630" s="414" t="s">
        <v>289</v>
      </c>
      <c r="E630" s="414"/>
      <c r="F630" s="414"/>
      <c r="G630" s="414"/>
      <c r="H630" s="414"/>
      <c r="I630" s="414"/>
      <c r="J630" s="414"/>
      <c r="K630" s="414"/>
      <c r="L630" s="414"/>
      <c r="M630" s="414"/>
      <c r="N630" s="414"/>
      <c r="O630" s="414"/>
      <c r="P630" s="562">
        <v>10.199999999999999</v>
      </c>
      <c r="Q630" s="563"/>
      <c r="R630" s="563"/>
      <c r="S630" s="563"/>
      <c r="T630" s="563"/>
      <c r="U630" s="563"/>
      <c r="V630" s="563"/>
      <c r="W630" s="563"/>
      <c r="X630" s="564"/>
      <c r="Y630" s="565" t="s">
        <v>22</v>
      </c>
      <c r="Z630" s="566"/>
      <c r="AA630" s="566"/>
      <c r="AB630" s="566"/>
      <c r="AC630" s="566"/>
      <c r="AD630" s="566"/>
      <c r="AE630" s="566"/>
      <c r="AF630" s="566"/>
      <c r="AG630" s="567"/>
      <c r="AL630" s="52"/>
      <c r="AM630" s="53"/>
      <c r="AO630" s="52"/>
      <c r="AP630" s="53"/>
    </row>
    <row r="631" spans="1:42" ht="16.5" customHeight="1" thickBot="1" x14ac:dyDescent="0.25">
      <c r="D631" s="192"/>
      <c r="E631" s="243"/>
      <c r="F631" s="243"/>
      <c r="G631" s="243"/>
      <c r="H631" s="243"/>
      <c r="I631" s="243"/>
      <c r="J631" s="243"/>
      <c r="K631" s="243"/>
      <c r="L631" s="243"/>
      <c r="M631" s="243"/>
      <c r="N631" s="243"/>
      <c r="O631" s="244"/>
      <c r="P631" s="538"/>
      <c r="Q631" s="539"/>
      <c r="R631" s="539"/>
      <c r="S631" s="539"/>
      <c r="T631" s="539"/>
      <c r="U631" s="539"/>
      <c r="V631" s="539"/>
      <c r="W631" s="539"/>
      <c r="X631" s="540"/>
      <c r="Y631" s="541"/>
      <c r="Z631" s="539"/>
      <c r="AA631" s="539"/>
      <c r="AB631" s="539"/>
      <c r="AC631" s="539"/>
      <c r="AD631" s="539"/>
      <c r="AE631" s="539"/>
      <c r="AF631" s="539"/>
      <c r="AG631" s="542"/>
      <c r="AL631" s="52"/>
      <c r="AM631" s="53"/>
      <c r="AO631" s="52"/>
      <c r="AP631" s="53"/>
    </row>
    <row r="632" spans="1:42" ht="16.5" customHeight="1" thickBot="1" x14ac:dyDescent="0.25">
      <c r="D632" s="496" t="s">
        <v>290</v>
      </c>
      <c r="E632" s="497"/>
      <c r="F632" s="497"/>
      <c r="G632" s="497"/>
      <c r="H632" s="497"/>
      <c r="I632" s="497"/>
      <c r="J632" s="497"/>
      <c r="K632" s="497"/>
      <c r="L632" s="497"/>
      <c r="M632" s="497"/>
      <c r="N632" s="497"/>
      <c r="O632" s="498"/>
      <c r="P632" s="543">
        <f>SUM(P633:X634)</f>
        <v>0</v>
      </c>
      <c r="Q632" s="544"/>
      <c r="R632" s="544"/>
      <c r="S632" s="544"/>
      <c r="T632" s="544"/>
      <c r="U632" s="544"/>
      <c r="V632" s="544"/>
      <c r="W632" s="544"/>
      <c r="X632" s="545"/>
      <c r="Y632" s="543">
        <f>SUM(Y633:AG634)</f>
        <v>0</v>
      </c>
      <c r="Z632" s="544"/>
      <c r="AA632" s="544"/>
      <c r="AB632" s="544"/>
      <c r="AC632" s="544"/>
      <c r="AD632" s="544"/>
      <c r="AE632" s="544"/>
      <c r="AF632" s="544"/>
      <c r="AG632" s="561"/>
      <c r="AL632" s="50">
        <f>SUM(P633:X634)-P632</f>
        <v>0</v>
      </c>
      <c r="AM632" s="49">
        <f>SUM(Y633:AG634)-Y632</f>
        <v>0</v>
      </c>
      <c r="AO632" s="50" t="e">
        <f>P632-'[2]41'!$D$86</f>
        <v>#REF!</v>
      </c>
      <c r="AP632" s="49" t="e">
        <f>Y632-'[2]41'!$G$86</f>
        <v>#REF!</v>
      </c>
    </row>
    <row r="633" spans="1:42" ht="16.5" customHeight="1" x14ac:dyDescent="0.2">
      <c r="D633" s="208"/>
      <c r="E633" s="266"/>
      <c r="F633" s="266"/>
      <c r="G633" s="266"/>
      <c r="H633" s="266"/>
      <c r="I633" s="266"/>
      <c r="J633" s="266"/>
      <c r="K633" s="266"/>
      <c r="L633" s="266"/>
      <c r="M633" s="266"/>
      <c r="N633" s="266"/>
      <c r="O633" s="267"/>
      <c r="P633" s="556"/>
      <c r="Q633" s="557"/>
      <c r="R633" s="557"/>
      <c r="S633" s="557"/>
      <c r="T633" s="557"/>
      <c r="U633" s="557"/>
      <c r="V633" s="557"/>
      <c r="W633" s="557"/>
      <c r="X633" s="558"/>
      <c r="Y633" s="559"/>
      <c r="Z633" s="557"/>
      <c r="AA633" s="557"/>
      <c r="AB633" s="557"/>
      <c r="AC633" s="557"/>
      <c r="AD633" s="557"/>
      <c r="AE633" s="557"/>
      <c r="AF633" s="557"/>
      <c r="AG633" s="560"/>
      <c r="AL633" s="52"/>
      <c r="AM633" s="53"/>
      <c r="AO633" s="52"/>
      <c r="AP633" s="53"/>
    </row>
    <row r="634" spans="1:42" ht="16.5" customHeight="1" thickBot="1" x14ac:dyDescent="0.25">
      <c r="D634" s="192"/>
      <c r="E634" s="243"/>
      <c r="F634" s="243"/>
      <c r="G634" s="243"/>
      <c r="H634" s="243"/>
      <c r="I634" s="243"/>
      <c r="J634" s="243"/>
      <c r="K634" s="243"/>
      <c r="L634" s="243"/>
      <c r="M634" s="243"/>
      <c r="N634" s="243"/>
      <c r="O634" s="244"/>
      <c r="P634" s="538"/>
      <c r="Q634" s="539"/>
      <c r="R634" s="539"/>
      <c r="S634" s="539"/>
      <c r="T634" s="539"/>
      <c r="U634" s="539"/>
      <c r="V634" s="539"/>
      <c r="W634" s="539"/>
      <c r="X634" s="540"/>
      <c r="Y634" s="541"/>
      <c r="Z634" s="539"/>
      <c r="AA634" s="539"/>
      <c r="AB634" s="539"/>
      <c r="AC634" s="539"/>
      <c r="AD634" s="539"/>
      <c r="AE634" s="539"/>
      <c r="AF634" s="539"/>
      <c r="AG634" s="542"/>
      <c r="AL634" s="52"/>
      <c r="AM634" s="53"/>
      <c r="AO634" s="52"/>
      <c r="AP634" s="53"/>
    </row>
    <row r="635" spans="1:42" ht="16.5" customHeight="1" thickBot="1" x14ac:dyDescent="0.25">
      <c r="D635" s="496" t="s">
        <v>291</v>
      </c>
      <c r="E635" s="497"/>
      <c r="F635" s="497"/>
      <c r="G635" s="497"/>
      <c r="H635" s="497"/>
      <c r="I635" s="497"/>
      <c r="J635" s="497"/>
      <c r="K635" s="497"/>
      <c r="L635" s="497"/>
      <c r="M635" s="497"/>
      <c r="N635" s="497"/>
      <c r="O635" s="498"/>
      <c r="P635" s="543">
        <f>SUM(P636:X637)</f>
        <v>0</v>
      </c>
      <c r="Q635" s="544"/>
      <c r="R635" s="544"/>
      <c r="S635" s="544"/>
      <c r="T635" s="544"/>
      <c r="U635" s="544"/>
      <c r="V635" s="544"/>
      <c r="W635" s="544"/>
      <c r="X635" s="545"/>
      <c r="Y635" s="546">
        <f>SUM(Y636:AG637)</f>
        <v>80119</v>
      </c>
      <c r="Z635" s="547"/>
      <c r="AA635" s="547"/>
      <c r="AB635" s="547"/>
      <c r="AC635" s="547"/>
      <c r="AD635" s="547"/>
      <c r="AE635" s="547"/>
      <c r="AF635" s="547"/>
      <c r="AG635" s="548"/>
      <c r="AL635" s="50">
        <f>SUM(P636:X637)-P635</f>
        <v>0</v>
      </c>
      <c r="AM635" s="49">
        <f>SUM(Y636:AG637)-Y635</f>
        <v>0</v>
      </c>
      <c r="AO635" s="50" t="e">
        <f>P635-'[2]41'!$D$87</f>
        <v>#REF!</v>
      </c>
      <c r="AP635" s="49" t="e">
        <f>Y635-'[2]41'!$G$87</f>
        <v>#REF!</v>
      </c>
    </row>
    <row r="636" spans="1:42" ht="16.5" customHeight="1" x14ac:dyDescent="0.2">
      <c r="D636" s="549" t="s">
        <v>653</v>
      </c>
      <c r="E636" s="549"/>
      <c r="F636" s="549"/>
      <c r="G636" s="549"/>
      <c r="H636" s="549"/>
      <c r="I636" s="549"/>
      <c r="J636" s="549"/>
      <c r="K636" s="549"/>
      <c r="L636" s="549"/>
      <c r="M636" s="549"/>
      <c r="N636" s="549"/>
      <c r="O636" s="549"/>
      <c r="P636" s="550"/>
      <c r="Q636" s="551"/>
      <c r="R636" s="551"/>
      <c r="S636" s="551"/>
      <c r="T636" s="551"/>
      <c r="U636" s="551"/>
      <c r="V636" s="551"/>
      <c r="W636" s="551"/>
      <c r="X636" s="552"/>
      <c r="Y636" s="553">
        <v>80119</v>
      </c>
      <c r="Z636" s="554"/>
      <c r="AA636" s="554"/>
      <c r="AB636" s="554"/>
      <c r="AC636" s="554"/>
      <c r="AD636" s="554"/>
      <c r="AE636" s="554"/>
      <c r="AF636" s="554"/>
      <c r="AG636" s="555"/>
      <c r="AL636" s="52"/>
      <c r="AM636" s="53"/>
      <c r="AO636" s="52"/>
      <c r="AP636" s="53"/>
    </row>
    <row r="637" spans="1:42" ht="16.5" customHeight="1" thickBot="1" x14ac:dyDescent="0.25">
      <c r="D637" s="192"/>
      <c r="E637" s="243"/>
      <c r="F637" s="243"/>
      <c r="G637" s="243"/>
      <c r="H637" s="243"/>
      <c r="I637" s="243"/>
      <c r="J637" s="243"/>
      <c r="K637" s="243"/>
      <c r="L637" s="243"/>
      <c r="M637" s="243"/>
      <c r="N637" s="243"/>
      <c r="O637" s="244"/>
      <c r="P637" s="538"/>
      <c r="Q637" s="539"/>
      <c r="R637" s="539"/>
      <c r="S637" s="539"/>
      <c r="T637" s="539"/>
      <c r="U637" s="539"/>
      <c r="V637" s="539"/>
      <c r="W637" s="539"/>
      <c r="X637" s="540"/>
      <c r="Y637" s="541"/>
      <c r="Z637" s="539"/>
      <c r="AA637" s="539"/>
      <c r="AB637" s="539"/>
      <c r="AC637" s="539"/>
      <c r="AD637" s="539"/>
      <c r="AE637" s="539"/>
      <c r="AF637" s="539"/>
      <c r="AG637" s="542"/>
      <c r="AL637" s="52"/>
      <c r="AM637" s="53"/>
      <c r="AO637" s="52"/>
      <c r="AP637" s="53"/>
    </row>
    <row r="640" spans="1:42" ht="14.25" customHeight="1" x14ac:dyDescent="0.25">
      <c r="D640" s="19" t="s">
        <v>292</v>
      </c>
    </row>
    <row r="642" spans="1:40" ht="14.25" customHeight="1" x14ac:dyDescent="0.2">
      <c r="D642" s="221" t="s">
        <v>293</v>
      </c>
      <c r="E642" s="221"/>
      <c r="F642" s="221"/>
      <c r="G642" s="221"/>
      <c r="H642" s="221"/>
      <c r="I642" s="221"/>
      <c r="J642" s="221"/>
      <c r="K642" s="221"/>
      <c r="L642" s="221"/>
      <c r="M642" s="221"/>
      <c r="N642" s="221"/>
      <c r="O642" s="221"/>
      <c r="P642" s="221"/>
      <c r="Q642" s="221"/>
      <c r="R642" s="221"/>
      <c r="S642" s="221"/>
      <c r="T642" s="221"/>
      <c r="U642" s="221"/>
      <c r="V642" s="221"/>
      <c r="W642" s="221"/>
      <c r="X642" s="221"/>
      <c r="Y642" s="221"/>
      <c r="Z642" s="221"/>
      <c r="AA642" s="221"/>
      <c r="AB642" s="221"/>
      <c r="AC642" s="221"/>
      <c r="AD642" s="221"/>
      <c r="AE642" s="221"/>
      <c r="AF642" s="221"/>
      <c r="AG642" s="221"/>
    </row>
    <row r="643" spans="1:40" ht="14.25" customHeight="1" thickBot="1" x14ac:dyDescent="0.25"/>
    <row r="644" spans="1:40" ht="29.25" customHeight="1" thickTop="1" thickBot="1" x14ac:dyDescent="0.25">
      <c r="A644" s="6">
        <v>23</v>
      </c>
      <c r="D644" s="190" t="s">
        <v>16</v>
      </c>
      <c r="E644" s="190"/>
      <c r="F644" s="190"/>
      <c r="G644" s="190"/>
      <c r="H644" s="190"/>
      <c r="I644" s="190"/>
      <c r="J644" s="191" t="s">
        <v>17</v>
      </c>
      <c r="K644" s="191"/>
      <c r="L644" s="191"/>
      <c r="M644" s="191"/>
      <c r="N644" s="191"/>
      <c r="O644" s="191"/>
      <c r="P644" s="191"/>
      <c r="Q644" s="191"/>
      <c r="R644" s="191"/>
      <c r="S644" s="191"/>
      <c r="T644" s="191"/>
      <c r="U644" s="191"/>
      <c r="V644" s="191" t="s">
        <v>18</v>
      </c>
      <c r="W644" s="191"/>
      <c r="X644" s="191"/>
      <c r="Y644" s="191"/>
      <c r="Z644" s="191"/>
      <c r="AA644" s="191"/>
      <c r="AB644" s="191"/>
      <c r="AC644" s="191"/>
      <c r="AD644" s="191"/>
      <c r="AE644" s="191"/>
      <c r="AF644" s="191"/>
      <c r="AG644" s="191"/>
      <c r="AI644" s="404" t="s">
        <v>17</v>
      </c>
      <c r="AJ644" s="405"/>
      <c r="AK644" s="406"/>
      <c r="AL644" s="359" t="s">
        <v>294</v>
      </c>
      <c r="AM644" s="403"/>
      <c r="AN644" s="360"/>
    </row>
    <row r="645" spans="1:40" ht="14.25" customHeight="1" thickTop="1" thickBot="1" x14ac:dyDescent="0.25">
      <c r="D645" s="190"/>
      <c r="E645" s="190"/>
      <c r="F645" s="190"/>
      <c r="G645" s="190"/>
      <c r="H645" s="190"/>
      <c r="I645" s="190"/>
      <c r="J645" s="190" t="s">
        <v>295</v>
      </c>
      <c r="K645" s="190"/>
      <c r="L645" s="190"/>
      <c r="M645" s="190"/>
      <c r="N645" s="190"/>
      <c r="O645" s="190"/>
      <c r="P645" s="190"/>
      <c r="Q645" s="190"/>
      <c r="R645" s="190"/>
      <c r="S645" s="190"/>
      <c r="T645" s="190"/>
      <c r="U645" s="190"/>
      <c r="V645" s="190" t="s">
        <v>295</v>
      </c>
      <c r="W645" s="190"/>
      <c r="X645" s="190"/>
      <c r="Y645" s="190"/>
      <c r="Z645" s="190"/>
      <c r="AA645" s="190"/>
      <c r="AB645" s="190"/>
      <c r="AC645" s="190"/>
      <c r="AD645" s="190"/>
      <c r="AE645" s="190"/>
      <c r="AF645" s="190"/>
      <c r="AG645" s="190"/>
      <c r="AI645" s="404" t="s">
        <v>295</v>
      </c>
      <c r="AJ645" s="405"/>
      <c r="AK645" s="406"/>
      <c r="AL645" s="404" t="s">
        <v>295</v>
      </c>
      <c r="AM645" s="405"/>
      <c r="AN645" s="406"/>
    </row>
    <row r="646" spans="1:40" ht="42.75" customHeight="1" thickTop="1" thickBot="1" x14ac:dyDescent="0.25">
      <c r="D646" s="190"/>
      <c r="E646" s="190"/>
      <c r="F646" s="190"/>
      <c r="G646" s="190"/>
      <c r="H646" s="190"/>
      <c r="I646" s="190"/>
      <c r="J646" s="191" t="s">
        <v>296</v>
      </c>
      <c r="K646" s="191"/>
      <c r="L646" s="191"/>
      <c r="M646" s="191"/>
      <c r="N646" s="191" t="s">
        <v>297</v>
      </c>
      <c r="O646" s="191"/>
      <c r="P646" s="191"/>
      <c r="Q646" s="191"/>
      <c r="R646" s="191" t="s">
        <v>298</v>
      </c>
      <c r="S646" s="191"/>
      <c r="T646" s="191"/>
      <c r="U646" s="191"/>
      <c r="V646" s="191" t="s">
        <v>296</v>
      </c>
      <c r="W646" s="191"/>
      <c r="X646" s="191"/>
      <c r="Y646" s="191"/>
      <c r="Z646" s="191" t="s">
        <v>297</v>
      </c>
      <c r="AA646" s="191"/>
      <c r="AB646" s="191"/>
      <c r="AC646" s="191"/>
      <c r="AD646" s="191" t="s">
        <v>298</v>
      </c>
      <c r="AE646" s="191"/>
      <c r="AF646" s="191"/>
      <c r="AG646" s="191"/>
      <c r="AI646" s="69" t="s">
        <v>296</v>
      </c>
      <c r="AJ646" s="83" t="s">
        <v>297</v>
      </c>
      <c r="AK646" s="83" t="s">
        <v>298</v>
      </c>
      <c r="AL646" s="83" t="s">
        <v>296</v>
      </c>
      <c r="AM646" s="83" t="s">
        <v>297</v>
      </c>
      <c r="AN646" s="83" t="s">
        <v>298</v>
      </c>
    </row>
    <row r="647" spans="1:40" ht="14.25" customHeight="1" x14ac:dyDescent="0.2">
      <c r="D647" s="402" t="s">
        <v>299</v>
      </c>
      <c r="E647" s="402"/>
      <c r="F647" s="402"/>
      <c r="G647" s="402"/>
      <c r="H647" s="402"/>
      <c r="I647" s="402"/>
      <c r="J647" s="219"/>
      <c r="K647" s="219"/>
      <c r="L647" s="219"/>
      <c r="M647" s="219"/>
      <c r="N647" s="219"/>
      <c r="O647" s="219"/>
      <c r="P647" s="219"/>
      <c r="Q647" s="219"/>
      <c r="R647" s="219"/>
      <c r="S647" s="219"/>
      <c r="T647" s="219"/>
      <c r="U647" s="219"/>
      <c r="V647" s="219"/>
      <c r="W647" s="219"/>
      <c r="X647" s="219"/>
      <c r="Y647" s="219"/>
      <c r="Z647" s="219"/>
      <c r="AA647" s="219"/>
      <c r="AB647" s="219"/>
      <c r="AC647" s="219"/>
      <c r="AD647" s="219"/>
      <c r="AE647" s="219"/>
      <c r="AF647" s="219"/>
      <c r="AG647" s="219"/>
      <c r="AI647" s="48"/>
      <c r="AJ647" s="46"/>
      <c r="AK647" s="46"/>
      <c r="AL647" s="46"/>
      <c r="AM647" s="46"/>
      <c r="AN647" s="47"/>
    </row>
    <row r="648" spans="1:40" ht="14.25" customHeight="1" x14ac:dyDescent="0.2">
      <c r="D648" s="537" t="s">
        <v>300</v>
      </c>
      <c r="E648" s="537"/>
      <c r="F648" s="537"/>
      <c r="G648" s="537"/>
      <c r="H648" s="537"/>
      <c r="I648" s="537"/>
      <c r="J648" s="183"/>
      <c r="K648" s="183"/>
      <c r="L648" s="183"/>
      <c r="M648" s="183"/>
      <c r="N648" s="183"/>
      <c r="O648" s="183"/>
      <c r="P648" s="183"/>
      <c r="Q648" s="183"/>
      <c r="R648" s="183"/>
      <c r="S648" s="183"/>
      <c r="T648" s="183"/>
      <c r="U648" s="183"/>
      <c r="V648" s="183"/>
      <c r="W648" s="183"/>
      <c r="X648" s="183"/>
      <c r="Y648" s="183"/>
      <c r="Z648" s="183"/>
      <c r="AA648" s="183"/>
      <c r="AB648" s="183"/>
      <c r="AC648" s="183"/>
      <c r="AD648" s="183"/>
      <c r="AE648" s="183"/>
      <c r="AF648" s="183"/>
      <c r="AG648" s="183"/>
      <c r="AI648" s="52"/>
      <c r="AJ648" s="42"/>
      <c r="AK648" s="42"/>
      <c r="AL648" s="42"/>
      <c r="AM648" s="42"/>
      <c r="AN648" s="53"/>
    </row>
    <row r="649" spans="1:40" ht="14.25" customHeight="1" thickBot="1" x14ac:dyDescent="0.25">
      <c r="D649" s="400" t="s">
        <v>33</v>
      </c>
      <c r="E649" s="400"/>
      <c r="F649" s="400"/>
      <c r="G649" s="400"/>
      <c r="H649" s="400"/>
      <c r="I649" s="400"/>
      <c r="J649" s="398">
        <f>SUM(J647:M648)</f>
        <v>0</v>
      </c>
      <c r="K649" s="398"/>
      <c r="L649" s="398"/>
      <c r="M649" s="398"/>
      <c r="N649" s="398">
        <f>SUM(N647:Q648)</f>
        <v>0</v>
      </c>
      <c r="O649" s="398"/>
      <c r="P649" s="398"/>
      <c r="Q649" s="398"/>
      <c r="R649" s="398">
        <f>SUM(R647:U648)</f>
        <v>0</v>
      </c>
      <c r="S649" s="398"/>
      <c r="T649" s="398"/>
      <c r="U649" s="398"/>
      <c r="V649" s="398">
        <f>SUM(V647:Y648)</f>
        <v>0</v>
      </c>
      <c r="W649" s="398"/>
      <c r="X649" s="398"/>
      <c r="Y649" s="398"/>
      <c r="Z649" s="398">
        <f>SUM(Z647:AC648)</f>
        <v>0</v>
      </c>
      <c r="AA649" s="398"/>
      <c r="AB649" s="398"/>
      <c r="AC649" s="398"/>
      <c r="AD649" s="398">
        <f>SUM(AD647:AG648)</f>
        <v>0</v>
      </c>
      <c r="AE649" s="398"/>
      <c r="AF649" s="398"/>
      <c r="AG649" s="398"/>
      <c r="AI649" s="59">
        <f>SUM(J647:M648)-J649</f>
        <v>0</v>
      </c>
      <c r="AJ649" s="54">
        <f>SUM(N647:Q648)-N649</f>
        <v>0</v>
      </c>
      <c r="AK649" s="54">
        <f>SUM(R647:U648)-R649</f>
        <v>0</v>
      </c>
      <c r="AL649" s="54">
        <f>SUM(V647:Y648)-V649</f>
        <v>0</v>
      </c>
      <c r="AM649" s="54">
        <f>SUM(Z647:AC648)-Z649</f>
        <v>0</v>
      </c>
      <c r="AN649" s="55">
        <f>SUM(AD647:AG648)-AD649</f>
        <v>0</v>
      </c>
    </row>
    <row r="652" spans="1:40" ht="14.25" customHeight="1" x14ac:dyDescent="0.25">
      <c r="D652" s="19" t="s">
        <v>301</v>
      </c>
      <c r="F652" s="84"/>
    </row>
    <row r="654" spans="1:40" ht="14.25" customHeight="1" x14ac:dyDescent="0.2">
      <c r="D654" s="165" t="s">
        <v>302</v>
      </c>
      <c r="E654" s="165"/>
      <c r="F654" s="165"/>
      <c r="G654" s="165"/>
      <c r="H654" s="165"/>
      <c r="I654" s="165"/>
      <c r="J654" s="165"/>
      <c r="K654" s="165"/>
      <c r="L654" s="165"/>
      <c r="M654" s="165"/>
      <c r="N654" s="165"/>
      <c r="O654" s="165"/>
      <c r="P654" s="165"/>
      <c r="Q654" s="165"/>
      <c r="R654" s="165"/>
      <c r="S654" s="165"/>
      <c r="T654" s="165"/>
      <c r="U654" s="165"/>
      <c r="V654" s="165"/>
      <c r="W654" s="165"/>
      <c r="X654" s="165"/>
      <c r="Y654" s="165"/>
      <c r="Z654" s="165"/>
      <c r="AA654" s="165"/>
      <c r="AB654" s="165"/>
      <c r="AC654" s="165"/>
      <c r="AD654" s="165"/>
      <c r="AE654" s="165"/>
      <c r="AF654" s="165"/>
      <c r="AG654" s="165"/>
    </row>
    <row r="655" spans="1:40" ht="14.25" customHeight="1" x14ac:dyDescent="0.2">
      <c r="D655" s="165"/>
      <c r="E655" s="165"/>
      <c r="F655" s="165"/>
      <c r="G655" s="165"/>
      <c r="H655" s="165"/>
      <c r="I655" s="165"/>
      <c r="J655" s="165"/>
      <c r="K655" s="165"/>
      <c r="L655" s="165"/>
      <c r="M655" s="165"/>
      <c r="N655" s="165"/>
      <c r="O655" s="165"/>
      <c r="P655" s="165"/>
      <c r="Q655" s="165"/>
      <c r="R655" s="165"/>
      <c r="S655" s="165"/>
      <c r="T655" s="165"/>
      <c r="U655" s="165"/>
      <c r="V655" s="165"/>
      <c r="W655" s="165"/>
      <c r="X655" s="165"/>
      <c r="Y655" s="165"/>
      <c r="Z655" s="165"/>
      <c r="AA655" s="165"/>
      <c r="AB655" s="165"/>
      <c r="AC655" s="165"/>
      <c r="AD655" s="165"/>
      <c r="AE655" s="165"/>
      <c r="AF655" s="165"/>
      <c r="AG655" s="165"/>
    </row>
    <row r="657" spans="1:39" ht="14.25" customHeight="1" x14ac:dyDescent="0.2">
      <c r="D657" s="165" t="s">
        <v>638</v>
      </c>
      <c r="E657" s="165"/>
      <c r="F657" s="165"/>
      <c r="G657" s="165"/>
      <c r="H657" s="165"/>
      <c r="I657" s="165"/>
      <c r="J657" s="165"/>
      <c r="K657" s="165"/>
      <c r="L657" s="165"/>
      <c r="M657" s="165"/>
      <c r="N657" s="165"/>
      <c r="O657" s="165"/>
      <c r="P657" s="165"/>
      <c r="Q657" s="165"/>
      <c r="R657" s="165"/>
      <c r="S657" s="165"/>
      <c r="T657" s="165"/>
      <c r="U657" s="165"/>
      <c r="V657" s="165"/>
      <c r="W657" s="165"/>
      <c r="X657" s="165"/>
      <c r="Y657" s="165"/>
      <c r="Z657" s="165"/>
      <c r="AA657" s="165"/>
      <c r="AB657" s="165"/>
      <c r="AC657" s="165"/>
      <c r="AD657" s="165"/>
      <c r="AE657" s="165"/>
      <c r="AF657" s="165"/>
      <c r="AG657" s="165"/>
    </row>
    <row r="658" spans="1:39" ht="14.25" customHeight="1" x14ac:dyDescent="0.2">
      <c r="D658" s="165"/>
      <c r="E658" s="165"/>
      <c r="F658" s="165"/>
      <c r="G658" s="165"/>
      <c r="H658" s="165"/>
      <c r="I658" s="165"/>
      <c r="J658" s="165"/>
      <c r="K658" s="165"/>
      <c r="L658" s="165"/>
      <c r="M658" s="165"/>
      <c r="N658" s="165"/>
      <c r="O658" s="165"/>
      <c r="P658" s="165"/>
      <c r="Q658" s="165"/>
      <c r="R658" s="165"/>
      <c r="S658" s="165"/>
      <c r="T658" s="165"/>
      <c r="U658" s="165"/>
      <c r="V658" s="165"/>
      <c r="W658" s="165"/>
      <c r="X658" s="165"/>
      <c r="Y658" s="165"/>
      <c r="Z658" s="165"/>
      <c r="AA658" s="165"/>
      <c r="AB658" s="165"/>
      <c r="AC658" s="165"/>
      <c r="AD658" s="165"/>
      <c r="AE658" s="165"/>
      <c r="AF658" s="165"/>
      <c r="AG658" s="165"/>
    </row>
    <row r="659" spans="1:39" ht="14.25" customHeight="1" x14ac:dyDescent="0.2">
      <c r="D659" s="166" t="s">
        <v>303</v>
      </c>
      <c r="E659" s="166"/>
      <c r="F659" s="166"/>
      <c r="G659" s="166"/>
      <c r="H659" s="166"/>
      <c r="I659" s="166"/>
      <c r="J659" s="166"/>
      <c r="K659" s="166"/>
      <c r="L659" s="166"/>
      <c r="M659" s="166"/>
      <c r="N659" s="166"/>
      <c r="O659" s="166"/>
      <c r="P659" s="166"/>
      <c r="Q659" s="166"/>
      <c r="R659" s="166"/>
      <c r="S659" s="166"/>
      <c r="T659" s="166"/>
      <c r="U659" s="166"/>
      <c r="V659" s="166"/>
      <c r="W659" s="166"/>
      <c r="X659" s="166"/>
      <c r="Y659" s="166"/>
      <c r="Z659" s="166"/>
      <c r="AA659" s="166"/>
      <c r="AB659" s="166"/>
      <c r="AC659" s="166"/>
      <c r="AD659" s="166"/>
      <c r="AE659" s="166"/>
      <c r="AF659" s="166"/>
      <c r="AG659" s="166"/>
    </row>
    <row r="660" spans="1:39" ht="14.25" customHeight="1" thickBot="1" x14ac:dyDescent="0.25"/>
    <row r="661" spans="1:39" ht="15.75" customHeight="1" thickTop="1" thickBot="1" x14ac:dyDescent="0.25">
      <c r="A661" s="6" t="s">
        <v>304</v>
      </c>
      <c r="D661" s="378" t="s">
        <v>239</v>
      </c>
      <c r="E661" s="379"/>
      <c r="F661" s="379"/>
      <c r="G661" s="379"/>
      <c r="H661" s="379"/>
      <c r="I661" s="379"/>
      <c r="J661" s="379"/>
      <c r="K661" s="379"/>
      <c r="L661" s="379"/>
      <c r="M661" s="379"/>
      <c r="N661" s="379"/>
      <c r="O661" s="379"/>
      <c r="P661" s="379"/>
      <c r="Q661" s="380"/>
      <c r="R661" s="378" t="s">
        <v>633</v>
      </c>
      <c r="S661" s="379"/>
      <c r="T661" s="379"/>
      <c r="U661" s="379"/>
      <c r="V661" s="379"/>
      <c r="W661" s="379"/>
      <c r="X661" s="379"/>
      <c r="Y661" s="379"/>
      <c r="Z661" s="379"/>
      <c r="AA661" s="379"/>
      <c r="AB661" s="379"/>
      <c r="AC661" s="379"/>
      <c r="AD661" s="379"/>
      <c r="AE661" s="379"/>
      <c r="AF661" s="379"/>
      <c r="AG661" s="380"/>
      <c r="AM661" s="85" t="s">
        <v>18</v>
      </c>
    </row>
    <row r="662" spans="1:39" ht="15.75" customHeight="1" thickBot="1" x14ac:dyDescent="0.35">
      <c r="D662" s="531" t="s">
        <v>308</v>
      </c>
      <c r="E662" s="532"/>
      <c r="F662" s="532"/>
      <c r="G662" s="532"/>
      <c r="H662" s="532"/>
      <c r="I662" s="532"/>
      <c r="J662" s="532"/>
      <c r="K662" s="532"/>
      <c r="L662" s="532"/>
      <c r="M662" s="532"/>
      <c r="N662" s="532"/>
      <c r="O662" s="532"/>
      <c r="P662" s="532"/>
      <c r="Q662" s="533"/>
      <c r="R662" s="534">
        <v>806050</v>
      </c>
      <c r="S662" s="535"/>
      <c r="T662" s="535"/>
      <c r="U662" s="535"/>
      <c r="V662" s="535"/>
      <c r="W662" s="535"/>
      <c r="X662" s="535"/>
      <c r="Y662" s="535"/>
      <c r="Z662" s="535"/>
      <c r="AA662" s="535"/>
      <c r="AB662" s="535"/>
      <c r="AC662" s="535"/>
      <c r="AD662" s="535"/>
      <c r="AE662" s="535"/>
      <c r="AF662" s="535"/>
      <c r="AG662" s="536"/>
      <c r="AM662" s="82"/>
    </row>
    <row r="663" spans="1:39" ht="15.75" customHeight="1" thickBot="1" x14ac:dyDescent="0.35">
      <c r="D663" s="531" t="s">
        <v>305</v>
      </c>
      <c r="E663" s="532"/>
      <c r="F663" s="532"/>
      <c r="G663" s="532"/>
      <c r="H663" s="532"/>
      <c r="I663" s="532"/>
      <c r="J663" s="532"/>
      <c r="K663" s="532"/>
      <c r="L663" s="532"/>
      <c r="M663" s="532"/>
      <c r="N663" s="532"/>
      <c r="O663" s="532"/>
      <c r="P663" s="532"/>
      <c r="Q663" s="533"/>
      <c r="R663" s="378" t="s">
        <v>17</v>
      </c>
      <c r="S663" s="379"/>
      <c r="T663" s="379"/>
      <c r="U663" s="379"/>
      <c r="V663" s="379"/>
      <c r="W663" s="379"/>
      <c r="X663" s="379"/>
      <c r="Y663" s="379"/>
      <c r="Z663" s="379"/>
      <c r="AA663" s="379"/>
      <c r="AB663" s="379"/>
      <c r="AC663" s="379"/>
      <c r="AD663" s="379"/>
      <c r="AE663" s="379"/>
      <c r="AF663" s="379"/>
      <c r="AG663" s="380"/>
      <c r="AM663" s="80"/>
    </row>
    <row r="664" spans="1:39" ht="15.75" customHeight="1" x14ac:dyDescent="0.3">
      <c r="D664" s="520" t="s">
        <v>310</v>
      </c>
      <c r="E664" s="521"/>
      <c r="F664" s="521"/>
      <c r="G664" s="521"/>
      <c r="H664" s="521"/>
      <c r="I664" s="521"/>
      <c r="J664" s="521"/>
      <c r="K664" s="521"/>
      <c r="L664" s="521"/>
      <c r="M664" s="521"/>
      <c r="N664" s="521"/>
      <c r="O664" s="521"/>
      <c r="P664" s="521"/>
      <c r="Q664" s="522"/>
      <c r="R664" s="185"/>
      <c r="S664" s="186"/>
      <c r="T664" s="186"/>
      <c r="U664" s="186"/>
      <c r="V664" s="186"/>
      <c r="W664" s="186"/>
      <c r="X664" s="186"/>
      <c r="Y664" s="186"/>
      <c r="Z664" s="186"/>
      <c r="AA664" s="186"/>
      <c r="AB664" s="186"/>
      <c r="AC664" s="186"/>
      <c r="AD664" s="186"/>
      <c r="AE664" s="186"/>
      <c r="AF664" s="186"/>
      <c r="AG664" s="187"/>
      <c r="AM664" s="80"/>
    </row>
    <row r="665" spans="1:39" ht="15.75" customHeight="1" x14ac:dyDescent="0.3">
      <c r="D665" s="514" t="s">
        <v>311</v>
      </c>
      <c r="E665" s="515"/>
      <c r="F665" s="515"/>
      <c r="G665" s="515"/>
      <c r="H665" s="515"/>
      <c r="I665" s="515"/>
      <c r="J665" s="515"/>
      <c r="K665" s="515"/>
      <c r="L665" s="515"/>
      <c r="M665" s="515"/>
      <c r="N665" s="515"/>
      <c r="O665" s="515"/>
      <c r="P665" s="515"/>
      <c r="Q665" s="516"/>
      <c r="R665" s="175"/>
      <c r="S665" s="176"/>
      <c r="T665" s="176"/>
      <c r="U665" s="176"/>
      <c r="V665" s="176"/>
      <c r="W665" s="176"/>
      <c r="X665" s="176"/>
      <c r="Y665" s="176"/>
      <c r="Z665" s="176"/>
      <c r="AA665" s="176"/>
      <c r="AB665" s="176"/>
      <c r="AC665" s="176"/>
      <c r="AD665" s="176"/>
      <c r="AE665" s="176"/>
      <c r="AF665" s="176"/>
      <c r="AG665" s="177"/>
      <c r="AM665" s="80"/>
    </row>
    <row r="666" spans="1:39" ht="15.75" customHeight="1" x14ac:dyDescent="0.3">
      <c r="D666" s="514" t="s">
        <v>312</v>
      </c>
      <c r="E666" s="515"/>
      <c r="F666" s="515"/>
      <c r="G666" s="515"/>
      <c r="H666" s="515"/>
      <c r="I666" s="515"/>
      <c r="J666" s="515"/>
      <c r="K666" s="515"/>
      <c r="L666" s="515"/>
      <c r="M666" s="515"/>
      <c r="N666" s="515"/>
      <c r="O666" s="515"/>
      <c r="P666" s="515"/>
      <c r="Q666" s="516"/>
      <c r="R666" s="175"/>
      <c r="S666" s="176"/>
      <c r="T666" s="176"/>
      <c r="U666" s="176"/>
      <c r="V666" s="176"/>
      <c r="W666" s="176"/>
      <c r="X666" s="176"/>
      <c r="Y666" s="176"/>
      <c r="Z666" s="176"/>
      <c r="AA666" s="176"/>
      <c r="AB666" s="176"/>
      <c r="AC666" s="176"/>
      <c r="AD666" s="176"/>
      <c r="AE666" s="176"/>
      <c r="AF666" s="176"/>
      <c r="AG666" s="177"/>
      <c r="AM666" s="80"/>
    </row>
    <row r="667" spans="1:39" ht="15.75" customHeight="1" x14ac:dyDescent="0.3">
      <c r="D667" s="514" t="s">
        <v>313</v>
      </c>
      <c r="E667" s="515"/>
      <c r="F667" s="515"/>
      <c r="G667" s="515"/>
      <c r="H667" s="515"/>
      <c r="I667" s="515"/>
      <c r="J667" s="515"/>
      <c r="K667" s="515"/>
      <c r="L667" s="515"/>
      <c r="M667" s="515"/>
      <c r="N667" s="515"/>
      <c r="O667" s="515"/>
      <c r="P667" s="515"/>
      <c r="Q667" s="516"/>
      <c r="R667" s="175"/>
      <c r="S667" s="176"/>
      <c r="T667" s="176"/>
      <c r="U667" s="176"/>
      <c r="V667" s="176"/>
      <c r="W667" s="176"/>
      <c r="X667" s="176"/>
      <c r="Y667" s="176"/>
      <c r="Z667" s="176"/>
      <c r="AA667" s="176"/>
      <c r="AB667" s="176"/>
      <c r="AC667" s="176"/>
      <c r="AD667" s="176"/>
      <c r="AE667" s="176"/>
      <c r="AF667" s="176"/>
      <c r="AG667" s="177"/>
      <c r="AM667" s="80"/>
    </row>
    <row r="668" spans="1:39" ht="15.75" customHeight="1" x14ac:dyDescent="0.3">
      <c r="D668" s="514" t="s">
        <v>314</v>
      </c>
      <c r="E668" s="515"/>
      <c r="F668" s="515"/>
      <c r="G668" s="515"/>
      <c r="H668" s="515"/>
      <c r="I668" s="515"/>
      <c r="J668" s="515"/>
      <c r="K668" s="515"/>
      <c r="L668" s="515"/>
      <c r="M668" s="515"/>
      <c r="N668" s="515"/>
      <c r="O668" s="515"/>
      <c r="P668" s="515"/>
      <c r="Q668" s="516"/>
      <c r="R668" s="175">
        <v>806050</v>
      </c>
      <c r="S668" s="176"/>
      <c r="T668" s="176"/>
      <c r="U668" s="176"/>
      <c r="V668" s="176"/>
      <c r="W668" s="176"/>
      <c r="X668" s="176"/>
      <c r="Y668" s="176"/>
      <c r="Z668" s="176"/>
      <c r="AA668" s="176"/>
      <c r="AB668" s="176"/>
      <c r="AC668" s="176"/>
      <c r="AD668" s="176"/>
      <c r="AE668" s="176"/>
      <c r="AF668" s="176"/>
      <c r="AG668" s="177"/>
      <c r="AM668" s="80"/>
    </row>
    <row r="669" spans="1:39" ht="15.75" customHeight="1" x14ac:dyDescent="0.3">
      <c r="D669" s="514" t="s">
        <v>306</v>
      </c>
      <c r="E669" s="515"/>
      <c r="F669" s="515"/>
      <c r="G669" s="515"/>
      <c r="H669" s="515"/>
      <c r="I669" s="515"/>
      <c r="J669" s="515"/>
      <c r="K669" s="515"/>
      <c r="L669" s="515"/>
      <c r="M669" s="515"/>
      <c r="N669" s="515"/>
      <c r="O669" s="515"/>
      <c r="P669" s="515"/>
      <c r="Q669" s="516"/>
      <c r="R669" s="175"/>
      <c r="S669" s="176"/>
      <c r="T669" s="176"/>
      <c r="U669" s="176"/>
      <c r="V669" s="176"/>
      <c r="W669" s="176"/>
      <c r="X669" s="176"/>
      <c r="Y669" s="176"/>
      <c r="Z669" s="176"/>
      <c r="AA669" s="176"/>
      <c r="AB669" s="176"/>
      <c r="AC669" s="176"/>
      <c r="AD669" s="176"/>
      <c r="AE669" s="176"/>
      <c r="AF669" s="176"/>
      <c r="AG669" s="177"/>
      <c r="AM669" s="80"/>
    </row>
    <row r="670" spans="1:39" ht="15.75" customHeight="1" thickBot="1" x14ac:dyDescent="0.25">
      <c r="D670" s="451" t="s">
        <v>33</v>
      </c>
      <c r="E670" s="452"/>
      <c r="F670" s="452"/>
      <c r="G670" s="452"/>
      <c r="H670" s="452"/>
      <c r="I670" s="452"/>
      <c r="J670" s="452"/>
      <c r="K670" s="452"/>
      <c r="L670" s="452"/>
      <c r="M670" s="452"/>
      <c r="N670" s="452"/>
      <c r="O670" s="452"/>
      <c r="P670" s="452"/>
      <c r="Q670" s="453"/>
      <c r="R670" s="523">
        <f>SUM(R664:AG669)</f>
        <v>806050</v>
      </c>
      <c r="S670" s="524"/>
      <c r="T670" s="524"/>
      <c r="U670" s="524"/>
      <c r="V670" s="524"/>
      <c r="W670" s="524"/>
      <c r="X670" s="524"/>
      <c r="Y670" s="524"/>
      <c r="Z670" s="524"/>
      <c r="AA670" s="524"/>
      <c r="AB670" s="524"/>
      <c r="AC670" s="524"/>
      <c r="AD670" s="524"/>
      <c r="AE670" s="524"/>
      <c r="AF670" s="524"/>
      <c r="AG670" s="410"/>
      <c r="AM670" s="73">
        <f>SUM(R664:AG669)-R670</f>
        <v>0</v>
      </c>
    </row>
    <row r="671" spans="1:39" ht="14.25" customHeight="1" thickBot="1" x14ac:dyDescent="0.25">
      <c r="AM671" s="86"/>
    </row>
    <row r="672" spans="1:39" ht="15.75" customHeight="1" thickBot="1" x14ac:dyDescent="0.25">
      <c r="A672" s="6" t="s">
        <v>307</v>
      </c>
      <c r="D672" s="525" t="s">
        <v>239</v>
      </c>
      <c r="E672" s="526"/>
      <c r="F672" s="526"/>
      <c r="G672" s="526"/>
      <c r="H672" s="526"/>
      <c r="I672" s="526"/>
      <c r="J672" s="526"/>
      <c r="K672" s="526"/>
      <c r="L672" s="526"/>
      <c r="M672" s="526"/>
      <c r="N672" s="526"/>
      <c r="O672" s="526"/>
      <c r="P672" s="526"/>
      <c r="Q672" s="527"/>
      <c r="R672" s="189" t="s">
        <v>18</v>
      </c>
      <c r="S672" s="189"/>
      <c r="T672" s="189"/>
      <c r="U672" s="189"/>
      <c r="V672" s="189"/>
      <c r="W672" s="189"/>
      <c r="X672" s="189"/>
      <c r="Y672" s="189"/>
      <c r="Z672" s="189"/>
      <c r="AA672" s="189"/>
      <c r="AB672" s="189"/>
      <c r="AC672" s="189"/>
      <c r="AD672" s="189"/>
      <c r="AE672" s="189"/>
      <c r="AF672" s="189"/>
      <c r="AG672" s="189"/>
      <c r="AM672" s="86"/>
    </row>
    <row r="673" spans="1:39" ht="15.75" customHeight="1" thickBot="1" x14ac:dyDescent="0.25">
      <c r="D673" s="517" t="s">
        <v>308</v>
      </c>
      <c r="E673" s="518"/>
      <c r="F673" s="518"/>
      <c r="G673" s="518"/>
      <c r="H673" s="518"/>
      <c r="I673" s="518"/>
      <c r="J673" s="518"/>
      <c r="K673" s="518"/>
      <c r="L673" s="518"/>
      <c r="M673" s="518"/>
      <c r="N673" s="518"/>
      <c r="O673" s="518"/>
      <c r="P673" s="518"/>
      <c r="Q673" s="519"/>
      <c r="R673" s="333">
        <v>634501</v>
      </c>
      <c r="S673" s="333"/>
      <c r="T673" s="333"/>
      <c r="U673" s="333"/>
      <c r="V673" s="333"/>
      <c r="W673" s="333"/>
      <c r="X673" s="333"/>
      <c r="Y673" s="333"/>
      <c r="Z673" s="333"/>
      <c r="AA673" s="333"/>
      <c r="AB673" s="333"/>
      <c r="AC673" s="333"/>
      <c r="AD673" s="333"/>
      <c r="AE673" s="333"/>
      <c r="AF673" s="333"/>
      <c r="AG673" s="333"/>
      <c r="AM673" s="86"/>
    </row>
    <row r="674" spans="1:39" ht="15.75" customHeight="1" thickBot="1" x14ac:dyDescent="0.25">
      <c r="D674" s="517" t="s">
        <v>309</v>
      </c>
      <c r="E674" s="518"/>
      <c r="F674" s="518"/>
      <c r="G674" s="518"/>
      <c r="H674" s="518"/>
      <c r="I674" s="518"/>
      <c r="J674" s="518"/>
      <c r="K674" s="518"/>
      <c r="L674" s="518"/>
      <c r="M674" s="518"/>
      <c r="N674" s="518"/>
      <c r="O674" s="518"/>
      <c r="P674" s="518"/>
      <c r="Q674" s="519"/>
      <c r="R674" s="190" t="s">
        <v>17</v>
      </c>
      <c r="S674" s="190"/>
      <c r="T674" s="190"/>
      <c r="U674" s="190"/>
      <c r="V674" s="190"/>
      <c r="W674" s="190"/>
      <c r="X674" s="190"/>
      <c r="Y674" s="190"/>
      <c r="Z674" s="190"/>
      <c r="AA674" s="190"/>
      <c r="AB674" s="190"/>
      <c r="AC674" s="190"/>
      <c r="AD674" s="190"/>
      <c r="AE674" s="190"/>
      <c r="AF674" s="190"/>
      <c r="AG674" s="190"/>
      <c r="AM674" s="86"/>
    </row>
    <row r="675" spans="1:39" ht="15.75" customHeight="1" x14ac:dyDescent="0.2">
      <c r="D675" s="520" t="s">
        <v>310</v>
      </c>
      <c r="E675" s="521"/>
      <c r="F675" s="521"/>
      <c r="G675" s="521"/>
      <c r="H675" s="521"/>
      <c r="I675" s="521"/>
      <c r="J675" s="521"/>
      <c r="K675" s="521"/>
      <c r="L675" s="521"/>
      <c r="M675" s="521"/>
      <c r="N675" s="521"/>
      <c r="O675" s="521"/>
      <c r="P675" s="521"/>
      <c r="Q675" s="522"/>
      <c r="R675" s="212"/>
      <c r="S675" s="212"/>
      <c r="T675" s="212"/>
      <c r="U675" s="212"/>
      <c r="V675" s="212"/>
      <c r="W675" s="212"/>
      <c r="X675" s="212"/>
      <c r="Y675" s="212"/>
      <c r="Z675" s="212"/>
      <c r="AA675" s="212"/>
      <c r="AB675" s="212"/>
      <c r="AC675" s="212"/>
      <c r="AD675" s="212"/>
      <c r="AE675" s="212"/>
      <c r="AF675" s="212"/>
      <c r="AG675" s="212"/>
      <c r="AM675" s="86"/>
    </row>
    <row r="676" spans="1:39" ht="15.75" customHeight="1" x14ac:dyDescent="0.2">
      <c r="D676" s="514" t="s">
        <v>311</v>
      </c>
      <c r="E676" s="515"/>
      <c r="F676" s="515"/>
      <c r="G676" s="515"/>
      <c r="H676" s="515"/>
      <c r="I676" s="515"/>
      <c r="J676" s="515"/>
      <c r="K676" s="515"/>
      <c r="L676" s="515"/>
      <c r="M676" s="515"/>
      <c r="N676" s="515"/>
      <c r="O676" s="515"/>
      <c r="P676" s="515"/>
      <c r="Q676" s="516"/>
      <c r="R676" s="183"/>
      <c r="S676" s="183"/>
      <c r="T676" s="183"/>
      <c r="U676" s="183"/>
      <c r="V676" s="183"/>
      <c r="W676" s="183"/>
      <c r="X676" s="183"/>
      <c r="Y676" s="183"/>
      <c r="Z676" s="183"/>
      <c r="AA676" s="183"/>
      <c r="AB676" s="183"/>
      <c r="AC676" s="183"/>
      <c r="AD676" s="183"/>
      <c r="AE676" s="183"/>
      <c r="AF676" s="183"/>
      <c r="AG676" s="183"/>
      <c r="AM676" s="86"/>
    </row>
    <row r="677" spans="1:39" ht="15.75" customHeight="1" x14ac:dyDescent="0.2">
      <c r="D677" s="514" t="s">
        <v>312</v>
      </c>
      <c r="E677" s="515"/>
      <c r="F677" s="515"/>
      <c r="G677" s="515"/>
      <c r="H677" s="515"/>
      <c r="I677" s="515"/>
      <c r="J677" s="515"/>
      <c r="K677" s="515"/>
      <c r="L677" s="515"/>
      <c r="M677" s="515"/>
      <c r="N677" s="515"/>
      <c r="O677" s="515"/>
      <c r="P677" s="515"/>
      <c r="Q677" s="516"/>
      <c r="R677" s="183"/>
      <c r="S677" s="183"/>
      <c r="T677" s="183"/>
      <c r="U677" s="183"/>
      <c r="V677" s="183"/>
      <c r="W677" s="183"/>
      <c r="X677" s="183"/>
      <c r="Y677" s="183"/>
      <c r="Z677" s="183"/>
      <c r="AA677" s="183"/>
      <c r="AB677" s="183"/>
      <c r="AC677" s="183"/>
      <c r="AD677" s="183"/>
      <c r="AE677" s="183"/>
      <c r="AF677" s="183"/>
      <c r="AG677" s="183"/>
      <c r="AM677" s="86"/>
    </row>
    <row r="678" spans="1:39" ht="15.75" customHeight="1" x14ac:dyDescent="0.2">
      <c r="D678" s="514" t="s">
        <v>313</v>
      </c>
      <c r="E678" s="515"/>
      <c r="F678" s="515"/>
      <c r="G678" s="515"/>
      <c r="H678" s="515"/>
      <c r="I678" s="515"/>
      <c r="J678" s="515"/>
      <c r="K678" s="515"/>
      <c r="L678" s="515"/>
      <c r="M678" s="515"/>
      <c r="N678" s="515"/>
      <c r="O678" s="515"/>
      <c r="P678" s="515"/>
      <c r="Q678" s="516"/>
      <c r="R678" s="183"/>
      <c r="S678" s="183"/>
      <c r="T678" s="183"/>
      <c r="U678" s="183"/>
      <c r="V678" s="183"/>
      <c r="W678" s="183"/>
      <c r="X678" s="183"/>
      <c r="Y678" s="183"/>
      <c r="Z678" s="183"/>
      <c r="AA678" s="183"/>
      <c r="AB678" s="183"/>
      <c r="AC678" s="183"/>
      <c r="AD678" s="183"/>
      <c r="AE678" s="183"/>
      <c r="AF678" s="183"/>
      <c r="AG678" s="183"/>
      <c r="AM678" s="86"/>
    </row>
    <row r="679" spans="1:39" ht="15.75" customHeight="1" x14ac:dyDescent="0.2">
      <c r="D679" s="514" t="s">
        <v>314</v>
      </c>
      <c r="E679" s="515"/>
      <c r="F679" s="515"/>
      <c r="G679" s="515"/>
      <c r="H679" s="515"/>
      <c r="I679" s="515"/>
      <c r="J679" s="515"/>
      <c r="K679" s="515"/>
      <c r="L679" s="515"/>
      <c r="M679" s="515"/>
      <c r="N679" s="515"/>
      <c r="O679" s="515"/>
      <c r="P679" s="515"/>
      <c r="Q679" s="516"/>
      <c r="R679" s="183">
        <v>634501</v>
      </c>
      <c r="S679" s="183"/>
      <c r="T679" s="183"/>
      <c r="U679" s="183"/>
      <c r="V679" s="183"/>
      <c r="W679" s="183"/>
      <c r="X679" s="183"/>
      <c r="Y679" s="183"/>
      <c r="Z679" s="183"/>
      <c r="AA679" s="183"/>
      <c r="AB679" s="183"/>
      <c r="AC679" s="183"/>
      <c r="AD679" s="183"/>
      <c r="AE679" s="183"/>
      <c r="AF679" s="183"/>
      <c r="AG679" s="183"/>
      <c r="AM679" s="86"/>
    </row>
    <row r="680" spans="1:39" ht="15.75" customHeight="1" x14ac:dyDescent="0.2">
      <c r="D680" s="514" t="s">
        <v>306</v>
      </c>
      <c r="E680" s="515"/>
      <c r="F680" s="515"/>
      <c r="G680" s="515"/>
      <c r="H680" s="515"/>
      <c r="I680" s="515"/>
      <c r="J680" s="515"/>
      <c r="K680" s="515"/>
      <c r="L680" s="515"/>
      <c r="M680" s="515"/>
      <c r="N680" s="515"/>
      <c r="O680" s="515"/>
      <c r="P680" s="515"/>
      <c r="Q680" s="516"/>
      <c r="R680" s="183"/>
      <c r="S680" s="183"/>
      <c r="T680" s="183"/>
      <c r="U680" s="183"/>
      <c r="V680" s="183"/>
      <c r="W680" s="183"/>
      <c r="X680" s="183"/>
      <c r="Y680" s="183"/>
      <c r="Z680" s="183"/>
      <c r="AA680" s="183"/>
      <c r="AB680" s="183"/>
      <c r="AC680" s="183"/>
      <c r="AD680" s="183"/>
      <c r="AE680" s="183"/>
      <c r="AF680" s="183"/>
      <c r="AG680" s="183"/>
      <c r="AM680" s="86"/>
    </row>
    <row r="681" spans="1:39" ht="15.75" customHeight="1" thickBot="1" x14ac:dyDescent="0.25">
      <c r="D681" s="528" t="s">
        <v>315</v>
      </c>
      <c r="E681" s="529"/>
      <c r="F681" s="529"/>
      <c r="G681" s="529"/>
      <c r="H681" s="529"/>
      <c r="I681" s="529"/>
      <c r="J681" s="529"/>
      <c r="K681" s="529"/>
      <c r="L681" s="529"/>
      <c r="M681" s="529"/>
      <c r="N681" s="529"/>
      <c r="O681" s="529"/>
      <c r="P681" s="529"/>
      <c r="Q681" s="530"/>
      <c r="R681" s="523">
        <f>SUM(R675:AG680)</f>
        <v>634501</v>
      </c>
      <c r="S681" s="524"/>
      <c r="T681" s="524"/>
      <c r="U681" s="524"/>
      <c r="V681" s="524"/>
      <c r="W681" s="524"/>
      <c r="X681" s="524"/>
      <c r="Y681" s="524"/>
      <c r="Z681" s="524"/>
      <c r="AA681" s="524"/>
      <c r="AB681" s="524"/>
      <c r="AC681" s="524"/>
      <c r="AD681" s="524"/>
      <c r="AE681" s="524"/>
      <c r="AF681" s="524"/>
      <c r="AG681" s="410"/>
      <c r="AM681" s="74">
        <f>SUM(R675:AG680)-R681</f>
        <v>0</v>
      </c>
    </row>
    <row r="682" spans="1:39" ht="15.75" customHeight="1" x14ac:dyDescent="0.2">
      <c r="D682" s="87"/>
      <c r="E682" s="87"/>
      <c r="F682" s="87"/>
      <c r="G682" s="87"/>
      <c r="H682" s="87"/>
      <c r="I682" s="87"/>
      <c r="J682" s="87"/>
      <c r="K682" s="87"/>
      <c r="L682" s="87"/>
      <c r="M682" s="87"/>
      <c r="N682" s="87"/>
      <c r="O682" s="87"/>
      <c r="P682" s="87"/>
      <c r="Q682" s="87"/>
      <c r="R682" s="41"/>
      <c r="S682" s="88"/>
      <c r="T682" s="88"/>
      <c r="U682" s="88"/>
      <c r="V682" s="88"/>
      <c r="W682" s="88"/>
      <c r="X682" s="88"/>
      <c r="Y682" s="88"/>
      <c r="Z682" s="88"/>
      <c r="AA682" s="88"/>
      <c r="AB682" s="88"/>
      <c r="AC682" s="88"/>
      <c r="AD682" s="88"/>
      <c r="AE682" s="88"/>
      <c r="AF682" s="88"/>
      <c r="AG682" s="88"/>
      <c r="AH682" s="41"/>
      <c r="AM682" s="51"/>
    </row>
    <row r="684" spans="1:39" ht="14.25" customHeight="1" x14ac:dyDescent="0.25">
      <c r="D684" s="19" t="s">
        <v>316</v>
      </c>
    </row>
    <row r="686" spans="1:39" ht="14.25" customHeight="1" x14ac:dyDescent="0.2">
      <c r="D686" s="221" t="s">
        <v>317</v>
      </c>
      <c r="E686" s="221"/>
      <c r="F686" s="221"/>
      <c r="G686" s="221"/>
      <c r="H686" s="221"/>
      <c r="I686" s="221"/>
      <c r="J686" s="221"/>
      <c r="K686" s="221"/>
      <c r="L686" s="221"/>
      <c r="M686" s="221"/>
      <c r="N686" s="221"/>
      <c r="O686" s="221"/>
      <c r="P686" s="221"/>
      <c r="Q686" s="221"/>
      <c r="R686" s="221"/>
      <c r="S686" s="221"/>
      <c r="T686" s="221"/>
      <c r="U686" s="221"/>
      <c r="V686" s="221"/>
      <c r="W686" s="221"/>
      <c r="X686" s="221"/>
      <c r="Y686" s="221"/>
      <c r="Z686" s="221"/>
      <c r="AA686" s="221"/>
      <c r="AB686" s="221"/>
      <c r="AC686" s="221"/>
      <c r="AD686" s="221"/>
      <c r="AE686" s="221"/>
      <c r="AF686" s="221"/>
      <c r="AG686" s="221"/>
    </row>
    <row r="687" spans="1:39" ht="14.25" customHeight="1" thickBot="1" x14ac:dyDescent="0.25"/>
    <row r="688" spans="1:39" ht="14.25" customHeight="1" thickBot="1" x14ac:dyDescent="0.25">
      <c r="A688" s="6" t="s">
        <v>318</v>
      </c>
      <c r="D688" s="190" t="s">
        <v>16</v>
      </c>
      <c r="E688" s="190"/>
      <c r="F688" s="190"/>
      <c r="G688" s="190"/>
      <c r="H688" s="190"/>
      <c r="I688" s="190" t="s">
        <v>17</v>
      </c>
      <c r="J688" s="190"/>
      <c r="K688" s="190"/>
      <c r="L688" s="190"/>
      <c r="M688" s="190"/>
      <c r="N688" s="190"/>
      <c r="O688" s="190"/>
      <c r="P688" s="190"/>
      <c r="Q688" s="190"/>
      <c r="R688" s="190"/>
      <c r="S688" s="190"/>
      <c r="T688" s="190"/>
      <c r="U688" s="190"/>
      <c r="V688" s="190"/>
      <c r="W688" s="190"/>
      <c r="X688" s="190"/>
      <c r="Y688" s="190"/>
      <c r="Z688" s="190"/>
      <c r="AA688" s="190"/>
      <c r="AB688" s="190"/>
      <c r="AC688" s="190"/>
      <c r="AD688" s="190"/>
      <c r="AE688" s="190"/>
      <c r="AF688" s="190"/>
      <c r="AG688" s="190"/>
    </row>
    <row r="689" spans="4:41" ht="30.75" customHeight="1" thickTop="1" thickBot="1" x14ac:dyDescent="0.25">
      <c r="D689" s="190"/>
      <c r="E689" s="190"/>
      <c r="F689" s="190"/>
      <c r="G689" s="190"/>
      <c r="H689" s="190"/>
      <c r="I689" s="191" t="s">
        <v>180</v>
      </c>
      <c r="J689" s="191"/>
      <c r="K689" s="191"/>
      <c r="L689" s="191"/>
      <c r="M689" s="191"/>
      <c r="N689" s="191" t="s">
        <v>319</v>
      </c>
      <c r="O689" s="191"/>
      <c r="P689" s="191"/>
      <c r="Q689" s="191"/>
      <c r="R689" s="191"/>
      <c r="S689" s="191" t="s">
        <v>320</v>
      </c>
      <c r="T689" s="191"/>
      <c r="U689" s="191"/>
      <c r="V689" s="191"/>
      <c r="W689" s="191"/>
      <c r="X689" s="191" t="s">
        <v>321</v>
      </c>
      <c r="Y689" s="191"/>
      <c r="Z689" s="191"/>
      <c r="AA689" s="191"/>
      <c r="AB689" s="191"/>
      <c r="AC689" s="191" t="s">
        <v>178</v>
      </c>
      <c r="AD689" s="191"/>
      <c r="AE689" s="191"/>
      <c r="AF689" s="191"/>
      <c r="AG689" s="191"/>
      <c r="AL689" s="69" t="s">
        <v>322</v>
      </c>
      <c r="AM689" s="69" t="s">
        <v>178</v>
      </c>
      <c r="AO689" s="69" t="s">
        <v>178</v>
      </c>
    </row>
    <row r="690" spans="4:41" ht="28.5" customHeight="1" thickBot="1" x14ac:dyDescent="0.25">
      <c r="D690" s="496" t="s">
        <v>323</v>
      </c>
      <c r="E690" s="497"/>
      <c r="F690" s="497"/>
      <c r="G690" s="497"/>
      <c r="H690" s="498"/>
      <c r="I690" s="499">
        <f>SUM(I691:M695)</f>
        <v>0</v>
      </c>
      <c r="J690" s="500"/>
      <c r="K690" s="500"/>
      <c r="L690" s="500"/>
      <c r="M690" s="500"/>
      <c r="N690" s="499">
        <f>SUM(N691:R695)</f>
        <v>0</v>
      </c>
      <c r="O690" s="500"/>
      <c r="P690" s="500"/>
      <c r="Q690" s="500"/>
      <c r="R690" s="500"/>
      <c r="S690" s="499">
        <f>SUM(S691:W695)</f>
        <v>0</v>
      </c>
      <c r="T690" s="500"/>
      <c r="U690" s="500"/>
      <c r="V690" s="500"/>
      <c r="W690" s="500"/>
      <c r="X690" s="499">
        <f>SUM(X691:AB695)</f>
        <v>0</v>
      </c>
      <c r="Y690" s="500"/>
      <c r="Z690" s="500"/>
      <c r="AA690" s="500"/>
      <c r="AB690" s="500"/>
      <c r="AC690" s="501">
        <f>SUM(I690:AB690)</f>
        <v>0</v>
      </c>
      <c r="AD690" s="501"/>
      <c r="AE690" s="501"/>
      <c r="AF690" s="501"/>
      <c r="AG690" s="502"/>
      <c r="AL690" s="89">
        <f>I690-AC707</f>
        <v>0</v>
      </c>
      <c r="AM690" s="90">
        <f>SUM(I690:AB690)-AC690</f>
        <v>0</v>
      </c>
      <c r="AO690" s="91" t="e">
        <f>AC690-'[2]41'!$D$134-'[2]41'!$D$135</f>
        <v>#REF!</v>
      </c>
    </row>
    <row r="691" spans="4:41" ht="21.75" customHeight="1" x14ac:dyDescent="0.2">
      <c r="D691" s="469"/>
      <c r="E691" s="470"/>
      <c r="F691" s="470"/>
      <c r="G691" s="470"/>
      <c r="H691" s="471"/>
      <c r="I691" s="510"/>
      <c r="J691" s="511"/>
      <c r="K691" s="511"/>
      <c r="L691" s="511"/>
      <c r="M691" s="511"/>
      <c r="N691" s="511"/>
      <c r="O691" s="511"/>
      <c r="P691" s="511"/>
      <c r="Q691" s="511"/>
      <c r="R691" s="511"/>
      <c r="S691" s="511"/>
      <c r="T691" s="511"/>
      <c r="U691" s="511"/>
      <c r="V691" s="511"/>
      <c r="W691" s="511"/>
      <c r="X691" s="511"/>
      <c r="Y691" s="511"/>
      <c r="Z691" s="511"/>
      <c r="AA691" s="511"/>
      <c r="AB691" s="511"/>
      <c r="AC691" s="512">
        <f t="shared" ref="AC691:AC701" si="91">SUM(I691:AB691)</f>
        <v>0</v>
      </c>
      <c r="AD691" s="512"/>
      <c r="AE691" s="512"/>
      <c r="AF691" s="512"/>
      <c r="AG691" s="513"/>
      <c r="AL691" s="92">
        <f>I691-AC708</f>
        <v>0</v>
      </c>
      <c r="AM691" s="93">
        <f t="shared" ref="AM691:AM702" si="92">SUM(I691:AB691)-AC691</f>
        <v>0</v>
      </c>
      <c r="AO691" s="93"/>
    </row>
    <row r="692" spans="4:41" ht="21.75" customHeight="1" x14ac:dyDescent="0.2">
      <c r="D692" s="197"/>
      <c r="E692" s="252"/>
      <c r="F692" s="252"/>
      <c r="G692" s="252"/>
      <c r="H692" s="253"/>
      <c r="I692" s="198"/>
      <c r="J692" s="199"/>
      <c r="K692" s="199"/>
      <c r="L692" s="199"/>
      <c r="M692" s="199"/>
      <c r="N692" s="199"/>
      <c r="O692" s="199"/>
      <c r="P692" s="199"/>
      <c r="Q692" s="199"/>
      <c r="R692" s="199"/>
      <c r="S692" s="199"/>
      <c r="T692" s="199"/>
      <c r="U692" s="199"/>
      <c r="V692" s="199"/>
      <c r="W692" s="199"/>
      <c r="X692" s="199"/>
      <c r="Y692" s="199"/>
      <c r="Z692" s="199"/>
      <c r="AA692" s="199"/>
      <c r="AB692" s="199"/>
      <c r="AC692" s="490">
        <f>SUM(I692:AB692)</f>
        <v>0</v>
      </c>
      <c r="AD692" s="490"/>
      <c r="AE692" s="490"/>
      <c r="AF692" s="490"/>
      <c r="AG692" s="491"/>
      <c r="AL692" s="92">
        <f t="shared" ref="AL692:AL701" si="93">I692-AC709</f>
        <v>0</v>
      </c>
      <c r="AM692" s="93">
        <f t="shared" si="92"/>
        <v>0</v>
      </c>
      <c r="AO692" s="93"/>
    </row>
    <row r="693" spans="4:41" ht="21.75" customHeight="1" x14ac:dyDescent="0.2">
      <c r="D693" s="197"/>
      <c r="E693" s="252"/>
      <c r="F693" s="252"/>
      <c r="G693" s="252"/>
      <c r="H693" s="253"/>
      <c r="I693" s="198"/>
      <c r="J693" s="199"/>
      <c r="K693" s="199"/>
      <c r="L693" s="199"/>
      <c r="M693" s="199"/>
      <c r="N693" s="199"/>
      <c r="O693" s="199"/>
      <c r="P693" s="199"/>
      <c r="Q693" s="199"/>
      <c r="R693" s="199"/>
      <c r="S693" s="199"/>
      <c r="T693" s="199"/>
      <c r="U693" s="199"/>
      <c r="V693" s="199"/>
      <c r="W693" s="199"/>
      <c r="X693" s="199"/>
      <c r="Y693" s="199"/>
      <c r="Z693" s="199"/>
      <c r="AA693" s="199"/>
      <c r="AB693" s="199"/>
      <c r="AC693" s="490">
        <f>SUM(I693:AB693)</f>
        <v>0</v>
      </c>
      <c r="AD693" s="490"/>
      <c r="AE693" s="490"/>
      <c r="AF693" s="490"/>
      <c r="AG693" s="491"/>
      <c r="AL693" s="92">
        <f t="shared" si="93"/>
        <v>0</v>
      </c>
      <c r="AM693" s="93">
        <f t="shared" si="92"/>
        <v>0</v>
      </c>
      <c r="AO693" s="93"/>
    </row>
    <row r="694" spans="4:41" ht="21.75" customHeight="1" x14ac:dyDescent="0.2">
      <c r="D694" s="197"/>
      <c r="E694" s="252"/>
      <c r="F694" s="252"/>
      <c r="G694" s="252"/>
      <c r="H694" s="253"/>
      <c r="I694" s="198"/>
      <c r="J694" s="199"/>
      <c r="K694" s="199"/>
      <c r="L694" s="199"/>
      <c r="M694" s="199"/>
      <c r="N694" s="199"/>
      <c r="O694" s="199"/>
      <c r="P694" s="199"/>
      <c r="Q694" s="199"/>
      <c r="R694" s="199"/>
      <c r="S694" s="199"/>
      <c r="T694" s="199"/>
      <c r="U694" s="199"/>
      <c r="V694" s="199"/>
      <c r="W694" s="199"/>
      <c r="X694" s="199"/>
      <c r="Y694" s="199"/>
      <c r="Z694" s="199"/>
      <c r="AA694" s="199"/>
      <c r="AB694" s="199"/>
      <c r="AC694" s="490">
        <f>SUM(I694:AB694)</f>
        <v>0</v>
      </c>
      <c r="AD694" s="490"/>
      <c r="AE694" s="490"/>
      <c r="AF694" s="490"/>
      <c r="AG694" s="491"/>
      <c r="AL694" s="92">
        <f t="shared" si="93"/>
        <v>0</v>
      </c>
      <c r="AM694" s="93">
        <f t="shared" si="92"/>
        <v>0</v>
      </c>
      <c r="AO694" s="93"/>
    </row>
    <row r="695" spans="4:41" ht="21.75" customHeight="1" thickBot="1" x14ac:dyDescent="0.25">
      <c r="D695" s="503"/>
      <c r="E695" s="504"/>
      <c r="F695" s="504"/>
      <c r="G695" s="504"/>
      <c r="H695" s="505"/>
      <c r="I695" s="506"/>
      <c r="J695" s="507"/>
      <c r="K695" s="507"/>
      <c r="L695" s="507"/>
      <c r="M695" s="507"/>
      <c r="N695" s="507"/>
      <c r="O695" s="507"/>
      <c r="P695" s="507"/>
      <c r="Q695" s="507"/>
      <c r="R695" s="507"/>
      <c r="S695" s="507"/>
      <c r="T695" s="507"/>
      <c r="U695" s="507"/>
      <c r="V695" s="507"/>
      <c r="W695" s="507"/>
      <c r="X695" s="507"/>
      <c r="Y695" s="507"/>
      <c r="Z695" s="507"/>
      <c r="AA695" s="507"/>
      <c r="AB695" s="507"/>
      <c r="AC695" s="508">
        <f t="shared" ref="AC695:AC697" si="94">SUM(I695:AB695)</f>
        <v>0</v>
      </c>
      <c r="AD695" s="508"/>
      <c r="AE695" s="508"/>
      <c r="AF695" s="508"/>
      <c r="AG695" s="509"/>
      <c r="AL695" s="92">
        <f t="shared" si="93"/>
        <v>0</v>
      </c>
      <c r="AM695" s="93">
        <f t="shared" si="92"/>
        <v>0</v>
      </c>
      <c r="AO695" s="93"/>
    </row>
    <row r="696" spans="4:41" ht="28.5" customHeight="1" thickBot="1" x14ac:dyDescent="0.25">
      <c r="D696" s="496" t="s">
        <v>324</v>
      </c>
      <c r="E696" s="497"/>
      <c r="F696" s="497"/>
      <c r="G696" s="497"/>
      <c r="H696" s="498"/>
      <c r="I696" s="499">
        <f>SUM(I697:M702)</f>
        <v>7230</v>
      </c>
      <c r="J696" s="500"/>
      <c r="K696" s="500"/>
      <c r="L696" s="500"/>
      <c r="M696" s="500"/>
      <c r="N696" s="499">
        <f>SUM(N697:R702)</f>
        <v>7305</v>
      </c>
      <c r="O696" s="500"/>
      <c r="P696" s="500"/>
      <c r="Q696" s="500"/>
      <c r="R696" s="500"/>
      <c r="S696" s="499">
        <f>SUM(S697:W702)</f>
        <v>-7230</v>
      </c>
      <c r="T696" s="500"/>
      <c r="U696" s="500"/>
      <c r="V696" s="500"/>
      <c r="W696" s="500"/>
      <c r="X696" s="499">
        <f>SUM(X697:AB702)</f>
        <v>0</v>
      </c>
      <c r="Y696" s="500"/>
      <c r="Z696" s="500"/>
      <c r="AA696" s="500"/>
      <c r="AB696" s="500"/>
      <c r="AC696" s="501">
        <f t="shared" si="94"/>
        <v>7305</v>
      </c>
      <c r="AD696" s="501"/>
      <c r="AE696" s="501"/>
      <c r="AF696" s="501"/>
      <c r="AG696" s="502"/>
      <c r="AL696" s="92">
        <f t="shared" si="93"/>
        <v>0</v>
      </c>
      <c r="AM696" s="93">
        <f t="shared" si="92"/>
        <v>0</v>
      </c>
      <c r="AO696" s="94" t="e">
        <f>AC696-'[2]41'!$D$152-'[2]41'!$D$153</f>
        <v>#REF!</v>
      </c>
    </row>
    <row r="697" spans="4:41" ht="21.75" customHeight="1" x14ac:dyDescent="0.2">
      <c r="D697" s="197" t="s">
        <v>325</v>
      </c>
      <c r="E697" s="252"/>
      <c r="F697" s="252"/>
      <c r="G697" s="252"/>
      <c r="H697" s="253"/>
      <c r="I697" s="492">
        <v>6900</v>
      </c>
      <c r="J697" s="493"/>
      <c r="K697" s="493"/>
      <c r="L697" s="493"/>
      <c r="M697" s="493"/>
      <c r="N697" s="493">
        <v>6900</v>
      </c>
      <c r="O697" s="493"/>
      <c r="P697" s="493"/>
      <c r="Q697" s="493"/>
      <c r="R697" s="493"/>
      <c r="S697" s="493">
        <v>-6900</v>
      </c>
      <c r="T697" s="493"/>
      <c r="U697" s="493"/>
      <c r="V697" s="493"/>
      <c r="W697" s="493"/>
      <c r="X697" s="493"/>
      <c r="Y697" s="493"/>
      <c r="Z697" s="493"/>
      <c r="AA697" s="493"/>
      <c r="AB697" s="493"/>
      <c r="AC697" s="494">
        <f t="shared" si="94"/>
        <v>6900</v>
      </c>
      <c r="AD697" s="494"/>
      <c r="AE697" s="494"/>
      <c r="AF697" s="494"/>
      <c r="AG697" s="495"/>
      <c r="AL697" s="95">
        <f>I697-AC714</f>
        <v>0</v>
      </c>
      <c r="AM697" s="93">
        <f>SUM(I697:AB697)-AC697</f>
        <v>0</v>
      </c>
      <c r="AO697" s="93"/>
    </row>
    <row r="698" spans="4:41" ht="21.75" customHeight="1" x14ac:dyDescent="0.2">
      <c r="D698" s="197" t="s">
        <v>634</v>
      </c>
      <c r="E698" s="252"/>
      <c r="F698" s="252"/>
      <c r="G698" s="252"/>
      <c r="H698" s="253"/>
      <c r="I698" s="492">
        <v>330</v>
      </c>
      <c r="J698" s="493"/>
      <c r="K698" s="493"/>
      <c r="L698" s="493"/>
      <c r="M698" s="493"/>
      <c r="N698" s="493">
        <v>405</v>
      </c>
      <c r="O698" s="493"/>
      <c r="P698" s="493"/>
      <c r="Q698" s="493"/>
      <c r="R698" s="493"/>
      <c r="S698" s="493">
        <v>-330</v>
      </c>
      <c r="T698" s="493"/>
      <c r="U698" s="493"/>
      <c r="V698" s="493"/>
      <c r="W698" s="493"/>
      <c r="X698" s="199"/>
      <c r="Y698" s="199"/>
      <c r="Z698" s="199"/>
      <c r="AA698" s="199"/>
      <c r="AB698" s="199"/>
      <c r="AC698" s="490">
        <f t="shared" ref="AC698" si="95">SUM(I698:AB698)</f>
        <v>405</v>
      </c>
      <c r="AD698" s="490"/>
      <c r="AE698" s="490"/>
      <c r="AF698" s="490"/>
      <c r="AG698" s="491"/>
      <c r="AL698" s="96">
        <f>I698-AC715</f>
        <v>0</v>
      </c>
      <c r="AM698" s="93">
        <f t="shared" si="92"/>
        <v>0</v>
      </c>
      <c r="AO698" s="86"/>
    </row>
    <row r="699" spans="4:41" ht="21.75" customHeight="1" x14ac:dyDescent="0.2">
      <c r="D699" s="197"/>
      <c r="E699" s="252"/>
      <c r="F699" s="252"/>
      <c r="G699" s="252"/>
      <c r="H699" s="253"/>
      <c r="I699" s="198"/>
      <c r="J699" s="199"/>
      <c r="K699" s="199"/>
      <c r="L699" s="199"/>
      <c r="M699" s="199"/>
      <c r="N699" s="199"/>
      <c r="O699" s="199"/>
      <c r="P699" s="199"/>
      <c r="Q699" s="199"/>
      <c r="R699" s="199"/>
      <c r="S699" s="199"/>
      <c r="T699" s="199"/>
      <c r="U699" s="199"/>
      <c r="V699" s="199"/>
      <c r="W699" s="199"/>
      <c r="X699" s="199"/>
      <c r="Y699" s="199"/>
      <c r="Z699" s="199"/>
      <c r="AA699" s="199"/>
      <c r="AB699" s="199"/>
      <c r="AC699" s="490">
        <f t="shared" ref="AC699" si="96">SUM(I699:AB699)</f>
        <v>0</v>
      </c>
      <c r="AD699" s="490"/>
      <c r="AE699" s="490"/>
      <c r="AF699" s="490"/>
      <c r="AG699" s="491"/>
      <c r="AL699" s="92">
        <f t="shared" si="93"/>
        <v>0</v>
      </c>
      <c r="AM699" s="93">
        <f t="shared" si="92"/>
        <v>0</v>
      </c>
      <c r="AO699" s="86"/>
    </row>
    <row r="700" spans="4:41" ht="21.75" customHeight="1" x14ac:dyDescent="0.2">
      <c r="D700" s="197"/>
      <c r="E700" s="252"/>
      <c r="F700" s="252"/>
      <c r="G700" s="252"/>
      <c r="H700" s="253"/>
      <c r="I700" s="198"/>
      <c r="J700" s="199"/>
      <c r="K700" s="199"/>
      <c r="L700" s="199"/>
      <c r="M700" s="199"/>
      <c r="N700" s="199"/>
      <c r="O700" s="199"/>
      <c r="P700" s="199"/>
      <c r="Q700" s="199"/>
      <c r="R700" s="199"/>
      <c r="S700" s="199"/>
      <c r="T700" s="199"/>
      <c r="U700" s="199"/>
      <c r="V700" s="199"/>
      <c r="W700" s="199"/>
      <c r="X700" s="199"/>
      <c r="Y700" s="199"/>
      <c r="Z700" s="199"/>
      <c r="AA700" s="199"/>
      <c r="AB700" s="199"/>
      <c r="AC700" s="490">
        <f t="shared" si="91"/>
        <v>0</v>
      </c>
      <c r="AD700" s="490"/>
      <c r="AE700" s="490"/>
      <c r="AF700" s="490"/>
      <c r="AG700" s="491"/>
      <c r="AL700" s="92">
        <f t="shared" si="93"/>
        <v>0</v>
      </c>
      <c r="AM700" s="93">
        <f t="shared" si="92"/>
        <v>0</v>
      </c>
      <c r="AO700" s="86"/>
    </row>
    <row r="701" spans="4:41" ht="21.75" customHeight="1" x14ac:dyDescent="0.2">
      <c r="D701" s="197"/>
      <c r="E701" s="252"/>
      <c r="F701" s="252"/>
      <c r="G701" s="252"/>
      <c r="H701" s="253"/>
      <c r="I701" s="198"/>
      <c r="J701" s="199"/>
      <c r="K701" s="199"/>
      <c r="L701" s="199"/>
      <c r="M701" s="199"/>
      <c r="N701" s="199"/>
      <c r="O701" s="199"/>
      <c r="P701" s="199"/>
      <c r="Q701" s="199"/>
      <c r="R701" s="199"/>
      <c r="S701" s="199"/>
      <c r="T701" s="199"/>
      <c r="U701" s="199"/>
      <c r="V701" s="199"/>
      <c r="W701" s="199"/>
      <c r="X701" s="199"/>
      <c r="Y701" s="199"/>
      <c r="Z701" s="199"/>
      <c r="AA701" s="199"/>
      <c r="AB701" s="199"/>
      <c r="AC701" s="490">
        <f t="shared" si="91"/>
        <v>0</v>
      </c>
      <c r="AD701" s="490"/>
      <c r="AE701" s="490"/>
      <c r="AF701" s="490"/>
      <c r="AG701" s="491"/>
      <c r="AL701" s="92">
        <f t="shared" si="93"/>
        <v>0</v>
      </c>
      <c r="AM701" s="93">
        <f t="shared" si="92"/>
        <v>0</v>
      </c>
      <c r="AO701" s="86"/>
    </row>
    <row r="702" spans="4:41" ht="21.75" customHeight="1" thickBot="1" x14ac:dyDescent="0.25">
      <c r="D702" s="485"/>
      <c r="E702" s="485"/>
      <c r="F702" s="485"/>
      <c r="G702" s="485"/>
      <c r="H702" s="485"/>
      <c r="I702" s="486"/>
      <c r="J702" s="487"/>
      <c r="K702" s="487"/>
      <c r="L702" s="487"/>
      <c r="M702" s="487"/>
      <c r="N702" s="487"/>
      <c r="O702" s="487"/>
      <c r="P702" s="487"/>
      <c r="Q702" s="487"/>
      <c r="R702" s="487"/>
      <c r="S702" s="487"/>
      <c r="T702" s="487"/>
      <c r="U702" s="487"/>
      <c r="V702" s="487"/>
      <c r="W702" s="487"/>
      <c r="X702" s="487"/>
      <c r="Y702" s="487"/>
      <c r="Z702" s="487"/>
      <c r="AA702" s="487"/>
      <c r="AB702" s="487"/>
      <c r="AC702" s="488">
        <f t="shared" ref="AC702" si="97">SUM(I702:AB702)</f>
        <v>0</v>
      </c>
      <c r="AD702" s="488"/>
      <c r="AE702" s="488"/>
      <c r="AF702" s="488"/>
      <c r="AG702" s="489"/>
      <c r="AL702" s="97">
        <f>I702-AC719</f>
        <v>0</v>
      </c>
      <c r="AM702" s="98">
        <f t="shared" si="92"/>
        <v>0</v>
      </c>
      <c r="AO702" s="99"/>
    </row>
    <row r="703" spans="4:41" ht="14.25" customHeight="1" x14ac:dyDescent="0.3">
      <c r="AL703" s="100"/>
      <c r="AM703" s="101"/>
    </row>
    <row r="704" spans="4:41" ht="14.25" customHeight="1" thickBot="1" x14ac:dyDescent="0.25">
      <c r="AL704" s="100"/>
    </row>
    <row r="705" spans="1:41" ht="14.25" customHeight="1" thickBot="1" x14ac:dyDescent="0.25">
      <c r="A705" s="6" t="s">
        <v>326</v>
      </c>
      <c r="D705" s="190" t="s">
        <v>16</v>
      </c>
      <c r="E705" s="190"/>
      <c r="F705" s="190"/>
      <c r="G705" s="190"/>
      <c r="H705" s="190"/>
      <c r="I705" s="189" t="s">
        <v>18</v>
      </c>
      <c r="J705" s="189"/>
      <c r="K705" s="189"/>
      <c r="L705" s="189"/>
      <c r="M705" s="189"/>
      <c r="N705" s="189"/>
      <c r="O705" s="189"/>
      <c r="P705" s="189"/>
      <c r="Q705" s="189"/>
      <c r="R705" s="189"/>
      <c r="S705" s="189"/>
      <c r="T705" s="189"/>
      <c r="U705" s="189"/>
      <c r="V705" s="189"/>
      <c r="W705" s="189"/>
      <c r="X705" s="189"/>
      <c r="Y705" s="189"/>
      <c r="Z705" s="189"/>
      <c r="AA705" s="189"/>
      <c r="AB705" s="189"/>
      <c r="AC705" s="189"/>
      <c r="AD705" s="189"/>
      <c r="AE705" s="189"/>
      <c r="AF705" s="189"/>
      <c r="AG705" s="189"/>
      <c r="AL705" s="100"/>
    </row>
    <row r="706" spans="1:41" ht="30.75" customHeight="1" thickTop="1" thickBot="1" x14ac:dyDescent="0.25">
      <c r="D706" s="190"/>
      <c r="E706" s="190"/>
      <c r="F706" s="190"/>
      <c r="G706" s="190"/>
      <c r="H706" s="190"/>
      <c r="I706" s="191" t="s">
        <v>180</v>
      </c>
      <c r="J706" s="191"/>
      <c r="K706" s="191"/>
      <c r="L706" s="191"/>
      <c r="M706" s="191"/>
      <c r="N706" s="191" t="s">
        <v>319</v>
      </c>
      <c r="O706" s="191"/>
      <c r="P706" s="191"/>
      <c r="Q706" s="191"/>
      <c r="R706" s="191"/>
      <c r="S706" s="191" t="s">
        <v>320</v>
      </c>
      <c r="T706" s="191"/>
      <c r="U706" s="191"/>
      <c r="V706" s="191"/>
      <c r="W706" s="191"/>
      <c r="X706" s="191" t="s">
        <v>321</v>
      </c>
      <c r="Y706" s="191"/>
      <c r="Z706" s="191"/>
      <c r="AA706" s="191"/>
      <c r="AB706" s="191"/>
      <c r="AC706" s="191" t="s">
        <v>178</v>
      </c>
      <c r="AD706" s="191"/>
      <c r="AE706" s="191"/>
      <c r="AF706" s="191"/>
      <c r="AG706" s="191"/>
      <c r="AL706" s="100"/>
      <c r="AM706" s="69" t="s">
        <v>178</v>
      </c>
      <c r="AO706" s="69" t="s">
        <v>178</v>
      </c>
    </row>
    <row r="707" spans="1:41" ht="28.5" customHeight="1" thickBot="1" x14ac:dyDescent="0.25">
      <c r="D707" s="496" t="s">
        <v>323</v>
      </c>
      <c r="E707" s="497"/>
      <c r="F707" s="497"/>
      <c r="G707" s="497"/>
      <c r="H707" s="498"/>
      <c r="I707" s="499">
        <f>SUM(I708:M712)</f>
        <v>0</v>
      </c>
      <c r="J707" s="500"/>
      <c r="K707" s="500"/>
      <c r="L707" s="500"/>
      <c r="M707" s="500"/>
      <c r="N707" s="499">
        <f>SUM(N708:R712)</f>
        <v>0</v>
      </c>
      <c r="O707" s="500"/>
      <c r="P707" s="500"/>
      <c r="Q707" s="500"/>
      <c r="R707" s="500"/>
      <c r="S707" s="499">
        <f>SUM(S708:W712)</f>
        <v>0</v>
      </c>
      <c r="T707" s="500"/>
      <c r="U707" s="500"/>
      <c r="V707" s="500"/>
      <c r="W707" s="500"/>
      <c r="X707" s="499">
        <f>SUM(X708:AB712)</f>
        <v>0</v>
      </c>
      <c r="Y707" s="500"/>
      <c r="Z707" s="500"/>
      <c r="AA707" s="500"/>
      <c r="AB707" s="500"/>
      <c r="AC707" s="501">
        <f>SUM(I707:AB707)</f>
        <v>0</v>
      </c>
      <c r="AD707" s="501"/>
      <c r="AE707" s="501"/>
      <c r="AF707" s="501"/>
      <c r="AG707" s="502"/>
      <c r="AL707" s="100"/>
      <c r="AM707" s="90">
        <f>SUM(I707:AB707)-AC707</f>
        <v>0</v>
      </c>
      <c r="AO707" s="91" t="e">
        <f>AC707-'[2]41'!$E$134-'[2]41'!$E$135</f>
        <v>#REF!</v>
      </c>
    </row>
    <row r="708" spans="1:41" ht="21.75" customHeight="1" x14ac:dyDescent="0.2">
      <c r="D708" s="469"/>
      <c r="E708" s="470"/>
      <c r="F708" s="470"/>
      <c r="G708" s="470"/>
      <c r="H708" s="471"/>
      <c r="I708" s="510"/>
      <c r="J708" s="511"/>
      <c r="K708" s="511"/>
      <c r="L708" s="511"/>
      <c r="M708" s="511"/>
      <c r="N708" s="511"/>
      <c r="O708" s="511"/>
      <c r="P708" s="511"/>
      <c r="Q708" s="511"/>
      <c r="R708" s="511"/>
      <c r="S708" s="511"/>
      <c r="T708" s="511"/>
      <c r="U708" s="511"/>
      <c r="V708" s="511"/>
      <c r="W708" s="511"/>
      <c r="X708" s="511"/>
      <c r="Y708" s="511"/>
      <c r="Z708" s="511"/>
      <c r="AA708" s="511"/>
      <c r="AB708" s="511"/>
      <c r="AC708" s="512">
        <f t="shared" ref="AC708:AC718" si="98">SUM(I708:AB708)</f>
        <v>0</v>
      </c>
      <c r="AD708" s="512"/>
      <c r="AE708" s="512"/>
      <c r="AF708" s="512"/>
      <c r="AG708" s="513"/>
      <c r="AL708" s="100"/>
      <c r="AM708" s="93">
        <f t="shared" ref="AM708:AM713" si="99">SUM(I708:AB708)-AC708</f>
        <v>0</v>
      </c>
      <c r="AO708" s="93"/>
    </row>
    <row r="709" spans="1:41" ht="21.75" customHeight="1" x14ac:dyDescent="0.2">
      <c r="D709" s="197"/>
      <c r="E709" s="252"/>
      <c r="F709" s="252"/>
      <c r="G709" s="252"/>
      <c r="H709" s="253"/>
      <c r="I709" s="198"/>
      <c r="J709" s="199"/>
      <c r="K709" s="199"/>
      <c r="L709" s="199"/>
      <c r="M709" s="199"/>
      <c r="N709" s="199"/>
      <c r="O709" s="199"/>
      <c r="P709" s="199"/>
      <c r="Q709" s="199"/>
      <c r="R709" s="199"/>
      <c r="S709" s="199"/>
      <c r="T709" s="199"/>
      <c r="U709" s="199"/>
      <c r="V709" s="199"/>
      <c r="W709" s="199"/>
      <c r="X709" s="199"/>
      <c r="Y709" s="199"/>
      <c r="Z709" s="199"/>
      <c r="AA709" s="199"/>
      <c r="AB709" s="199"/>
      <c r="AC709" s="490">
        <f t="shared" si="98"/>
        <v>0</v>
      </c>
      <c r="AD709" s="490"/>
      <c r="AE709" s="490"/>
      <c r="AF709" s="490"/>
      <c r="AG709" s="491"/>
      <c r="AM709" s="93">
        <f t="shared" si="99"/>
        <v>0</v>
      </c>
      <c r="AO709" s="93"/>
    </row>
    <row r="710" spans="1:41" ht="21.75" customHeight="1" x14ac:dyDescent="0.2">
      <c r="D710" s="197"/>
      <c r="E710" s="252"/>
      <c r="F710" s="252"/>
      <c r="G710" s="252"/>
      <c r="H710" s="253"/>
      <c r="I710" s="198"/>
      <c r="J710" s="199"/>
      <c r="K710" s="199"/>
      <c r="L710" s="199"/>
      <c r="M710" s="199"/>
      <c r="N710" s="199"/>
      <c r="O710" s="199"/>
      <c r="P710" s="199"/>
      <c r="Q710" s="199"/>
      <c r="R710" s="199"/>
      <c r="S710" s="199"/>
      <c r="T710" s="199"/>
      <c r="U710" s="199"/>
      <c r="V710" s="199"/>
      <c r="W710" s="199"/>
      <c r="X710" s="199"/>
      <c r="Y710" s="199"/>
      <c r="Z710" s="199"/>
      <c r="AA710" s="199"/>
      <c r="AB710" s="199"/>
      <c r="AC710" s="490">
        <f t="shared" si="98"/>
        <v>0</v>
      </c>
      <c r="AD710" s="490"/>
      <c r="AE710" s="490"/>
      <c r="AF710" s="490"/>
      <c r="AG710" s="491"/>
      <c r="AM710" s="93">
        <f t="shared" si="99"/>
        <v>0</v>
      </c>
      <c r="AO710" s="93"/>
    </row>
    <row r="711" spans="1:41" ht="21.75" customHeight="1" x14ac:dyDescent="0.2">
      <c r="D711" s="197"/>
      <c r="E711" s="252"/>
      <c r="F711" s="252"/>
      <c r="G711" s="252"/>
      <c r="H711" s="253"/>
      <c r="I711" s="198"/>
      <c r="J711" s="199"/>
      <c r="K711" s="199"/>
      <c r="L711" s="199"/>
      <c r="M711" s="199"/>
      <c r="N711" s="199"/>
      <c r="O711" s="199"/>
      <c r="P711" s="199"/>
      <c r="Q711" s="199"/>
      <c r="R711" s="199"/>
      <c r="S711" s="199"/>
      <c r="T711" s="199"/>
      <c r="U711" s="199"/>
      <c r="V711" s="199"/>
      <c r="W711" s="199"/>
      <c r="X711" s="199"/>
      <c r="Y711" s="199"/>
      <c r="Z711" s="199"/>
      <c r="AA711" s="199"/>
      <c r="AB711" s="199"/>
      <c r="AC711" s="490">
        <f t="shared" si="98"/>
        <v>0</v>
      </c>
      <c r="AD711" s="490"/>
      <c r="AE711" s="490"/>
      <c r="AF711" s="490"/>
      <c r="AG711" s="491"/>
      <c r="AM711" s="93">
        <f t="shared" si="99"/>
        <v>0</v>
      </c>
      <c r="AO711" s="93"/>
    </row>
    <row r="712" spans="1:41" ht="21.75" customHeight="1" thickBot="1" x14ac:dyDescent="0.25">
      <c r="D712" s="503"/>
      <c r="E712" s="504"/>
      <c r="F712" s="504"/>
      <c r="G712" s="504"/>
      <c r="H712" s="505"/>
      <c r="I712" s="506"/>
      <c r="J712" s="507"/>
      <c r="K712" s="507"/>
      <c r="L712" s="507"/>
      <c r="M712" s="507"/>
      <c r="N712" s="507"/>
      <c r="O712" s="507"/>
      <c r="P712" s="507"/>
      <c r="Q712" s="507"/>
      <c r="R712" s="507"/>
      <c r="S712" s="507"/>
      <c r="T712" s="507"/>
      <c r="U712" s="507"/>
      <c r="V712" s="507"/>
      <c r="W712" s="507"/>
      <c r="X712" s="507"/>
      <c r="Y712" s="507"/>
      <c r="Z712" s="507"/>
      <c r="AA712" s="507"/>
      <c r="AB712" s="507"/>
      <c r="AC712" s="508">
        <f t="shared" si="98"/>
        <v>0</v>
      </c>
      <c r="AD712" s="508"/>
      <c r="AE712" s="508"/>
      <c r="AF712" s="508"/>
      <c r="AG712" s="509"/>
      <c r="AM712" s="93">
        <f t="shared" si="99"/>
        <v>0</v>
      </c>
      <c r="AO712" s="93"/>
    </row>
    <row r="713" spans="1:41" ht="28.5" customHeight="1" thickBot="1" x14ac:dyDescent="0.25">
      <c r="D713" s="496" t="s">
        <v>324</v>
      </c>
      <c r="E713" s="497"/>
      <c r="F713" s="497"/>
      <c r="G713" s="497"/>
      <c r="H713" s="498"/>
      <c r="I713" s="499">
        <f>SUM(I714:M719)</f>
        <v>7230</v>
      </c>
      <c r="J713" s="500"/>
      <c r="K713" s="500"/>
      <c r="L713" s="500"/>
      <c r="M713" s="500"/>
      <c r="N713" s="499">
        <f>SUM(N714:R719)</f>
        <v>7230</v>
      </c>
      <c r="O713" s="500"/>
      <c r="P713" s="500"/>
      <c r="Q713" s="500"/>
      <c r="R713" s="500"/>
      <c r="S713" s="499">
        <f>SUM(S714:W719)</f>
        <v>-7230</v>
      </c>
      <c r="T713" s="500"/>
      <c r="U713" s="500"/>
      <c r="V713" s="500"/>
      <c r="W713" s="500"/>
      <c r="X713" s="499">
        <f>SUM(X714:AB719)</f>
        <v>0</v>
      </c>
      <c r="Y713" s="500"/>
      <c r="Z713" s="500"/>
      <c r="AA713" s="500"/>
      <c r="AB713" s="500"/>
      <c r="AC713" s="501">
        <f t="shared" si="98"/>
        <v>7230</v>
      </c>
      <c r="AD713" s="501"/>
      <c r="AE713" s="501"/>
      <c r="AF713" s="501"/>
      <c r="AG713" s="502"/>
      <c r="AM713" s="93">
        <f t="shared" si="99"/>
        <v>0</v>
      </c>
      <c r="AO713" s="94" t="e">
        <f>AC713-'[2]41'!$E$152-'[2]41'!$E$153</f>
        <v>#REF!</v>
      </c>
    </row>
    <row r="714" spans="1:41" ht="21.75" customHeight="1" x14ac:dyDescent="0.2">
      <c r="D714" s="197" t="s">
        <v>325</v>
      </c>
      <c r="E714" s="252"/>
      <c r="F714" s="252"/>
      <c r="G714" s="252"/>
      <c r="H714" s="253"/>
      <c r="I714" s="492">
        <v>6900</v>
      </c>
      <c r="J714" s="493"/>
      <c r="K714" s="493"/>
      <c r="L714" s="493"/>
      <c r="M714" s="493"/>
      <c r="N714" s="493">
        <v>6900</v>
      </c>
      <c r="O714" s="493"/>
      <c r="P714" s="493"/>
      <c r="Q714" s="493"/>
      <c r="R714" s="493"/>
      <c r="S714" s="493">
        <v>-6900</v>
      </c>
      <c r="T714" s="493"/>
      <c r="U714" s="493"/>
      <c r="V714" s="493"/>
      <c r="W714" s="493"/>
      <c r="X714" s="493"/>
      <c r="Y714" s="493"/>
      <c r="Z714" s="493"/>
      <c r="AA714" s="493"/>
      <c r="AB714" s="493"/>
      <c r="AC714" s="494">
        <f>SUM(I714:AB714)</f>
        <v>6900</v>
      </c>
      <c r="AD714" s="494"/>
      <c r="AE714" s="494"/>
      <c r="AF714" s="494"/>
      <c r="AG714" s="495"/>
      <c r="AM714" s="93">
        <f>SUM(I714:AB714)-AC714</f>
        <v>0</v>
      </c>
      <c r="AO714" s="93"/>
    </row>
    <row r="715" spans="1:41" ht="21.75" customHeight="1" x14ac:dyDescent="0.2">
      <c r="D715" s="197" t="s">
        <v>634</v>
      </c>
      <c r="E715" s="252"/>
      <c r="F715" s="252"/>
      <c r="G715" s="252"/>
      <c r="H715" s="253"/>
      <c r="I715" s="492">
        <v>330</v>
      </c>
      <c r="J715" s="493"/>
      <c r="K715" s="493"/>
      <c r="L715" s="493"/>
      <c r="M715" s="493"/>
      <c r="N715" s="493">
        <v>330</v>
      </c>
      <c r="O715" s="493"/>
      <c r="P715" s="493"/>
      <c r="Q715" s="493"/>
      <c r="R715" s="493"/>
      <c r="S715" s="493">
        <v>-330</v>
      </c>
      <c r="T715" s="493"/>
      <c r="U715" s="493"/>
      <c r="V715" s="493"/>
      <c r="W715" s="493"/>
      <c r="X715" s="199"/>
      <c r="Y715" s="199"/>
      <c r="Z715" s="199"/>
      <c r="AA715" s="199"/>
      <c r="AB715" s="199"/>
      <c r="AC715" s="490">
        <f>SUM(I715:AB715)</f>
        <v>330</v>
      </c>
      <c r="AD715" s="490"/>
      <c r="AE715" s="490"/>
      <c r="AF715" s="490"/>
      <c r="AG715" s="491"/>
      <c r="AM715" s="93">
        <f>SUM(I715:AB715)-AC715</f>
        <v>0</v>
      </c>
      <c r="AO715" s="86"/>
    </row>
    <row r="716" spans="1:41" ht="21.75" customHeight="1" x14ac:dyDescent="0.2">
      <c r="D716" s="197"/>
      <c r="E716" s="252"/>
      <c r="F716" s="252"/>
      <c r="G716" s="252"/>
      <c r="H716" s="253"/>
      <c r="I716" s="198"/>
      <c r="J716" s="199"/>
      <c r="K716" s="199"/>
      <c r="L716" s="199"/>
      <c r="M716" s="199"/>
      <c r="N716" s="199"/>
      <c r="O716" s="199"/>
      <c r="P716" s="199"/>
      <c r="Q716" s="199"/>
      <c r="R716" s="199"/>
      <c r="S716" s="199"/>
      <c r="T716" s="199"/>
      <c r="U716" s="199"/>
      <c r="V716" s="199"/>
      <c r="W716" s="199"/>
      <c r="X716" s="199"/>
      <c r="Y716" s="199"/>
      <c r="Z716" s="199"/>
      <c r="AA716" s="199"/>
      <c r="AB716" s="199"/>
      <c r="AC716" s="490">
        <f>SUM(I716:AB716)</f>
        <v>0</v>
      </c>
      <c r="AD716" s="490"/>
      <c r="AE716" s="490"/>
      <c r="AF716" s="490"/>
      <c r="AG716" s="491"/>
      <c r="AM716" s="93">
        <f t="shared" ref="AM716:AM719" si="100">SUM(I716:AB716)-AC716</f>
        <v>0</v>
      </c>
      <c r="AO716" s="86"/>
    </row>
    <row r="717" spans="1:41" ht="21.75" customHeight="1" x14ac:dyDescent="0.2">
      <c r="D717" s="197"/>
      <c r="E717" s="252"/>
      <c r="F717" s="252"/>
      <c r="G717" s="252"/>
      <c r="H717" s="253"/>
      <c r="I717" s="198"/>
      <c r="J717" s="199"/>
      <c r="K717" s="199"/>
      <c r="L717" s="199"/>
      <c r="M717" s="199"/>
      <c r="N717" s="199"/>
      <c r="O717" s="199"/>
      <c r="P717" s="199"/>
      <c r="Q717" s="199"/>
      <c r="R717" s="199"/>
      <c r="S717" s="199"/>
      <c r="T717" s="199"/>
      <c r="U717" s="199"/>
      <c r="V717" s="199"/>
      <c r="W717" s="199"/>
      <c r="X717" s="199"/>
      <c r="Y717" s="199"/>
      <c r="Z717" s="199"/>
      <c r="AA717" s="199"/>
      <c r="AB717" s="199"/>
      <c r="AC717" s="490">
        <f t="shared" si="98"/>
        <v>0</v>
      </c>
      <c r="AD717" s="490"/>
      <c r="AE717" s="490"/>
      <c r="AF717" s="490"/>
      <c r="AG717" s="491"/>
      <c r="AM717" s="93">
        <f t="shared" si="100"/>
        <v>0</v>
      </c>
      <c r="AO717" s="86"/>
    </row>
    <row r="718" spans="1:41" ht="21.75" customHeight="1" x14ac:dyDescent="0.2">
      <c r="D718" s="197"/>
      <c r="E718" s="252"/>
      <c r="F718" s="252"/>
      <c r="G718" s="252"/>
      <c r="H718" s="253"/>
      <c r="I718" s="198"/>
      <c r="J718" s="199"/>
      <c r="K718" s="199"/>
      <c r="L718" s="199"/>
      <c r="M718" s="199"/>
      <c r="N718" s="199"/>
      <c r="O718" s="199"/>
      <c r="P718" s="199"/>
      <c r="Q718" s="199"/>
      <c r="R718" s="199"/>
      <c r="S718" s="199"/>
      <c r="T718" s="199"/>
      <c r="U718" s="199"/>
      <c r="V718" s="199"/>
      <c r="W718" s="199"/>
      <c r="X718" s="199"/>
      <c r="Y718" s="199"/>
      <c r="Z718" s="199"/>
      <c r="AA718" s="199"/>
      <c r="AB718" s="199"/>
      <c r="AC718" s="490">
        <f t="shared" si="98"/>
        <v>0</v>
      </c>
      <c r="AD718" s="490"/>
      <c r="AE718" s="490"/>
      <c r="AF718" s="490"/>
      <c r="AG718" s="491"/>
      <c r="AM718" s="93">
        <f t="shared" si="100"/>
        <v>0</v>
      </c>
      <c r="AO718" s="86"/>
    </row>
    <row r="719" spans="1:41" ht="21.75" customHeight="1" thickBot="1" x14ac:dyDescent="0.25">
      <c r="D719" s="485"/>
      <c r="E719" s="485"/>
      <c r="F719" s="485"/>
      <c r="G719" s="485"/>
      <c r="H719" s="485"/>
      <c r="I719" s="486"/>
      <c r="J719" s="487"/>
      <c r="K719" s="487"/>
      <c r="L719" s="487"/>
      <c r="M719" s="487"/>
      <c r="N719" s="487"/>
      <c r="O719" s="487"/>
      <c r="P719" s="487"/>
      <c r="Q719" s="487"/>
      <c r="R719" s="487"/>
      <c r="S719" s="487"/>
      <c r="T719" s="487"/>
      <c r="U719" s="487"/>
      <c r="V719" s="487"/>
      <c r="W719" s="487"/>
      <c r="X719" s="487"/>
      <c r="Y719" s="487"/>
      <c r="Z719" s="487"/>
      <c r="AA719" s="487"/>
      <c r="AB719" s="487"/>
      <c r="AC719" s="488">
        <f>SUM(I719:AB719)</f>
        <v>0</v>
      </c>
      <c r="AD719" s="488"/>
      <c r="AE719" s="488"/>
      <c r="AF719" s="488"/>
      <c r="AG719" s="489"/>
      <c r="AM719" s="98">
        <f t="shared" si="100"/>
        <v>0</v>
      </c>
      <c r="AO719" s="99"/>
    </row>
    <row r="721" spans="1:42" ht="36.6" customHeight="1" x14ac:dyDescent="0.2">
      <c r="D721" s="221"/>
      <c r="E721" s="221"/>
      <c r="F721" s="221"/>
      <c r="G721" s="221"/>
      <c r="H721" s="221"/>
      <c r="I721" s="221"/>
      <c r="J721" s="221"/>
      <c r="K721" s="221"/>
      <c r="L721" s="221"/>
      <c r="M721" s="221"/>
      <c r="N721" s="221"/>
      <c r="O721" s="221"/>
      <c r="P721" s="221"/>
      <c r="Q721" s="221"/>
      <c r="R721" s="221"/>
      <c r="S721" s="221"/>
      <c r="T721" s="221"/>
      <c r="U721" s="221"/>
      <c r="V721" s="221"/>
      <c r="W721" s="221"/>
      <c r="X721" s="221"/>
      <c r="Y721" s="221"/>
      <c r="Z721" s="221"/>
      <c r="AA721" s="221"/>
      <c r="AB721" s="221"/>
      <c r="AC721" s="221"/>
      <c r="AD721" s="221"/>
      <c r="AE721" s="221"/>
      <c r="AF721" s="221"/>
      <c r="AG721" s="221"/>
    </row>
    <row r="722" spans="1:42" ht="45" customHeight="1" x14ac:dyDescent="0.2"/>
    <row r="724" spans="1:42" ht="14.25" customHeight="1" x14ac:dyDescent="0.25">
      <c r="D724" s="19" t="s">
        <v>327</v>
      </c>
    </row>
    <row r="726" spans="1:42" ht="14.25" customHeight="1" x14ac:dyDescent="0.2">
      <c r="D726" s="221" t="s">
        <v>328</v>
      </c>
      <c r="E726" s="221"/>
      <c r="F726" s="221"/>
      <c r="G726" s="221"/>
      <c r="H726" s="221"/>
      <c r="I726" s="221"/>
      <c r="J726" s="221"/>
      <c r="K726" s="221"/>
      <c r="L726" s="221"/>
      <c r="M726" s="221"/>
      <c r="N726" s="221"/>
      <c r="O726" s="221"/>
      <c r="P726" s="221"/>
      <c r="Q726" s="221"/>
      <c r="R726" s="221"/>
      <c r="S726" s="221"/>
      <c r="T726" s="221"/>
      <c r="U726" s="221"/>
      <c r="V726" s="221"/>
      <c r="W726" s="221"/>
      <c r="X726" s="221"/>
      <c r="Y726" s="221"/>
      <c r="Z726" s="221"/>
      <c r="AA726" s="221"/>
      <c r="AB726" s="221"/>
      <c r="AC726" s="221"/>
      <c r="AD726" s="221"/>
      <c r="AE726" s="221"/>
      <c r="AF726" s="221"/>
      <c r="AG726" s="221"/>
    </row>
    <row r="727" spans="1:42" ht="14.25" customHeight="1" thickBot="1" x14ac:dyDescent="0.25"/>
    <row r="728" spans="1:42" ht="28.5" customHeight="1" thickTop="1" thickBot="1" x14ac:dyDescent="0.25">
      <c r="A728" s="6">
        <v>26</v>
      </c>
      <c r="D728" s="371" t="s">
        <v>239</v>
      </c>
      <c r="E728" s="381"/>
      <c r="F728" s="381"/>
      <c r="G728" s="381"/>
      <c r="H728" s="381"/>
      <c r="I728" s="381"/>
      <c r="J728" s="381"/>
      <c r="K728" s="381"/>
      <c r="L728" s="381"/>
      <c r="M728" s="382"/>
      <c r="N728" s="371" t="s">
        <v>17</v>
      </c>
      <c r="O728" s="381"/>
      <c r="P728" s="381"/>
      <c r="Q728" s="381"/>
      <c r="R728" s="381"/>
      <c r="S728" s="381"/>
      <c r="T728" s="381"/>
      <c r="U728" s="381"/>
      <c r="V728" s="381"/>
      <c r="W728" s="382"/>
      <c r="X728" s="374" t="s">
        <v>18</v>
      </c>
      <c r="Y728" s="483"/>
      <c r="Z728" s="483"/>
      <c r="AA728" s="483"/>
      <c r="AB728" s="483"/>
      <c r="AC728" s="483"/>
      <c r="AD728" s="483"/>
      <c r="AE728" s="483"/>
      <c r="AF728" s="483"/>
      <c r="AG728" s="484"/>
      <c r="AL728" s="69" t="s">
        <v>17</v>
      </c>
      <c r="AM728" s="70" t="s">
        <v>18</v>
      </c>
      <c r="AO728" s="69" t="s">
        <v>17</v>
      </c>
      <c r="AP728" s="70" t="s">
        <v>18</v>
      </c>
    </row>
    <row r="729" spans="1:42" ht="28.5" customHeight="1" thickBot="1" x14ac:dyDescent="0.25">
      <c r="D729" s="479" t="s">
        <v>329</v>
      </c>
      <c r="E729" s="480"/>
      <c r="F729" s="480"/>
      <c r="G729" s="480"/>
      <c r="H729" s="480"/>
      <c r="I729" s="480"/>
      <c r="J729" s="480"/>
      <c r="K729" s="480"/>
      <c r="L729" s="480"/>
      <c r="M729" s="481"/>
      <c r="N729" s="454">
        <f>SUM(N730:W731)</f>
        <v>0</v>
      </c>
      <c r="O729" s="398"/>
      <c r="P729" s="398"/>
      <c r="Q729" s="398"/>
      <c r="R729" s="398"/>
      <c r="S729" s="398"/>
      <c r="T729" s="398"/>
      <c r="U729" s="398"/>
      <c r="V729" s="398"/>
      <c r="W729" s="398"/>
      <c r="X729" s="454">
        <f>SUM(X730:AG731)</f>
        <v>0</v>
      </c>
      <c r="Y729" s="398"/>
      <c r="Z729" s="398"/>
      <c r="AA729" s="398"/>
      <c r="AB729" s="398"/>
      <c r="AC729" s="398"/>
      <c r="AD729" s="398"/>
      <c r="AE729" s="398"/>
      <c r="AF729" s="398"/>
      <c r="AG729" s="398"/>
      <c r="AL729" s="59">
        <f>SUM(N730:W731)-N729</f>
        <v>0</v>
      </c>
      <c r="AM729" s="55">
        <f>SUM(X730:AG731)-X729</f>
        <v>0</v>
      </c>
      <c r="AO729" s="102" t="e">
        <f>N729-'[2]41'!$D$117</f>
        <v>#REF!</v>
      </c>
      <c r="AP729" s="103" t="e">
        <f>X729-'[2]41'!$E$117</f>
        <v>#REF!</v>
      </c>
    </row>
    <row r="730" spans="1:42" ht="28.5" customHeight="1" x14ac:dyDescent="0.2">
      <c r="D730" s="197" t="s">
        <v>330</v>
      </c>
      <c r="E730" s="252"/>
      <c r="F730" s="252"/>
      <c r="G730" s="252"/>
      <c r="H730" s="252"/>
      <c r="I730" s="252"/>
      <c r="J730" s="252"/>
      <c r="K730" s="252"/>
      <c r="L730" s="252"/>
      <c r="M730" s="253"/>
      <c r="N730" s="177"/>
      <c r="O730" s="183"/>
      <c r="P730" s="183"/>
      <c r="Q730" s="183"/>
      <c r="R730" s="183"/>
      <c r="S730" s="183"/>
      <c r="T730" s="183"/>
      <c r="U730" s="183"/>
      <c r="V730" s="183"/>
      <c r="W730" s="183"/>
      <c r="X730" s="482"/>
      <c r="Y730" s="482"/>
      <c r="Z730" s="482"/>
      <c r="AA730" s="482"/>
      <c r="AB730" s="482"/>
      <c r="AC730" s="482"/>
      <c r="AD730" s="482"/>
      <c r="AE730" s="482"/>
      <c r="AF730" s="482"/>
      <c r="AG730" s="482"/>
      <c r="AL730" s="52"/>
      <c r="AM730" s="53"/>
      <c r="AO730" s="104"/>
      <c r="AP730" s="105"/>
    </row>
    <row r="731" spans="1:42" ht="28.5" customHeight="1" x14ac:dyDescent="0.2">
      <c r="D731" s="469" t="s">
        <v>331</v>
      </c>
      <c r="E731" s="470"/>
      <c r="F731" s="470"/>
      <c r="G731" s="470"/>
      <c r="H731" s="470"/>
      <c r="I731" s="470"/>
      <c r="J731" s="470"/>
      <c r="K731" s="470"/>
      <c r="L731" s="470"/>
      <c r="M731" s="471"/>
      <c r="N731" s="177"/>
      <c r="O731" s="183"/>
      <c r="P731" s="183"/>
      <c r="Q731" s="183"/>
      <c r="R731" s="183"/>
      <c r="S731" s="183"/>
      <c r="T731" s="183"/>
      <c r="U731" s="183"/>
      <c r="V731" s="183"/>
      <c r="W731" s="183"/>
      <c r="X731" s="482"/>
      <c r="Y731" s="482"/>
      <c r="Z731" s="482"/>
      <c r="AA731" s="482"/>
      <c r="AB731" s="482"/>
      <c r="AC731" s="482"/>
      <c r="AD731" s="482"/>
      <c r="AE731" s="482"/>
      <c r="AF731" s="482"/>
      <c r="AG731" s="482"/>
      <c r="AL731" s="52"/>
      <c r="AM731" s="53"/>
      <c r="AO731" s="104"/>
      <c r="AP731" s="105"/>
    </row>
    <row r="732" spans="1:42" ht="28.5" customHeight="1" thickBot="1" x14ac:dyDescent="0.25">
      <c r="D732" s="479" t="s">
        <v>332</v>
      </c>
      <c r="E732" s="480"/>
      <c r="F732" s="480"/>
      <c r="G732" s="480"/>
      <c r="H732" s="480"/>
      <c r="I732" s="480"/>
      <c r="J732" s="480"/>
      <c r="K732" s="480"/>
      <c r="L732" s="480"/>
      <c r="M732" s="481"/>
      <c r="N732" s="454">
        <f>SUM(N733:W734)</f>
        <v>519775</v>
      </c>
      <c r="O732" s="398"/>
      <c r="P732" s="398"/>
      <c r="Q732" s="398"/>
      <c r="R732" s="398"/>
      <c r="S732" s="398"/>
      <c r="T732" s="398"/>
      <c r="U732" s="398"/>
      <c r="V732" s="398"/>
      <c r="W732" s="398"/>
      <c r="X732" s="454">
        <f>SUM(X733:AG734)</f>
        <v>559532</v>
      </c>
      <c r="Y732" s="398"/>
      <c r="Z732" s="398"/>
      <c r="AA732" s="398"/>
      <c r="AB732" s="398"/>
      <c r="AC732" s="398"/>
      <c r="AD732" s="398"/>
      <c r="AE732" s="398"/>
      <c r="AF732" s="398"/>
      <c r="AG732" s="398"/>
      <c r="AL732" s="50">
        <f>SUM(N733:W734)-N732</f>
        <v>0</v>
      </c>
      <c r="AM732" s="49">
        <f>SUM(X733:AG734)-X732</f>
        <v>0</v>
      </c>
      <c r="AO732" s="106" t="e">
        <f>N732-'[2]41'!$D$137</f>
        <v>#REF!</v>
      </c>
      <c r="AP732" s="107" t="e">
        <f>X732-'[2]41'!$E$137</f>
        <v>#REF!</v>
      </c>
    </row>
    <row r="733" spans="1:42" ht="28.5" customHeight="1" x14ac:dyDescent="0.2">
      <c r="D733" s="197" t="s">
        <v>333</v>
      </c>
      <c r="E733" s="252"/>
      <c r="F733" s="252"/>
      <c r="G733" s="252"/>
      <c r="H733" s="252"/>
      <c r="I733" s="252"/>
      <c r="J733" s="252"/>
      <c r="K733" s="252"/>
      <c r="L733" s="252"/>
      <c r="M733" s="253"/>
      <c r="N733" s="177">
        <v>519775</v>
      </c>
      <c r="O733" s="183"/>
      <c r="P733" s="183"/>
      <c r="Q733" s="183"/>
      <c r="R733" s="183"/>
      <c r="S733" s="183"/>
      <c r="T733" s="183"/>
      <c r="U733" s="183"/>
      <c r="V733" s="183"/>
      <c r="W733" s="183"/>
      <c r="X733" s="474">
        <v>533460</v>
      </c>
      <c r="Y733" s="475"/>
      <c r="Z733" s="475"/>
      <c r="AA733" s="475"/>
      <c r="AB733" s="475"/>
      <c r="AC733" s="475"/>
      <c r="AD733" s="475"/>
      <c r="AE733" s="475"/>
      <c r="AF733" s="475"/>
      <c r="AG733" s="475"/>
      <c r="AL733" s="52"/>
      <c r="AM733" s="53"/>
      <c r="AO733" s="104"/>
      <c r="AP733" s="105"/>
    </row>
    <row r="734" spans="1:42" ht="28.5" customHeight="1" x14ac:dyDescent="0.2">
      <c r="D734" s="469" t="s">
        <v>334</v>
      </c>
      <c r="E734" s="470"/>
      <c r="F734" s="470"/>
      <c r="G734" s="470"/>
      <c r="H734" s="470"/>
      <c r="I734" s="470"/>
      <c r="J734" s="470"/>
      <c r="K734" s="470"/>
      <c r="L734" s="470"/>
      <c r="M734" s="471"/>
      <c r="N734" s="472"/>
      <c r="O734" s="473"/>
      <c r="P734" s="473"/>
      <c r="Q734" s="473"/>
      <c r="R734" s="473"/>
      <c r="S734" s="473"/>
      <c r="T734" s="473"/>
      <c r="U734" s="473"/>
      <c r="V734" s="473"/>
      <c r="W734" s="473"/>
      <c r="X734" s="474">
        <v>26072</v>
      </c>
      <c r="Y734" s="475"/>
      <c r="Z734" s="475"/>
      <c r="AA734" s="475"/>
      <c r="AB734" s="475"/>
      <c r="AC734" s="475"/>
      <c r="AD734" s="475"/>
      <c r="AE734" s="475"/>
      <c r="AF734" s="475"/>
      <c r="AG734" s="475"/>
      <c r="AL734" s="48"/>
      <c r="AM734" s="47"/>
      <c r="AO734" s="108"/>
      <c r="AP734" s="109"/>
    </row>
    <row r="735" spans="1:42" ht="14.25" hidden="1" customHeight="1" x14ac:dyDescent="0.25">
      <c r="D735" s="476" t="s">
        <v>335</v>
      </c>
      <c r="E735" s="476"/>
      <c r="F735" s="476"/>
      <c r="G735" s="476"/>
      <c r="H735" s="476"/>
      <c r="I735" s="476"/>
      <c r="J735" s="476"/>
      <c r="K735" s="476"/>
      <c r="L735" s="476"/>
      <c r="M735" s="476"/>
      <c r="N735" s="476"/>
      <c r="O735" s="476"/>
      <c r="P735" s="476"/>
      <c r="Q735" s="476"/>
      <c r="R735" s="476"/>
      <c r="S735" s="476"/>
      <c r="T735" s="476"/>
      <c r="U735" s="476"/>
      <c r="V735" s="476"/>
      <c r="W735" s="476"/>
      <c r="X735" s="476"/>
      <c r="Y735" s="476"/>
      <c r="Z735" s="476"/>
      <c r="AA735" s="476"/>
      <c r="AB735" s="476"/>
      <c r="AC735" s="476"/>
      <c r="AD735" s="476"/>
      <c r="AE735" s="476"/>
      <c r="AF735" s="476"/>
      <c r="AG735" s="476"/>
    </row>
    <row r="736" spans="1:42" ht="14.25" hidden="1" customHeight="1" x14ac:dyDescent="0.2"/>
    <row r="737" spans="4:33" ht="14.25" hidden="1" customHeight="1" thickBot="1" x14ac:dyDescent="0.25">
      <c r="D737" s="477" t="s">
        <v>336</v>
      </c>
      <c r="E737" s="477"/>
      <c r="F737" s="477"/>
      <c r="G737" s="477"/>
      <c r="H737" s="477"/>
      <c r="I737" s="477"/>
      <c r="J737" s="477"/>
      <c r="K737" s="477"/>
      <c r="L737" s="477"/>
      <c r="M737" s="477"/>
      <c r="N737" s="477"/>
      <c r="O737" s="477"/>
      <c r="P737" s="477"/>
      <c r="Q737" s="477"/>
      <c r="R737" s="478" t="s">
        <v>337</v>
      </c>
      <c r="S737" s="478"/>
      <c r="T737" s="478"/>
      <c r="U737" s="478"/>
      <c r="V737" s="478"/>
      <c r="W737" s="478"/>
      <c r="X737" s="478"/>
      <c r="Y737" s="478"/>
      <c r="Z737" s="478" t="s">
        <v>338</v>
      </c>
      <c r="AA737" s="478"/>
      <c r="AB737" s="478"/>
      <c r="AC737" s="478"/>
      <c r="AD737" s="478"/>
      <c r="AE737" s="478"/>
      <c r="AF737" s="478"/>
      <c r="AG737" s="478"/>
    </row>
    <row r="738" spans="4:33" ht="16.5" hidden="1" customHeight="1" thickBot="1" x14ac:dyDescent="0.3">
      <c r="D738" s="110"/>
      <c r="E738" s="110"/>
      <c r="F738" s="110"/>
      <c r="G738" s="110"/>
      <c r="H738" s="110"/>
      <c r="I738" s="110"/>
      <c r="J738" s="110"/>
      <c r="K738" s="110"/>
      <c r="L738" s="110"/>
      <c r="M738" s="110"/>
      <c r="N738" s="110"/>
      <c r="O738" s="110"/>
      <c r="P738" s="110"/>
      <c r="Q738" s="110"/>
      <c r="R738" s="111"/>
      <c r="S738" s="110"/>
      <c r="T738" s="110"/>
      <c r="U738" s="110"/>
      <c r="V738" s="112"/>
      <c r="W738" s="110"/>
      <c r="X738" s="110"/>
      <c r="Y738" s="110"/>
      <c r="Z738" s="110"/>
      <c r="AA738" s="110"/>
      <c r="AB738" s="110"/>
      <c r="AC738" s="110"/>
      <c r="AD738" s="110"/>
      <c r="AE738" s="110"/>
      <c r="AF738" s="110"/>
      <c r="AG738" s="110"/>
    </row>
    <row r="739" spans="4:33" ht="14.25" hidden="1" customHeight="1" x14ac:dyDescent="0.2"/>
    <row r="740" spans="4:33" ht="14.25" hidden="1" customHeight="1" x14ac:dyDescent="0.2"/>
    <row r="741" spans="4:33" ht="14.25" hidden="1" customHeight="1" x14ac:dyDescent="0.2">
      <c r="D741" s="221" t="s">
        <v>339</v>
      </c>
      <c r="E741" s="221"/>
      <c r="F741" s="221"/>
      <c r="G741" s="221"/>
      <c r="H741" s="221"/>
      <c r="I741" s="221"/>
      <c r="J741" s="221"/>
      <c r="K741" s="221"/>
      <c r="L741" s="221"/>
      <c r="M741" s="221"/>
      <c r="N741" s="221"/>
      <c r="O741" s="221"/>
      <c r="P741" s="221"/>
      <c r="Q741" s="221"/>
      <c r="R741" s="221"/>
      <c r="S741" s="221"/>
      <c r="T741" s="221"/>
      <c r="U741" s="221"/>
      <c r="V741" s="221"/>
      <c r="W741" s="221"/>
      <c r="X741" s="221"/>
      <c r="Y741" s="221"/>
      <c r="Z741" s="221"/>
      <c r="AA741" s="221"/>
      <c r="AB741" s="221"/>
      <c r="AC741" s="221"/>
      <c r="AD741" s="221"/>
      <c r="AE741" s="221"/>
      <c r="AF741" s="221"/>
      <c r="AG741" s="221"/>
    </row>
    <row r="742" spans="4:33" ht="14.25" hidden="1" customHeight="1" x14ac:dyDescent="0.2"/>
    <row r="743" spans="4:33" ht="14.25" hidden="1" customHeight="1" x14ac:dyDescent="0.2">
      <c r="D743" s="221" t="s">
        <v>340</v>
      </c>
      <c r="E743" s="221"/>
      <c r="F743" s="221"/>
      <c r="G743" s="221"/>
      <c r="H743" s="221"/>
      <c r="I743" s="221"/>
      <c r="J743" s="221"/>
      <c r="K743" s="221"/>
      <c r="L743" s="221"/>
      <c r="M743" s="221"/>
      <c r="N743" s="221"/>
      <c r="O743" s="221"/>
      <c r="P743" s="221"/>
      <c r="Q743" s="221"/>
      <c r="R743" s="221"/>
      <c r="S743" s="221"/>
      <c r="T743" s="221"/>
      <c r="U743" s="221"/>
      <c r="V743" s="221"/>
      <c r="W743" s="221"/>
      <c r="X743" s="221"/>
      <c r="Y743" s="221"/>
      <c r="Z743" s="221"/>
      <c r="AA743" s="221"/>
      <c r="AB743" s="221"/>
      <c r="AC743" s="221"/>
      <c r="AD743" s="221"/>
      <c r="AE743" s="221"/>
      <c r="AF743" s="221"/>
      <c r="AG743" s="221"/>
    </row>
    <row r="745" spans="4:33" ht="14.25" customHeight="1" x14ac:dyDescent="0.25">
      <c r="D745" s="19" t="s">
        <v>341</v>
      </c>
    </row>
    <row r="746" spans="4:33" ht="27.6" customHeight="1" x14ac:dyDescent="0.2">
      <c r="D746" s="399" t="s">
        <v>654</v>
      </c>
      <c r="E746" s="468"/>
      <c r="F746" s="468"/>
      <c r="G746" s="468"/>
      <c r="H746" s="468"/>
      <c r="I746" s="468"/>
      <c r="J746" s="468"/>
      <c r="K746" s="468"/>
      <c r="L746" s="468"/>
      <c r="M746" s="468"/>
      <c r="N746" s="468"/>
      <c r="O746" s="468"/>
      <c r="P746" s="468"/>
      <c r="Q746" s="468"/>
      <c r="R746" s="468"/>
      <c r="S746" s="468"/>
      <c r="T746" s="468"/>
      <c r="U746" s="468"/>
      <c r="V746" s="468"/>
      <c r="W746" s="468"/>
      <c r="X746" s="468"/>
      <c r="Y746" s="468"/>
      <c r="Z746" s="468"/>
      <c r="AA746" s="468"/>
      <c r="AB746" s="468"/>
      <c r="AC746" s="468"/>
      <c r="AD746" s="468"/>
      <c r="AE746" s="468"/>
      <c r="AF746" s="468"/>
      <c r="AG746" s="468"/>
    </row>
    <row r="747" spans="4:33" ht="14.25" hidden="1" customHeight="1" x14ac:dyDescent="0.2">
      <c r="D747" s="165" t="s">
        <v>342</v>
      </c>
      <c r="E747" s="165"/>
      <c r="F747" s="165"/>
      <c r="G747" s="165"/>
      <c r="H747" s="165"/>
      <c r="I747" s="165"/>
      <c r="J747" s="165"/>
      <c r="K747" s="165"/>
      <c r="L747" s="165"/>
      <c r="M747" s="165"/>
      <c r="N747" s="165"/>
      <c r="O747" s="165"/>
      <c r="P747" s="165"/>
      <c r="Q747" s="165"/>
      <c r="R747" s="165"/>
      <c r="S747" s="165"/>
      <c r="T747" s="165"/>
      <c r="U747" s="165"/>
      <c r="V747" s="165"/>
      <c r="W747" s="165"/>
      <c r="X747" s="165"/>
      <c r="Y747" s="165"/>
      <c r="Z747" s="165"/>
      <c r="AA747" s="165"/>
      <c r="AB747" s="165"/>
      <c r="AC747" s="165"/>
      <c r="AD747" s="165"/>
      <c r="AE747" s="165"/>
      <c r="AF747" s="165"/>
      <c r="AG747" s="165"/>
    </row>
    <row r="748" spans="4:33" ht="14.25" hidden="1" customHeight="1" x14ac:dyDescent="0.2">
      <c r="D748" s="165"/>
      <c r="E748" s="165"/>
      <c r="F748" s="165"/>
      <c r="G748" s="165"/>
      <c r="H748" s="165"/>
      <c r="I748" s="165"/>
      <c r="J748" s="165"/>
      <c r="K748" s="165"/>
      <c r="L748" s="165"/>
      <c r="M748" s="165"/>
      <c r="N748" s="165"/>
      <c r="O748" s="165"/>
      <c r="P748" s="165"/>
      <c r="Q748" s="165"/>
      <c r="R748" s="165"/>
      <c r="S748" s="165"/>
      <c r="T748" s="165"/>
      <c r="U748" s="165"/>
      <c r="V748" s="165"/>
      <c r="W748" s="165"/>
      <c r="X748" s="165"/>
      <c r="Y748" s="165"/>
      <c r="Z748" s="165"/>
      <c r="AA748" s="165"/>
      <c r="AB748" s="165"/>
      <c r="AC748" s="165"/>
      <c r="AD748" s="165"/>
      <c r="AE748" s="165"/>
      <c r="AF748" s="165"/>
      <c r="AG748" s="165"/>
    </row>
    <row r="749" spans="4:33" ht="14.25" hidden="1" customHeight="1" x14ac:dyDescent="0.2">
      <c r="D749" s="165"/>
      <c r="E749" s="165"/>
      <c r="F749" s="165"/>
      <c r="G749" s="165"/>
      <c r="H749" s="165"/>
      <c r="I749" s="165"/>
      <c r="J749" s="165"/>
      <c r="K749" s="165"/>
      <c r="L749" s="165"/>
      <c r="M749" s="165"/>
      <c r="N749" s="165"/>
      <c r="O749" s="165"/>
      <c r="P749" s="165"/>
      <c r="Q749" s="165"/>
      <c r="R749" s="165"/>
      <c r="S749" s="165"/>
      <c r="T749" s="165"/>
      <c r="U749" s="165"/>
      <c r="V749" s="165"/>
      <c r="W749" s="165"/>
      <c r="X749" s="165"/>
      <c r="Y749" s="165"/>
      <c r="Z749" s="165"/>
      <c r="AA749" s="165"/>
      <c r="AB749" s="165"/>
      <c r="AC749" s="165"/>
      <c r="AD749" s="165"/>
      <c r="AE749" s="165"/>
      <c r="AF749" s="165"/>
      <c r="AG749" s="165"/>
    </row>
    <row r="750" spans="4:33" ht="14.25" hidden="1" customHeight="1" x14ac:dyDescent="0.2"/>
    <row r="751" spans="4:33" ht="17.399999999999999" customHeight="1" x14ac:dyDescent="0.2"/>
    <row r="752" spans="4:33" ht="14.25" customHeight="1" x14ac:dyDescent="0.2">
      <c r="D752" s="221" t="s">
        <v>343</v>
      </c>
      <c r="E752" s="221"/>
      <c r="F752" s="221"/>
      <c r="G752" s="221"/>
      <c r="H752" s="221"/>
      <c r="I752" s="221"/>
      <c r="J752" s="221"/>
      <c r="K752" s="221"/>
      <c r="L752" s="221"/>
      <c r="M752" s="221"/>
      <c r="N752" s="221"/>
      <c r="O752" s="221"/>
      <c r="P752" s="221"/>
      <c r="Q752" s="221"/>
      <c r="R752" s="221"/>
      <c r="S752" s="221"/>
      <c r="T752" s="221"/>
      <c r="U752" s="221"/>
      <c r="V752" s="221"/>
      <c r="W752" s="221"/>
      <c r="X752" s="221"/>
      <c r="Y752" s="221"/>
      <c r="Z752" s="221"/>
      <c r="AA752" s="221"/>
      <c r="AB752" s="221"/>
      <c r="AC752" s="221"/>
      <c r="AD752" s="221"/>
      <c r="AE752" s="221"/>
      <c r="AF752" s="221"/>
      <c r="AG752" s="221"/>
    </row>
    <row r="753" spans="4:33" ht="14.25" customHeight="1" thickBot="1" x14ac:dyDescent="0.25"/>
    <row r="754" spans="4:33" ht="20.25" customHeight="1" thickBot="1" x14ac:dyDescent="0.25">
      <c r="D754" s="191" t="s">
        <v>239</v>
      </c>
      <c r="E754" s="191"/>
      <c r="F754" s="191"/>
      <c r="G754" s="191"/>
      <c r="H754" s="191"/>
      <c r="I754" s="191"/>
      <c r="J754" s="191"/>
      <c r="K754" s="191"/>
      <c r="L754" s="191"/>
      <c r="M754" s="191"/>
      <c r="N754" s="191" t="s">
        <v>17</v>
      </c>
      <c r="O754" s="191"/>
      <c r="P754" s="191"/>
      <c r="Q754" s="191"/>
      <c r="R754" s="191"/>
      <c r="S754" s="191"/>
      <c r="T754" s="191"/>
      <c r="U754" s="191"/>
      <c r="V754" s="191"/>
      <c r="W754" s="191"/>
      <c r="X754" s="191" t="s">
        <v>18</v>
      </c>
      <c r="Y754" s="191"/>
      <c r="Z754" s="191"/>
      <c r="AA754" s="191"/>
      <c r="AB754" s="191"/>
      <c r="AC754" s="191"/>
      <c r="AD754" s="191"/>
      <c r="AE754" s="191"/>
      <c r="AF754" s="191"/>
      <c r="AG754" s="191"/>
    </row>
    <row r="755" spans="4:33" ht="19.5" customHeight="1" x14ac:dyDescent="0.2">
      <c r="D755" s="467" t="s">
        <v>344</v>
      </c>
      <c r="E755" s="467"/>
      <c r="F755" s="467"/>
      <c r="G755" s="467"/>
      <c r="H755" s="467"/>
      <c r="I755" s="467"/>
      <c r="J755" s="467"/>
      <c r="K755" s="467"/>
      <c r="L755" s="467"/>
      <c r="M755" s="467"/>
      <c r="N755" s="397"/>
      <c r="O755" s="397"/>
      <c r="P755" s="397"/>
      <c r="Q755" s="397"/>
      <c r="R755" s="397"/>
      <c r="S755" s="397"/>
      <c r="T755" s="397"/>
      <c r="U755" s="397"/>
      <c r="V755" s="397"/>
      <c r="W755" s="397"/>
      <c r="X755" s="397"/>
      <c r="Y755" s="397"/>
      <c r="Z755" s="397"/>
      <c r="AA755" s="397"/>
      <c r="AB755" s="397"/>
      <c r="AC755" s="397"/>
      <c r="AD755" s="397"/>
      <c r="AE755" s="397"/>
      <c r="AF755" s="397"/>
      <c r="AG755" s="397"/>
    </row>
    <row r="756" spans="4:33" ht="14.25" customHeight="1" x14ac:dyDescent="0.2">
      <c r="D756" s="174" t="s">
        <v>345</v>
      </c>
      <c r="E756" s="174"/>
      <c r="F756" s="174"/>
      <c r="G756" s="174"/>
      <c r="H756" s="174"/>
      <c r="I756" s="174"/>
      <c r="J756" s="174"/>
      <c r="K756" s="174"/>
      <c r="L756" s="174"/>
      <c r="M756" s="174"/>
      <c r="N756" s="183"/>
      <c r="O756" s="183"/>
      <c r="P756" s="183"/>
      <c r="Q756" s="183"/>
      <c r="R756" s="183"/>
      <c r="S756" s="183"/>
      <c r="T756" s="183"/>
      <c r="U756" s="183"/>
      <c r="V756" s="183"/>
      <c r="W756" s="183"/>
      <c r="X756" s="183"/>
      <c r="Y756" s="183"/>
      <c r="Z756" s="183"/>
      <c r="AA756" s="183"/>
      <c r="AB756" s="183"/>
      <c r="AC756" s="183"/>
      <c r="AD756" s="183"/>
      <c r="AE756" s="183"/>
      <c r="AF756" s="183"/>
      <c r="AG756" s="183"/>
    </row>
    <row r="757" spans="4:33" ht="14.25" customHeight="1" x14ac:dyDescent="0.2">
      <c r="D757" s="174" t="s">
        <v>346</v>
      </c>
      <c r="E757" s="174"/>
      <c r="F757" s="174"/>
      <c r="G757" s="174"/>
      <c r="H757" s="174"/>
      <c r="I757" s="174"/>
      <c r="J757" s="174"/>
      <c r="K757" s="174"/>
      <c r="L757" s="174"/>
      <c r="M757" s="174"/>
      <c r="N757" s="183"/>
      <c r="O757" s="183"/>
      <c r="P757" s="183"/>
      <c r="Q757" s="183"/>
      <c r="R757" s="183"/>
      <c r="S757" s="183"/>
      <c r="T757" s="183"/>
      <c r="U757" s="183"/>
      <c r="V757" s="183"/>
      <c r="W757" s="183"/>
      <c r="X757" s="183"/>
      <c r="Y757" s="183"/>
      <c r="Z757" s="183"/>
      <c r="AA757" s="183"/>
      <c r="AB757" s="183"/>
      <c r="AC757" s="183"/>
      <c r="AD757" s="183"/>
      <c r="AE757" s="183"/>
      <c r="AF757" s="183"/>
      <c r="AG757" s="183"/>
    </row>
    <row r="758" spans="4:33" ht="20.25" customHeight="1" x14ac:dyDescent="0.2">
      <c r="D758" s="309" t="s">
        <v>347</v>
      </c>
      <c r="E758" s="309"/>
      <c r="F758" s="309"/>
      <c r="G758" s="309"/>
      <c r="H758" s="309"/>
      <c r="I758" s="309"/>
      <c r="J758" s="309"/>
      <c r="K758" s="309"/>
      <c r="L758" s="309"/>
      <c r="M758" s="309"/>
      <c r="N758" s="392"/>
      <c r="O758" s="392"/>
      <c r="P758" s="392"/>
      <c r="Q758" s="392"/>
      <c r="R758" s="392"/>
      <c r="S758" s="392"/>
      <c r="T758" s="392"/>
      <c r="U758" s="392"/>
      <c r="V758" s="392"/>
      <c r="W758" s="392"/>
      <c r="X758" s="392"/>
      <c r="Y758" s="392"/>
      <c r="Z758" s="392"/>
      <c r="AA758" s="392"/>
      <c r="AB758" s="392"/>
      <c r="AC758" s="392"/>
      <c r="AD758" s="392"/>
      <c r="AE758" s="392"/>
      <c r="AF758" s="392"/>
      <c r="AG758" s="392"/>
    </row>
    <row r="759" spans="4:33" ht="14.25" customHeight="1" x14ac:dyDescent="0.2">
      <c r="D759" s="174" t="s">
        <v>345</v>
      </c>
      <c r="E759" s="174"/>
      <c r="F759" s="174"/>
      <c r="G759" s="174"/>
      <c r="H759" s="174"/>
      <c r="I759" s="174"/>
      <c r="J759" s="174"/>
      <c r="K759" s="174"/>
      <c r="L759" s="174"/>
      <c r="M759" s="174"/>
      <c r="N759" s="183"/>
      <c r="O759" s="183"/>
      <c r="P759" s="183"/>
      <c r="Q759" s="183"/>
      <c r="R759" s="183"/>
      <c r="S759" s="183"/>
      <c r="T759" s="183"/>
      <c r="U759" s="183"/>
      <c r="V759" s="183"/>
      <c r="W759" s="183"/>
      <c r="X759" s="183"/>
      <c r="Y759" s="183"/>
      <c r="Z759" s="183"/>
      <c r="AA759" s="183"/>
      <c r="AB759" s="183"/>
      <c r="AC759" s="183"/>
      <c r="AD759" s="183"/>
      <c r="AE759" s="183"/>
      <c r="AF759" s="183"/>
      <c r="AG759" s="183"/>
    </row>
    <row r="760" spans="4:33" ht="14.25" customHeight="1" x14ac:dyDescent="0.2">
      <c r="D760" s="174" t="s">
        <v>346</v>
      </c>
      <c r="E760" s="174"/>
      <c r="F760" s="174"/>
      <c r="G760" s="174"/>
      <c r="H760" s="174"/>
      <c r="I760" s="174"/>
      <c r="J760" s="174"/>
      <c r="K760" s="174"/>
      <c r="L760" s="174"/>
      <c r="M760" s="174"/>
      <c r="N760" s="183"/>
      <c r="O760" s="183"/>
      <c r="P760" s="183"/>
      <c r="Q760" s="183"/>
      <c r="R760" s="183"/>
      <c r="S760" s="183"/>
      <c r="T760" s="183"/>
      <c r="U760" s="183"/>
      <c r="V760" s="183"/>
      <c r="W760" s="183"/>
      <c r="X760" s="183"/>
      <c r="Y760" s="183"/>
      <c r="Z760" s="183"/>
      <c r="AA760" s="183"/>
      <c r="AB760" s="183"/>
      <c r="AC760" s="183"/>
      <c r="AD760" s="183"/>
      <c r="AE760" s="183"/>
      <c r="AF760" s="183"/>
      <c r="AG760" s="183"/>
    </row>
    <row r="761" spans="4:33" ht="24" customHeight="1" x14ac:dyDescent="0.2">
      <c r="D761" s="309" t="s">
        <v>348</v>
      </c>
      <c r="E761" s="309"/>
      <c r="F761" s="309"/>
      <c r="G761" s="309"/>
      <c r="H761" s="309"/>
      <c r="I761" s="309"/>
      <c r="J761" s="309"/>
      <c r="K761" s="309"/>
      <c r="L761" s="309"/>
      <c r="M761" s="309"/>
      <c r="N761" s="392"/>
      <c r="O761" s="392"/>
      <c r="P761" s="392"/>
      <c r="Q761" s="392"/>
      <c r="R761" s="392"/>
      <c r="S761" s="392"/>
      <c r="T761" s="392"/>
      <c r="U761" s="392"/>
      <c r="V761" s="392"/>
      <c r="W761" s="392"/>
      <c r="X761" s="392"/>
      <c r="Y761" s="392"/>
      <c r="Z761" s="392"/>
      <c r="AA761" s="392"/>
      <c r="AB761" s="392"/>
      <c r="AC761" s="392"/>
      <c r="AD761" s="392"/>
      <c r="AE761" s="392"/>
      <c r="AF761" s="392"/>
      <c r="AG761" s="392"/>
    </row>
    <row r="762" spans="4:33" ht="14.25" customHeight="1" x14ac:dyDescent="0.2">
      <c r="D762" s="309" t="s">
        <v>349</v>
      </c>
      <c r="E762" s="309"/>
      <c r="F762" s="309"/>
      <c r="G762" s="309"/>
      <c r="H762" s="309"/>
      <c r="I762" s="309"/>
      <c r="J762" s="309"/>
      <c r="K762" s="309"/>
      <c r="L762" s="309"/>
      <c r="M762" s="309"/>
      <c r="N762" s="392"/>
      <c r="O762" s="392"/>
      <c r="P762" s="392"/>
      <c r="Q762" s="392"/>
      <c r="R762" s="392"/>
      <c r="S762" s="392"/>
      <c r="T762" s="392"/>
      <c r="U762" s="392"/>
      <c r="V762" s="392"/>
      <c r="W762" s="392"/>
      <c r="X762" s="392"/>
      <c r="Y762" s="392"/>
      <c r="Z762" s="392"/>
      <c r="AA762" s="392"/>
      <c r="AB762" s="392"/>
      <c r="AC762" s="392"/>
      <c r="AD762" s="392"/>
      <c r="AE762" s="392"/>
      <c r="AF762" s="392"/>
      <c r="AG762" s="392"/>
    </row>
    <row r="763" spans="4:33" ht="14.25" customHeight="1" x14ac:dyDescent="0.2">
      <c r="D763" s="309" t="s">
        <v>350</v>
      </c>
      <c r="E763" s="309"/>
      <c r="F763" s="309"/>
      <c r="G763" s="309"/>
      <c r="H763" s="309"/>
      <c r="I763" s="309"/>
      <c r="J763" s="309"/>
      <c r="K763" s="309"/>
      <c r="L763" s="309"/>
      <c r="M763" s="309"/>
      <c r="N763" s="392"/>
      <c r="O763" s="392"/>
      <c r="P763" s="392"/>
      <c r="Q763" s="392"/>
      <c r="R763" s="392"/>
      <c r="S763" s="392"/>
      <c r="T763" s="392"/>
      <c r="U763" s="392"/>
      <c r="V763" s="392"/>
      <c r="W763" s="392"/>
      <c r="X763" s="392"/>
      <c r="Y763" s="392"/>
      <c r="Z763" s="392"/>
      <c r="AA763" s="392"/>
      <c r="AB763" s="392"/>
      <c r="AC763" s="392"/>
      <c r="AD763" s="392"/>
      <c r="AE763" s="392"/>
      <c r="AF763" s="392"/>
      <c r="AG763" s="392"/>
    </row>
    <row r="764" spans="4:33" ht="14.25" customHeight="1" x14ac:dyDescent="0.2">
      <c r="D764" s="309" t="s">
        <v>351</v>
      </c>
      <c r="E764" s="309"/>
      <c r="F764" s="309"/>
      <c r="G764" s="309"/>
      <c r="H764" s="309"/>
      <c r="I764" s="309"/>
      <c r="J764" s="309"/>
      <c r="K764" s="309"/>
      <c r="L764" s="309"/>
      <c r="M764" s="309"/>
      <c r="N764" s="392"/>
      <c r="O764" s="392"/>
      <c r="P764" s="392"/>
      <c r="Q764" s="392"/>
      <c r="R764" s="392"/>
      <c r="S764" s="392"/>
      <c r="T764" s="392"/>
      <c r="U764" s="392"/>
      <c r="V764" s="392"/>
      <c r="W764" s="392"/>
      <c r="X764" s="392"/>
      <c r="Y764" s="392"/>
      <c r="Z764" s="392"/>
      <c r="AA764" s="392"/>
      <c r="AB764" s="392"/>
      <c r="AC764" s="392"/>
      <c r="AD764" s="392"/>
      <c r="AE764" s="392"/>
      <c r="AF764" s="392"/>
      <c r="AG764" s="392"/>
    </row>
    <row r="765" spans="4:33" ht="14.25" customHeight="1" x14ac:dyDescent="0.2">
      <c r="D765" s="309" t="s">
        <v>352</v>
      </c>
      <c r="E765" s="309"/>
      <c r="F765" s="309"/>
      <c r="G765" s="309"/>
      <c r="H765" s="309"/>
      <c r="I765" s="309"/>
      <c r="J765" s="309"/>
      <c r="K765" s="309"/>
      <c r="L765" s="309"/>
      <c r="M765" s="309"/>
      <c r="N765" s="392"/>
      <c r="O765" s="392"/>
      <c r="P765" s="392"/>
      <c r="Q765" s="392"/>
      <c r="R765" s="392"/>
      <c r="S765" s="392"/>
      <c r="T765" s="392"/>
      <c r="U765" s="392"/>
      <c r="V765" s="392"/>
      <c r="W765" s="392"/>
      <c r="X765" s="392"/>
      <c r="Y765" s="392"/>
      <c r="Z765" s="392"/>
      <c r="AA765" s="392"/>
      <c r="AB765" s="392"/>
      <c r="AC765" s="392"/>
      <c r="AD765" s="392"/>
      <c r="AE765" s="392"/>
      <c r="AF765" s="392"/>
      <c r="AG765" s="392"/>
    </row>
    <row r="766" spans="4:33" ht="14.25" customHeight="1" x14ac:dyDescent="0.2">
      <c r="D766" s="174" t="s">
        <v>353</v>
      </c>
      <c r="E766" s="174"/>
      <c r="F766" s="174"/>
      <c r="G766" s="174"/>
      <c r="H766" s="174"/>
      <c r="I766" s="174"/>
      <c r="J766" s="174"/>
      <c r="K766" s="174"/>
      <c r="L766" s="174"/>
      <c r="M766" s="174"/>
      <c r="N766" s="183"/>
      <c r="O766" s="183"/>
      <c r="P766" s="183"/>
      <c r="Q766" s="183"/>
      <c r="R766" s="183"/>
      <c r="S766" s="183"/>
      <c r="T766" s="183"/>
      <c r="U766" s="183"/>
      <c r="V766" s="183"/>
      <c r="W766" s="183"/>
      <c r="X766" s="183"/>
      <c r="Y766" s="183"/>
      <c r="Z766" s="183"/>
      <c r="AA766" s="183"/>
      <c r="AB766" s="183"/>
      <c r="AC766" s="183"/>
      <c r="AD766" s="183"/>
      <c r="AE766" s="183"/>
      <c r="AF766" s="183"/>
      <c r="AG766" s="183"/>
    </row>
    <row r="767" spans="4:33" ht="14.25" customHeight="1" x14ac:dyDescent="0.2">
      <c r="D767" s="174" t="s">
        <v>354</v>
      </c>
      <c r="E767" s="174"/>
      <c r="F767" s="174"/>
      <c r="G767" s="174"/>
      <c r="H767" s="174"/>
      <c r="I767" s="174"/>
      <c r="J767" s="174"/>
      <c r="K767" s="174"/>
      <c r="L767" s="174"/>
      <c r="M767" s="174"/>
      <c r="N767" s="183"/>
      <c r="O767" s="183"/>
      <c r="P767" s="183"/>
      <c r="Q767" s="183"/>
      <c r="R767" s="183"/>
      <c r="S767" s="183"/>
      <c r="T767" s="183"/>
      <c r="U767" s="183"/>
      <c r="V767" s="183"/>
      <c r="W767" s="183"/>
      <c r="X767" s="183"/>
      <c r="Y767" s="183"/>
      <c r="Z767" s="183"/>
      <c r="AA767" s="183"/>
      <c r="AB767" s="183"/>
      <c r="AC767" s="183"/>
      <c r="AD767" s="183"/>
      <c r="AE767" s="183"/>
      <c r="AF767" s="183"/>
      <c r="AG767" s="183"/>
    </row>
    <row r="768" spans="4:33" ht="14.25" customHeight="1" x14ac:dyDescent="0.2">
      <c r="D768" s="309" t="s">
        <v>355</v>
      </c>
      <c r="E768" s="309"/>
      <c r="F768" s="309"/>
      <c r="G768" s="309"/>
      <c r="H768" s="309"/>
      <c r="I768" s="309"/>
      <c r="J768" s="309"/>
      <c r="K768" s="309"/>
      <c r="L768" s="309"/>
      <c r="M768" s="309"/>
      <c r="N768" s="392"/>
      <c r="O768" s="392"/>
      <c r="P768" s="392"/>
      <c r="Q768" s="392"/>
      <c r="R768" s="392"/>
      <c r="S768" s="392"/>
      <c r="T768" s="392"/>
      <c r="U768" s="392"/>
      <c r="V768" s="392"/>
      <c r="W768" s="392"/>
      <c r="X768" s="392"/>
      <c r="Y768" s="392"/>
      <c r="Z768" s="392"/>
      <c r="AA768" s="392"/>
      <c r="AB768" s="392"/>
      <c r="AC768" s="392"/>
      <c r="AD768" s="392"/>
      <c r="AE768" s="392"/>
      <c r="AF768" s="392"/>
      <c r="AG768" s="392"/>
    </row>
    <row r="769" spans="1:42" ht="14.25" customHeight="1" x14ac:dyDescent="0.2">
      <c r="D769" s="309" t="s">
        <v>356</v>
      </c>
      <c r="E769" s="309"/>
      <c r="F769" s="309"/>
      <c r="G769" s="309"/>
      <c r="H769" s="309"/>
      <c r="I769" s="309"/>
      <c r="J769" s="309"/>
      <c r="K769" s="309"/>
      <c r="L769" s="309"/>
      <c r="M769" s="309"/>
      <c r="N769" s="392"/>
      <c r="O769" s="392"/>
      <c r="P769" s="392"/>
      <c r="Q769" s="392"/>
      <c r="R769" s="392"/>
      <c r="S769" s="392"/>
      <c r="T769" s="392"/>
      <c r="U769" s="392"/>
      <c r="V769" s="392"/>
      <c r="W769" s="392"/>
      <c r="X769" s="392"/>
      <c r="Y769" s="392"/>
      <c r="Z769" s="392"/>
      <c r="AA769" s="392"/>
      <c r="AB769" s="392"/>
      <c r="AC769" s="392"/>
      <c r="AD769" s="392"/>
      <c r="AE769" s="392"/>
      <c r="AF769" s="392"/>
      <c r="AG769" s="392"/>
    </row>
    <row r="770" spans="1:42" ht="14.25" customHeight="1" x14ac:dyDescent="0.2">
      <c r="D770" s="174" t="s">
        <v>357</v>
      </c>
      <c r="E770" s="174"/>
      <c r="F770" s="174"/>
      <c r="G770" s="174"/>
      <c r="H770" s="174"/>
      <c r="I770" s="174"/>
      <c r="J770" s="174"/>
      <c r="K770" s="174"/>
      <c r="L770" s="174"/>
      <c r="M770" s="174"/>
      <c r="N770" s="183"/>
      <c r="O770" s="183"/>
      <c r="P770" s="183"/>
      <c r="Q770" s="183"/>
      <c r="R770" s="183"/>
      <c r="S770" s="183"/>
      <c r="T770" s="183"/>
      <c r="U770" s="183"/>
      <c r="V770" s="183"/>
      <c r="W770" s="183"/>
      <c r="X770" s="183"/>
      <c r="Y770" s="183"/>
      <c r="Z770" s="183"/>
      <c r="AA770" s="183"/>
      <c r="AB770" s="183"/>
      <c r="AC770" s="183"/>
      <c r="AD770" s="183"/>
      <c r="AE770" s="183"/>
      <c r="AF770" s="183"/>
      <c r="AG770" s="183"/>
    </row>
    <row r="771" spans="1:42" ht="14.25" customHeight="1" x14ac:dyDescent="0.2">
      <c r="D771" s="174" t="s">
        <v>354</v>
      </c>
      <c r="E771" s="174"/>
      <c r="F771" s="174"/>
      <c r="G771" s="174"/>
      <c r="H771" s="174"/>
      <c r="I771" s="174"/>
      <c r="J771" s="174"/>
      <c r="K771" s="174"/>
      <c r="L771" s="174"/>
      <c r="M771" s="174"/>
      <c r="N771" s="183"/>
      <c r="O771" s="183"/>
      <c r="P771" s="183"/>
      <c r="Q771" s="183"/>
      <c r="R771" s="183"/>
      <c r="S771" s="183"/>
      <c r="T771" s="183"/>
      <c r="U771" s="183"/>
      <c r="V771" s="183"/>
      <c r="W771" s="183"/>
      <c r="X771" s="183"/>
      <c r="Y771" s="183"/>
      <c r="Z771" s="183"/>
      <c r="AA771" s="183"/>
      <c r="AB771" s="183"/>
      <c r="AC771" s="183"/>
      <c r="AD771" s="183"/>
      <c r="AE771" s="183"/>
      <c r="AF771" s="183"/>
      <c r="AG771" s="183"/>
    </row>
    <row r="772" spans="1:42" ht="14.25" customHeight="1" thickBot="1" x14ac:dyDescent="0.25">
      <c r="D772" s="285" t="s">
        <v>358</v>
      </c>
      <c r="E772" s="285"/>
      <c r="F772" s="285"/>
      <c r="G772" s="285"/>
      <c r="H772" s="285"/>
      <c r="I772" s="285"/>
      <c r="J772" s="285"/>
      <c r="K772" s="285"/>
      <c r="L772" s="285"/>
      <c r="M772" s="285"/>
      <c r="N772" s="217"/>
      <c r="O772" s="217"/>
      <c r="P772" s="217"/>
      <c r="Q772" s="217"/>
      <c r="R772" s="217"/>
      <c r="S772" s="217"/>
      <c r="T772" s="217"/>
      <c r="U772" s="217"/>
      <c r="V772" s="217"/>
      <c r="W772" s="217"/>
      <c r="X772" s="217"/>
      <c r="Y772" s="217"/>
      <c r="Z772" s="217"/>
      <c r="AA772" s="217"/>
      <c r="AB772" s="217"/>
      <c r="AC772" s="217"/>
      <c r="AD772" s="217"/>
      <c r="AE772" s="217"/>
      <c r="AF772" s="217"/>
      <c r="AG772" s="217"/>
    </row>
    <row r="773" spans="1:42" ht="14.25" customHeight="1" x14ac:dyDescent="0.3">
      <c r="A773"/>
      <c r="B773"/>
      <c r="C773"/>
      <c r="D773"/>
      <c r="E773"/>
      <c r="F773"/>
      <c r="G773"/>
      <c r="H773"/>
      <c r="I773"/>
      <c r="J773"/>
      <c r="K773"/>
      <c r="L773"/>
      <c r="M773"/>
      <c r="N773"/>
      <c r="O773"/>
      <c r="P773"/>
      <c r="Q773"/>
      <c r="R773"/>
      <c r="S773"/>
      <c r="T773"/>
      <c r="U773"/>
      <c r="V773"/>
      <c r="W773"/>
      <c r="X773"/>
      <c r="Y773"/>
      <c r="Z773"/>
      <c r="AA773"/>
      <c r="AB773"/>
      <c r="AC773"/>
      <c r="AD773"/>
      <c r="AE773"/>
      <c r="AF773"/>
      <c r="AG773"/>
      <c r="AH773"/>
      <c r="AI773"/>
      <c r="AJ773"/>
      <c r="AK773"/>
      <c r="AL773"/>
      <c r="AM773"/>
      <c r="AN773"/>
      <c r="AO773"/>
      <c r="AP773"/>
    </row>
    <row r="774" spans="1:42" ht="14.25" hidden="1" customHeight="1" x14ac:dyDescent="0.2">
      <c r="D774" s="165" t="s">
        <v>359</v>
      </c>
      <c r="E774" s="165"/>
      <c r="F774" s="165"/>
      <c r="G774" s="165"/>
      <c r="H774" s="165"/>
      <c r="I774" s="165"/>
      <c r="J774" s="165"/>
      <c r="K774" s="165"/>
      <c r="L774" s="165"/>
      <c r="M774" s="165"/>
      <c r="N774" s="165"/>
      <c r="O774" s="165"/>
      <c r="P774" s="165"/>
      <c r="Q774" s="165"/>
      <c r="R774" s="165"/>
      <c r="S774" s="165"/>
      <c r="T774" s="165"/>
      <c r="U774" s="165"/>
      <c r="V774" s="165"/>
      <c r="W774" s="165"/>
      <c r="X774" s="165"/>
      <c r="Y774" s="165"/>
      <c r="Z774" s="165"/>
      <c r="AA774" s="165"/>
      <c r="AB774" s="165"/>
      <c r="AC774" s="165"/>
      <c r="AD774" s="165"/>
      <c r="AE774" s="165"/>
      <c r="AF774" s="165"/>
      <c r="AG774" s="165"/>
    </row>
    <row r="775" spans="1:42" ht="14.25" hidden="1" customHeight="1" x14ac:dyDescent="0.2">
      <c r="D775" s="165"/>
      <c r="E775" s="165"/>
      <c r="F775" s="165"/>
      <c r="G775" s="165"/>
      <c r="H775" s="165"/>
      <c r="I775" s="165"/>
      <c r="J775" s="165"/>
      <c r="K775" s="165"/>
      <c r="L775" s="165"/>
      <c r="M775" s="165"/>
      <c r="N775" s="165"/>
      <c r="O775" s="165"/>
      <c r="P775" s="165"/>
      <c r="Q775" s="165"/>
      <c r="R775" s="165"/>
      <c r="S775" s="165"/>
      <c r="T775" s="165"/>
      <c r="U775" s="165"/>
      <c r="V775" s="165"/>
      <c r="W775" s="165"/>
      <c r="X775" s="165"/>
      <c r="Y775" s="165"/>
      <c r="Z775" s="165"/>
      <c r="AA775" s="165"/>
      <c r="AB775" s="165"/>
      <c r="AC775" s="165"/>
      <c r="AD775" s="165"/>
      <c r="AE775" s="165"/>
      <c r="AF775" s="165"/>
      <c r="AG775" s="165"/>
    </row>
    <row r="776" spans="1:42" ht="14.25" hidden="1" customHeight="1" x14ac:dyDescent="0.2">
      <c r="D776" s="165"/>
      <c r="E776" s="165"/>
      <c r="F776" s="165"/>
      <c r="G776" s="165"/>
      <c r="H776" s="165"/>
      <c r="I776" s="165"/>
      <c r="J776" s="165"/>
      <c r="K776" s="165"/>
      <c r="L776" s="165"/>
      <c r="M776" s="165"/>
      <c r="N776" s="165"/>
      <c r="O776" s="165"/>
      <c r="P776" s="165"/>
      <c r="Q776" s="165"/>
      <c r="R776" s="165"/>
      <c r="S776" s="165"/>
      <c r="T776" s="165"/>
      <c r="U776" s="165"/>
      <c r="V776" s="165"/>
      <c r="W776" s="165"/>
      <c r="X776" s="165"/>
      <c r="Y776" s="165"/>
      <c r="Z776" s="165"/>
      <c r="AA776" s="165"/>
      <c r="AB776" s="165"/>
      <c r="AC776" s="165"/>
      <c r="AD776" s="165"/>
      <c r="AE776" s="165"/>
      <c r="AF776" s="165"/>
      <c r="AG776" s="165"/>
    </row>
    <row r="777" spans="1:42" ht="14.25" customHeight="1" x14ac:dyDescent="0.25">
      <c r="D777" s="19" t="s">
        <v>360</v>
      </c>
    </row>
    <row r="778" spans="1:42" ht="14.25" customHeight="1" x14ac:dyDescent="0.2">
      <c r="D778" s="466" t="s">
        <v>655</v>
      </c>
      <c r="E778" s="466"/>
      <c r="F778" s="466"/>
      <c r="G778" s="466"/>
      <c r="H778" s="466"/>
      <c r="I778" s="466"/>
      <c r="J778" s="466"/>
      <c r="K778" s="466"/>
      <c r="L778" s="466"/>
      <c r="M778" s="466"/>
      <c r="N778" s="466"/>
      <c r="O778" s="466"/>
      <c r="P778" s="466"/>
      <c r="Q778" s="466"/>
      <c r="R778" s="466"/>
      <c r="S778" s="466"/>
      <c r="T778" s="466"/>
      <c r="U778" s="466"/>
      <c r="V778" s="466"/>
      <c r="W778" s="466"/>
      <c r="X778" s="466"/>
      <c r="Y778" s="466"/>
      <c r="Z778" s="466"/>
      <c r="AA778" s="466"/>
      <c r="AB778" s="466"/>
      <c r="AC778" s="466"/>
      <c r="AD778" s="466"/>
      <c r="AE778" s="466"/>
      <c r="AF778" s="466"/>
      <c r="AG778" s="466"/>
    </row>
    <row r="779" spans="1:42" ht="14.25" customHeight="1" x14ac:dyDescent="0.2">
      <c r="D779" s="466"/>
      <c r="E779" s="466"/>
      <c r="F779" s="466"/>
      <c r="G779" s="466"/>
      <c r="H779" s="466"/>
      <c r="I779" s="466"/>
      <c r="J779" s="466"/>
      <c r="K779" s="466"/>
      <c r="L779" s="466"/>
      <c r="M779" s="466"/>
      <c r="N779" s="466"/>
      <c r="O779" s="466"/>
      <c r="P779" s="466"/>
      <c r="Q779" s="466"/>
      <c r="R779" s="466"/>
      <c r="S779" s="466"/>
      <c r="T779" s="466"/>
      <c r="U779" s="466"/>
      <c r="V779" s="466"/>
      <c r="W779" s="466"/>
      <c r="X779" s="466"/>
      <c r="Y779" s="466"/>
      <c r="Z779" s="466"/>
      <c r="AA779" s="466"/>
      <c r="AB779" s="466"/>
      <c r="AC779" s="466"/>
      <c r="AD779" s="466"/>
      <c r="AE779" s="466"/>
      <c r="AF779" s="466"/>
      <c r="AG779" s="466"/>
    </row>
    <row r="780" spans="1:42" ht="14.25" customHeight="1" thickBot="1" x14ac:dyDescent="0.25">
      <c r="D780" s="221" t="s">
        <v>361</v>
      </c>
      <c r="E780" s="221"/>
      <c r="F780" s="221"/>
      <c r="G780" s="221"/>
      <c r="H780" s="221"/>
      <c r="I780" s="221"/>
      <c r="J780" s="221"/>
      <c r="K780" s="221"/>
      <c r="L780" s="221"/>
      <c r="M780" s="221"/>
      <c r="N780" s="221"/>
      <c r="O780" s="221"/>
      <c r="P780" s="221"/>
      <c r="Q780" s="221"/>
      <c r="R780" s="221"/>
      <c r="S780" s="221"/>
      <c r="T780" s="221"/>
      <c r="U780" s="221"/>
      <c r="V780" s="221"/>
      <c r="W780" s="221"/>
      <c r="X780" s="221"/>
      <c r="Y780" s="221"/>
      <c r="Z780" s="221"/>
      <c r="AA780" s="221"/>
      <c r="AB780" s="221"/>
      <c r="AC780" s="221"/>
      <c r="AD780" s="221"/>
      <c r="AE780" s="221"/>
      <c r="AF780" s="221"/>
      <c r="AG780" s="221"/>
    </row>
    <row r="781" spans="1:42" ht="14.25" customHeight="1" thickBot="1" x14ac:dyDescent="0.25"/>
    <row r="782" spans="1:42" ht="28.5" customHeight="1" thickTop="1" thickBot="1" x14ac:dyDescent="0.25">
      <c r="A782" s="6">
        <v>27</v>
      </c>
      <c r="D782" s="371" t="s">
        <v>239</v>
      </c>
      <c r="E782" s="381"/>
      <c r="F782" s="381"/>
      <c r="G782" s="381"/>
      <c r="H782" s="381"/>
      <c r="I782" s="381"/>
      <c r="J782" s="381"/>
      <c r="K782" s="381"/>
      <c r="L782" s="381"/>
      <c r="M782" s="382"/>
      <c r="N782" s="371" t="s">
        <v>17</v>
      </c>
      <c r="O782" s="381"/>
      <c r="P782" s="381"/>
      <c r="Q782" s="381"/>
      <c r="R782" s="381"/>
      <c r="S782" s="381"/>
      <c r="T782" s="381"/>
      <c r="U782" s="381"/>
      <c r="V782" s="381"/>
      <c r="W782" s="382"/>
      <c r="X782" s="371" t="s">
        <v>18</v>
      </c>
      <c r="Y782" s="381"/>
      <c r="Z782" s="381"/>
      <c r="AA782" s="381"/>
      <c r="AB782" s="381"/>
      <c r="AC782" s="381"/>
      <c r="AD782" s="381"/>
      <c r="AE782" s="381"/>
      <c r="AF782" s="381"/>
      <c r="AG782" s="382"/>
      <c r="AL782" s="69" t="s">
        <v>17</v>
      </c>
      <c r="AM782" s="70" t="s">
        <v>18</v>
      </c>
      <c r="AO782" s="69" t="s">
        <v>17</v>
      </c>
      <c r="AP782" s="70" t="s">
        <v>18</v>
      </c>
    </row>
    <row r="783" spans="1:42" ht="18.75" customHeight="1" x14ac:dyDescent="0.2">
      <c r="D783" s="462" t="s">
        <v>362</v>
      </c>
      <c r="E783" s="463"/>
      <c r="F783" s="463"/>
      <c r="G783" s="463"/>
      <c r="H783" s="463"/>
      <c r="I783" s="463"/>
      <c r="J783" s="463"/>
      <c r="K783" s="463"/>
      <c r="L783" s="463"/>
      <c r="M783" s="464"/>
      <c r="N783" s="465"/>
      <c r="O783" s="415"/>
      <c r="P783" s="415"/>
      <c r="Q783" s="415"/>
      <c r="R783" s="415"/>
      <c r="S783" s="415"/>
      <c r="T783" s="415"/>
      <c r="U783" s="415"/>
      <c r="V783" s="415"/>
      <c r="W783" s="415"/>
      <c r="X783" s="415"/>
      <c r="Y783" s="415"/>
      <c r="Z783" s="415"/>
      <c r="AA783" s="415"/>
      <c r="AB783" s="415"/>
      <c r="AC783" s="415"/>
      <c r="AD783" s="415"/>
      <c r="AE783" s="415"/>
      <c r="AF783" s="415"/>
      <c r="AG783" s="415"/>
      <c r="AL783" s="48"/>
      <c r="AM783" s="47"/>
      <c r="AO783" s="48"/>
      <c r="AP783" s="47"/>
    </row>
    <row r="784" spans="1:42" ht="18.75" customHeight="1" x14ac:dyDescent="0.2">
      <c r="D784" s="459" t="s">
        <v>363</v>
      </c>
      <c r="E784" s="460"/>
      <c r="F784" s="460"/>
      <c r="G784" s="460"/>
      <c r="H784" s="460"/>
      <c r="I784" s="460"/>
      <c r="J784" s="460"/>
      <c r="K784" s="460"/>
      <c r="L784" s="460"/>
      <c r="M784" s="461"/>
      <c r="N784" s="177"/>
      <c r="O784" s="183"/>
      <c r="P784" s="183"/>
      <c r="Q784" s="183"/>
      <c r="R784" s="183"/>
      <c r="S784" s="183"/>
      <c r="T784" s="183"/>
      <c r="U784" s="183"/>
      <c r="V784" s="183"/>
      <c r="W784" s="183"/>
      <c r="X784" s="175"/>
      <c r="Y784" s="176"/>
      <c r="Z784" s="176"/>
      <c r="AA784" s="176"/>
      <c r="AB784" s="176"/>
      <c r="AC784" s="176"/>
      <c r="AD784" s="176"/>
      <c r="AE784" s="176"/>
      <c r="AF784" s="176"/>
      <c r="AG784" s="177"/>
      <c r="AL784" s="52"/>
      <c r="AM784" s="53"/>
      <c r="AO784" s="52"/>
      <c r="AP784" s="53"/>
    </row>
    <row r="785" spans="1:42" ht="18.75" customHeight="1" x14ac:dyDescent="0.2">
      <c r="D785" s="459" t="s">
        <v>364</v>
      </c>
      <c r="E785" s="460"/>
      <c r="F785" s="460"/>
      <c r="G785" s="460"/>
      <c r="H785" s="460"/>
      <c r="I785" s="460"/>
      <c r="J785" s="460"/>
      <c r="K785" s="460"/>
      <c r="L785" s="460"/>
      <c r="M785" s="461"/>
      <c r="N785" s="177"/>
      <c r="O785" s="183"/>
      <c r="P785" s="183"/>
      <c r="Q785" s="183"/>
      <c r="R785" s="183"/>
      <c r="S785" s="183"/>
      <c r="T785" s="183"/>
      <c r="U785" s="183"/>
      <c r="V785" s="183"/>
      <c r="W785" s="183"/>
      <c r="X785" s="175"/>
      <c r="Y785" s="176"/>
      <c r="Z785" s="176"/>
      <c r="AA785" s="176"/>
      <c r="AB785" s="176"/>
      <c r="AC785" s="176"/>
      <c r="AD785" s="176"/>
      <c r="AE785" s="176"/>
      <c r="AF785" s="176"/>
      <c r="AG785" s="177"/>
      <c r="AL785" s="52"/>
      <c r="AM785" s="53"/>
      <c r="AO785" s="52"/>
      <c r="AP785" s="53"/>
    </row>
    <row r="786" spans="1:42" ht="18.75" customHeight="1" x14ac:dyDescent="0.2">
      <c r="D786" s="459" t="s">
        <v>365</v>
      </c>
      <c r="E786" s="460"/>
      <c r="F786" s="460"/>
      <c r="G786" s="460"/>
      <c r="H786" s="460"/>
      <c r="I786" s="460"/>
      <c r="J786" s="460"/>
      <c r="K786" s="460"/>
      <c r="L786" s="460"/>
      <c r="M786" s="461"/>
      <c r="N786" s="177"/>
      <c r="O786" s="183"/>
      <c r="P786" s="183"/>
      <c r="Q786" s="183"/>
      <c r="R786" s="183"/>
      <c r="S786" s="183"/>
      <c r="T786" s="183"/>
      <c r="U786" s="183"/>
      <c r="V786" s="183"/>
      <c r="W786" s="183"/>
      <c r="X786" s="175"/>
      <c r="Y786" s="176"/>
      <c r="Z786" s="176"/>
      <c r="AA786" s="176"/>
      <c r="AB786" s="176"/>
      <c r="AC786" s="176"/>
      <c r="AD786" s="176"/>
      <c r="AE786" s="176"/>
      <c r="AF786" s="176"/>
      <c r="AG786" s="177"/>
      <c r="AL786" s="52"/>
      <c r="AM786" s="53"/>
      <c r="AO786" s="52"/>
      <c r="AP786" s="53"/>
    </row>
    <row r="787" spans="1:42" ht="18.75" customHeight="1" x14ac:dyDescent="0.2">
      <c r="D787" s="455" t="s">
        <v>366</v>
      </c>
      <c r="E787" s="456"/>
      <c r="F787" s="456"/>
      <c r="G787" s="456"/>
      <c r="H787" s="456"/>
      <c r="I787" s="456"/>
      <c r="J787" s="456"/>
      <c r="K787" s="456"/>
      <c r="L787" s="456"/>
      <c r="M787" s="457"/>
      <c r="N787" s="458">
        <f>SUM(N784:W786)</f>
        <v>0</v>
      </c>
      <c r="O787" s="178"/>
      <c r="P787" s="178"/>
      <c r="Q787" s="178"/>
      <c r="R787" s="178"/>
      <c r="S787" s="178"/>
      <c r="T787" s="178"/>
      <c r="U787" s="178"/>
      <c r="V787" s="178"/>
      <c r="W787" s="178"/>
      <c r="X787" s="458">
        <f>SUM(X784:AG786)</f>
        <v>0</v>
      </c>
      <c r="Y787" s="178"/>
      <c r="Z787" s="178"/>
      <c r="AA787" s="178"/>
      <c r="AB787" s="178"/>
      <c r="AC787" s="178"/>
      <c r="AD787" s="178"/>
      <c r="AE787" s="178"/>
      <c r="AF787" s="178"/>
      <c r="AG787" s="178"/>
      <c r="AL787" s="50">
        <f>SUM(N784:W786)-N787</f>
        <v>0</v>
      </c>
      <c r="AM787" s="49">
        <f>SUM(X784:AG786)-X787</f>
        <v>0</v>
      </c>
      <c r="AO787" s="52"/>
      <c r="AP787" s="53"/>
    </row>
    <row r="788" spans="1:42" ht="18.75" customHeight="1" x14ac:dyDescent="0.2">
      <c r="D788" s="455" t="s">
        <v>367</v>
      </c>
      <c r="E788" s="456"/>
      <c r="F788" s="456"/>
      <c r="G788" s="456"/>
      <c r="H788" s="456"/>
      <c r="I788" s="456"/>
      <c r="J788" s="456"/>
      <c r="K788" s="456"/>
      <c r="L788" s="456"/>
      <c r="M788" s="457"/>
      <c r="N788" s="177"/>
      <c r="O788" s="183"/>
      <c r="P788" s="183"/>
      <c r="Q788" s="183"/>
      <c r="R788" s="183"/>
      <c r="S788" s="183"/>
      <c r="T788" s="183"/>
      <c r="U788" s="183"/>
      <c r="V788" s="183"/>
      <c r="W788" s="183"/>
      <c r="X788" s="175"/>
      <c r="Y788" s="176"/>
      <c r="Z788" s="176"/>
      <c r="AA788" s="176"/>
      <c r="AB788" s="176"/>
      <c r="AC788" s="176"/>
      <c r="AD788" s="176"/>
      <c r="AE788" s="176"/>
      <c r="AF788" s="176"/>
      <c r="AG788" s="177"/>
      <c r="AL788" s="52"/>
      <c r="AM788" s="53"/>
      <c r="AO788" s="52"/>
      <c r="AP788" s="53"/>
    </row>
    <row r="789" spans="1:42" ht="18.75" customHeight="1" thickBot="1" x14ac:dyDescent="0.25">
      <c r="D789" s="451" t="s">
        <v>368</v>
      </c>
      <c r="E789" s="452"/>
      <c r="F789" s="452"/>
      <c r="G789" s="452"/>
      <c r="H789" s="452"/>
      <c r="I789" s="452"/>
      <c r="J789" s="452"/>
      <c r="K789" s="452"/>
      <c r="L789" s="452"/>
      <c r="M789" s="453"/>
      <c r="N789" s="454">
        <f>N783+N787+N788</f>
        <v>0</v>
      </c>
      <c r="O789" s="398"/>
      <c r="P789" s="398"/>
      <c r="Q789" s="398"/>
      <c r="R789" s="398"/>
      <c r="S789" s="398"/>
      <c r="T789" s="398"/>
      <c r="U789" s="398"/>
      <c r="V789" s="398"/>
      <c r="W789" s="398"/>
      <c r="X789" s="454">
        <f>X783+X787+X788</f>
        <v>0</v>
      </c>
      <c r="Y789" s="398"/>
      <c r="Z789" s="398"/>
      <c r="AA789" s="398"/>
      <c r="AB789" s="398"/>
      <c r="AC789" s="398"/>
      <c r="AD789" s="398"/>
      <c r="AE789" s="398"/>
      <c r="AF789" s="398"/>
      <c r="AG789" s="398"/>
      <c r="AL789" s="59">
        <f>N783+N787+N788-N789</f>
        <v>0</v>
      </c>
      <c r="AM789" s="55">
        <f>X783+X787+X788-X789</f>
        <v>0</v>
      </c>
      <c r="AO789" s="59" t="e">
        <f>N789-'[2]41'!$D$129</f>
        <v>#REF!</v>
      </c>
      <c r="AP789" s="55" t="e">
        <f>X789-'[2]41'!$E$129</f>
        <v>#REF!</v>
      </c>
    </row>
    <row r="792" spans="1:42" ht="14.25" customHeight="1" x14ac:dyDescent="0.25">
      <c r="D792" s="19" t="s">
        <v>369</v>
      </c>
    </row>
    <row r="793" spans="1:42" ht="14.25" customHeight="1" x14ac:dyDescent="0.2">
      <c r="D793" s="399" t="s">
        <v>370</v>
      </c>
      <c r="E793" s="399"/>
      <c r="F793" s="399"/>
      <c r="G793" s="399"/>
      <c r="H793" s="399"/>
      <c r="I793" s="399"/>
      <c r="J793" s="399"/>
      <c r="K793" s="399"/>
      <c r="L793" s="399"/>
      <c r="M793" s="399"/>
      <c r="N793" s="399"/>
      <c r="O793" s="399"/>
      <c r="P793" s="399"/>
      <c r="Q793" s="399"/>
      <c r="R793" s="399"/>
      <c r="S793" s="399"/>
      <c r="T793" s="399"/>
      <c r="U793" s="399"/>
      <c r="V793" s="399"/>
      <c r="W793" s="399"/>
      <c r="X793" s="399"/>
      <c r="Y793" s="399"/>
      <c r="Z793" s="399"/>
      <c r="AA793" s="399"/>
      <c r="AB793" s="399"/>
      <c r="AC793" s="399"/>
      <c r="AD793" s="399"/>
      <c r="AE793" s="399"/>
      <c r="AF793" s="399"/>
      <c r="AG793" s="399"/>
    </row>
    <row r="794" spans="1:42" ht="14.25" customHeight="1" x14ac:dyDescent="0.2">
      <c r="D794" s="221" t="s">
        <v>371</v>
      </c>
      <c r="E794" s="221"/>
      <c r="F794" s="221"/>
      <c r="G794" s="221"/>
      <c r="H794" s="221"/>
      <c r="I794" s="221"/>
      <c r="J794" s="221"/>
      <c r="K794" s="221"/>
      <c r="L794" s="221"/>
      <c r="M794" s="221"/>
      <c r="N794" s="221"/>
      <c r="O794" s="221"/>
      <c r="P794" s="221"/>
      <c r="Q794" s="221"/>
      <c r="R794" s="221"/>
      <c r="S794" s="221"/>
      <c r="T794" s="221"/>
      <c r="U794" s="221"/>
      <c r="V794" s="221"/>
      <c r="W794" s="221"/>
      <c r="X794" s="221"/>
      <c r="Y794" s="221"/>
      <c r="Z794" s="221"/>
      <c r="AA794" s="221"/>
      <c r="AB794" s="221"/>
      <c r="AC794" s="221"/>
      <c r="AD794" s="221"/>
      <c r="AE794" s="221"/>
      <c r="AF794" s="221"/>
      <c r="AG794" s="221"/>
    </row>
    <row r="795" spans="1:42" ht="14.25" customHeight="1" thickBot="1" x14ac:dyDescent="0.25"/>
    <row r="796" spans="1:42" ht="27" customHeight="1" thickBot="1" x14ac:dyDescent="0.25">
      <c r="A796" s="6">
        <v>28</v>
      </c>
      <c r="D796" s="191" t="s">
        <v>372</v>
      </c>
      <c r="E796" s="191"/>
      <c r="F796" s="191"/>
      <c r="G796" s="191"/>
      <c r="H796" s="191"/>
      <c r="I796" s="191" t="s">
        <v>373</v>
      </c>
      <c r="J796" s="191"/>
      <c r="K796" s="191"/>
      <c r="L796" s="191"/>
      <c r="M796" s="191"/>
      <c r="N796" s="191" t="s">
        <v>374</v>
      </c>
      <c r="O796" s="191"/>
      <c r="P796" s="191"/>
      <c r="Q796" s="191"/>
      <c r="R796" s="191"/>
      <c r="S796" s="191" t="s">
        <v>375</v>
      </c>
      <c r="T796" s="191"/>
      <c r="U796" s="191"/>
      <c r="V796" s="191"/>
      <c r="W796" s="191"/>
      <c r="X796" s="191" t="s">
        <v>376</v>
      </c>
      <c r="Y796" s="191"/>
      <c r="Z796" s="191"/>
      <c r="AA796" s="191"/>
      <c r="AB796" s="191"/>
      <c r="AC796" s="191" t="s">
        <v>295</v>
      </c>
      <c r="AD796" s="191"/>
      <c r="AE796" s="191"/>
      <c r="AF796" s="191"/>
      <c r="AG796" s="191"/>
    </row>
    <row r="797" spans="1:42" ht="14.25" customHeight="1" x14ac:dyDescent="0.2">
      <c r="D797" s="218"/>
      <c r="E797" s="218"/>
      <c r="F797" s="218"/>
      <c r="G797" s="218"/>
      <c r="H797" s="218"/>
      <c r="I797" s="219"/>
      <c r="J797" s="219"/>
      <c r="K797" s="219"/>
      <c r="L797" s="219"/>
      <c r="M797" s="219"/>
      <c r="N797" s="444"/>
      <c r="O797" s="444"/>
      <c r="P797" s="444"/>
      <c r="Q797" s="444"/>
      <c r="R797" s="444"/>
      <c r="S797" s="444"/>
      <c r="T797" s="444"/>
      <c r="U797" s="444"/>
      <c r="V797" s="444"/>
      <c r="W797" s="444"/>
      <c r="X797" s="444"/>
      <c r="Y797" s="444"/>
      <c r="Z797" s="444"/>
      <c r="AA797" s="444"/>
      <c r="AB797" s="444"/>
      <c r="AC797" s="444"/>
      <c r="AD797" s="444"/>
      <c r="AE797" s="444"/>
      <c r="AF797" s="444"/>
      <c r="AG797" s="444"/>
    </row>
    <row r="798" spans="1:42" ht="14.25" customHeight="1" x14ac:dyDescent="0.2">
      <c r="D798" s="215"/>
      <c r="E798" s="215"/>
      <c r="F798" s="215"/>
      <c r="G798" s="215"/>
      <c r="H798" s="215"/>
      <c r="I798" s="183"/>
      <c r="J798" s="183"/>
      <c r="K798" s="183"/>
      <c r="L798" s="183"/>
      <c r="M798" s="183"/>
      <c r="N798" s="440"/>
      <c r="O798" s="440"/>
      <c r="P798" s="440"/>
      <c r="Q798" s="440"/>
      <c r="R798" s="440"/>
      <c r="S798" s="440"/>
      <c r="T798" s="440"/>
      <c r="U798" s="440"/>
      <c r="V798" s="440"/>
      <c r="W798" s="440"/>
      <c r="X798" s="440"/>
      <c r="Y798" s="440"/>
      <c r="Z798" s="440"/>
      <c r="AA798" s="440"/>
      <c r="AB798" s="440"/>
      <c r="AC798" s="440"/>
      <c r="AD798" s="440"/>
      <c r="AE798" s="440"/>
      <c r="AF798" s="440"/>
      <c r="AG798" s="440"/>
    </row>
    <row r="799" spans="1:42" ht="14.25" customHeight="1" x14ac:dyDescent="0.2">
      <c r="D799" s="215"/>
      <c r="E799" s="215"/>
      <c r="F799" s="215"/>
      <c r="G799" s="215"/>
      <c r="H799" s="215"/>
      <c r="I799" s="183"/>
      <c r="J799" s="183"/>
      <c r="K799" s="183"/>
      <c r="L799" s="183"/>
      <c r="M799" s="183"/>
      <c r="N799" s="440"/>
      <c r="O799" s="440"/>
      <c r="P799" s="440"/>
      <c r="Q799" s="440"/>
      <c r="R799" s="440"/>
      <c r="S799" s="440"/>
      <c r="T799" s="440"/>
      <c r="U799" s="440"/>
      <c r="V799" s="440"/>
      <c r="W799" s="440"/>
      <c r="X799" s="440"/>
      <c r="Y799" s="440"/>
      <c r="Z799" s="440"/>
      <c r="AA799" s="440"/>
      <c r="AB799" s="440"/>
      <c r="AC799" s="440"/>
      <c r="AD799" s="440"/>
      <c r="AE799" s="440"/>
      <c r="AF799" s="440"/>
      <c r="AG799" s="440"/>
    </row>
    <row r="800" spans="1:42" ht="14.25" customHeight="1" thickBot="1" x14ac:dyDescent="0.25">
      <c r="D800" s="216"/>
      <c r="E800" s="216"/>
      <c r="F800" s="216"/>
      <c r="G800" s="216"/>
      <c r="H800" s="216"/>
      <c r="I800" s="217"/>
      <c r="J800" s="217"/>
      <c r="K800" s="217"/>
      <c r="L800" s="217"/>
      <c r="M800" s="217"/>
      <c r="N800" s="425"/>
      <c r="O800" s="425"/>
      <c r="P800" s="425"/>
      <c r="Q800" s="425"/>
      <c r="R800" s="425"/>
      <c r="S800" s="425"/>
      <c r="T800" s="425"/>
      <c r="U800" s="425"/>
      <c r="V800" s="425"/>
      <c r="W800" s="425"/>
      <c r="X800" s="425"/>
      <c r="Y800" s="425"/>
      <c r="Z800" s="425"/>
      <c r="AA800" s="425"/>
      <c r="AB800" s="425"/>
      <c r="AC800" s="425"/>
      <c r="AD800" s="425"/>
      <c r="AE800" s="425"/>
      <c r="AF800" s="425"/>
      <c r="AG800" s="425"/>
    </row>
    <row r="803" spans="1:42" ht="14.25" customHeight="1" x14ac:dyDescent="0.2">
      <c r="D803" s="221" t="s">
        <v>377</v>
      </c>
      <c r="E803" s="221"/>
      <c r="F803" s="221"/>
      <c r="G803" s="221"/>
      <c r="H803" s="221"/>
      <c r="I803" s="221"/>
      <c r="J803" s="221"/>
      <c r="K803" s="221"/>
      <c r="L803" s="221"/>
      <c r="M803" s="221"/>
      <c r="N803" s="221"/>
      <c r="O803" s="221"/>
      <c r="P803" s="221"/>
      <c r="Q803" s="221"/>
      <c r="R803" s="221"/>
      <c r="S803" s="221"/>
      <c r="T803" s="221"/>
      <c r="U803" s="221"/>
      <c r="V803" s="221"/>
      <c r="W803" s="221"/>
      <c r="X803" s="221"/>
      <c r="Y803" s="221"/>
      <c r="Z803" s="221"/>
      <c r="AA803" s="221"/>
      <c r="AB803" s="221"/>
      <c r="AC803" s="221"/>
      <c r="AD803" s="221"/>
      <c r="AE803" s="221"/>
      <c r="AF803" s="221"/>
      <c r="AG803" s="221"/>
    </row>
    <row r="804" spans="1:42" ht="14.25" customHeight="1" thickBot="1" x14ac:dyDescent="0.25"/>
    <row r="805" spans="1:42" ht="71.25" customHeight="1" thickTop="1" thickBot="1" x14ac:dyDescent="0.25">
      <c r="A805" s="6" t="s">
        <v>378</v>
      </c>
      <c r="D805" s="191" t="s">
        <v>239</v>
      </c>
      <c r="E805" s="191"/>
      <c r="F805" s="191"/>
      <c r="G805" s="191"/>
      <c r="H805" s="191"/>
      <c r="I805" s="191"/>
      <c r="J805" s="191"/>
      <c r="K805" s="191" t="s">
        <v>379</v>
      </c>
      <c r="L805" s="191"/>
      <c r="M805" s="191"/>
      <c r="N805" s="191" t="s">
        <v>380</v>
      </c>
      <c r="O805" s="191"/>
      <c r="P805" s="191"/>
      <c r="Q805" s="191"/>
      <c r="R805" s="191" t="s">
        <v>381</v>
      </c>
      <c r="S805" s="191"/>
      <c r="T805" s="191"/>
      <c r="U805" s="191"/>
      <c r="V805" s="371" t="s">
        <v>382</v>
      </c>
      <c r="W805" s="381"/>
      <c r="X805" s="381"/>
      <c r="Y805" s="381"/>
      <c r="Z805" s="371" t="s">
        <v>383</v>
      </c>
      <c r="AA805" s="381"/>
      <c r="AB805" s="381"/>
      <c r="AC805" s="382"/>
      <c r="AD805" s="191" t="s">
        <v>384</v>
      </c>
      <c r="AE805" s="191"/>
      <c r="AF805" s="191"/>
      <c r="AG805" s="191"/>
      <c r="AO805" s="69" t="s">
        <v>382</v>
      </c>
      <c r="AP805" s="69" t="s">
        <v>384</v>
      </c>
    </row>
    <row r="806" spans="1:42" ht="14.25" customHeight="1" thickBot="1" x14ac:dyDescent="0.25">
      <c r="D806" s="432" t="s">
        <v>385</v>
      </c>
      <c r="E806" s="432"/>
      <c r="F806" s="432"/>
      <c r="G806" s="432"/>
      <c r="H806" s="432"/>
      <c r="I806" s="432"/>
      <c r="J806" s="432"/>
      <c r="K806" s="432"/>
      <c r="L806" s="432"/>
      <c r="M806" s="432"/>
      <c r="N806" s="432"/>
      <c r="O806" s="432"/>
      <c r="P806" s="432"/>
      <c r="Q806" s="432"/>
      <c r="R806" s="432"/>
      <c r="S806" s="432"/>
      <c r="T806" s="432"/>
      <c r="U806" s="432"/>
      <c r="V806" s="432"/>
      <c r="W806" s="432"/>
      <c r="X806" s="432"/>
      <c r="Y806" s="432"/>
      <c r="Z806" s="432"/>
      <c r="AA806" s="432"/>
      <c r="AB806" s="432"/>
      <c r="AC806" s="432"/>
      <c r="AD806" s="432"/>
      <c r="AE806" s="432"/>
      <c r="AF806" s="432"/>
      <c r="AG806" s="432"/>
      <c r="AO806" s="113" t="e">
        <f>SUM(V807:Y809)-'[2]41'!$D$136</f>
        <v>#REF!</v>
      </c>
      <c r="AP806" s="114" t="e">
        <f>SUM(AD807:AG809)-'[2]41'!$E$136</f>
        <v>#REF!</v>
      </c>
    </row>
    <row r="807" spans="1:42" ht="14.25" customHeight="1" x14ac:dyDescent="0.2">
      <c r="D807" s="218"/>
      <c r="E807" s="218"/>
      <c r="F807" s="218"/>
      <c r="G807" s="218"/>
      <c r="H807" s="218"/>
      <c r="I807" s="218"/>
      <c r="J807" s="218"/>
      <c r="K807" s="444"/>
      <c r="L807" s="444"/>
      <c r="M807" s="444"/>
      <c r="N807" s="434"/>
      <c r="O807" s="435"/>
      <c r="P807" s="435"/>
      <c r="Q807" s="435"/>
      <c r="R807" s="436"/>
      <c r="S807" s="436"/>
      <c r="T807" s="436"/>
      <c r="U807" s="436"/>
      <c r="V807" s="445"/>
      <c r="W807" s="446"/>
      <c r="X807" s="446"/>
      <c r="Y807" s="447"/>
      <c r="Z807" s="445"/>
      <c r="AA807" s="446"/>
      <c r="AB807" s="446"/>
      <c r="AC807" s="447"/>
      <c r="AD807" s="186"/>
      <c r="AE807" s="186"/>
      <c r="AF807" s="186"/>
      <c r="AG807" s="187"/>
      <c r="AO807" s="92"/>
      <c r="AP807" s="115"/>
    </row>
    <row r="808" spans="1:42" ht="14.25" customHeight="1" x14ac:dyDescent="0.2">
      <c r="D808" s="215"/>
      <c r="E808" s="215"/>
      <c r="F808" s="215"/>
      <c r="G808" s="215"/>
      <c r="H808" s="215"/>
      <c r="I808" s="215"/>
      <c r="J808" s="215"/>
      <c r="K808" s="440"/>
      <c r="L808" s="440"/>
      <c r="M808" s="440"/>
      <c r="N808" s="441"/>
      <c r="O808" s="442"/>
      <c r="P808" s="442"/>
      <c r="Q808" s="442"/>
      <c r="R808" s="443"/>
      <c r="S808" s="443"/>
      <c r="T808" s="443"/>
      <c r="U808" s="443"/>
      <c r="V808" s="437"/>
      <c r="W808" s="438"/>
      <c r="X808" s="438"/>
      <c r="Y808" s="439"/>
      <c r="Z808" s="437"/>
      <c r="AA808" s="438"/>
      <c r="AB808" s="438"/>
      <c r="AC808" s="439"/>
      <c r="AD808" s="176"/>
      <c r="AE808" s="176"/>
      <c r="AF808" s="176"/>
      <c r="AG808" s="177"/>
      <c r="AO808" s="92"/>
      <c r="AP808" s="115"/>
    </row>
    <row r="809" spans="1:42" ht="14.25" customHeight="1" thickBot="1" x14ac:dyDescent="0.25">
      <c r="D809" s="216"/>
      <c r="E809" s="216"/>
      <c r="F809" s="216"/>
      <c r="G809" s="216"/>
      <c r="H809" s="216"/>
      <c r="I809" s="216"/>
      <c r="J809" s="216"/>
      <c r="K809" s="425"/>
      <c r="L809" s="425"/>
      <c r="M809" s="425"/>
      <c r="N809" s="426"/>
      <c r="O809" s="427"/>
      <c r="P809" s="427"/>
      <c r="Q809" s="427"/>
      <c r="R809" s="428"/>
      <c r="S809" s="428"/>
      <c r="T809" s="428"/>
      <c r="U809" s="428"/>
      <c r="V809" s="429"/>
      <c r="W809" s="430"/>
      <c r="X809" s="430"/>
      <c r="Y809" s="431"/>
      <c r="Z809" s="429"/>
      <c r="AA809" s="430"/>
      <c r="AB809" s="430"/>
      <c r="AC809" s="431"/>
      <c r="AD809" s="171"/>
      <c r="AE809" s="171"/>
      <c r="AF809" s="171"/>
      <c r="AG809" s="172"/>
      <c r="AO809" s="92"/>
      <c r="AP809" s="115"/>
    </row>
    <row r="810" spans="1:42" ht="14.25" customHeight="1" thickBot="1" x14ac:dyDescent="0.25">
      <c r="D810" s="432" t="s">
        <v>386</v>
      </c>
      <c r="E810" s="432"/>
      <c r="F810" s="432"/>
      <c r="G810" s="432"/>
      <c r="H810" s="432"/>
      <c r="I810" s="432"/>
      <c r="J810" s="432"/>
      <c r="K810" s="432"/>
      <c r="L810" s="432"/>
      <c r="M810" s="432"/>
      <c r="N810" s="432"/>
      <c r="O810" s="432"/>
      <c r="P810" s="432"/>
      <c r="Q810" s="432"/>
      <c r="R810" s="432"/>
      <c r="S810" s="432"/>
      <c r="T810" s="432"/>
      <c r="U810" s="432"/>
      <c r="V810" s="432"/>
      <c r="W810" s="432"/>
      <c r="X810" s="432"/>
      <c r="Y810" s="432"/>
      <c r="Z810" s="432"/>
      <c r="AA810" s="432"/>
      <c r="AB810" s="432"/>
      <c r="AC810" s="432"/>
      <c r="AD810" s="432"/>
      <c r="AE810" s="432"/>
      <c r="AF810" s="432"/>
      <c r="AG810" s="432"/>
      <c r="AO810" s="96" t="e">
        <f>SUM(V811:Y813)-'[2]41'!$D$154</f>
        <v>#REF!</v>
      </c>
      <c r="AP810" s="116" t="e">
        <f>SUM(AD811:AG813)-'[2]41'!$E$154</f>
        <v>#REF!</v>
      </c>
    </row>
    <row r="811" spans="1:42" ht="14.25" customHeight="1" x14ac:dyDescent="0.2">
      <c r="D811" s="218"/>
      <c r="E811" s="218"/>
      <c r="F811" s="218"/>
      <c r="G811" s="218"/>
      <c r="H811" s="218"/>
      <c r="I811" s="218"/>
      <c r="J811" s="218"/>
      <c r="K811" s="444"/>
      <c r="L811" s="444"/>
      <c r="M811" s="444"/>
      <c r="N811" s="434"/>
      <c r="O811" s="435"/>
      <c r="P811" s="435"/>
      <c r="Q811" s="435"/>
      <c r="R811" s="436"/>
      <c r="S811" s="436"/>
      <c r="T811" s="436"/>
      <c r="U811" s="436"/>
      <c r="V811" s="445"/>
      <c r="W811" s="446"/>
      <c r="X811" s="446"/>
      <c r="Y811" s="447"/>
      <c r="Z811" s="448"/>
      <c r="AA811" s="449"/>
      <c r="AB811" s="449"/>
      <c r="AC811" s="450"/>
      <c r="AD811" s="186"/>
      <c r="AE811" s="186"/>
      <c r="AF811" s="186"/>
      <c r="AG811" s="187"/>
      <c r="AO811" s="52"/>
      <c r="AP811" s="53"/>
    </row>
    <row r="812" spans="1:42" ht="14.25" customHeight="1" x14ac:dyDescent="0.2">
      <c r="D812" s="215"/>
      <c r="E812" s="215"/>
      <c r="F812" s="215"/>
      <c r="G812" s="215"/>
      <c r="H812" s="215"/>
      <c r="I812" s="215"/>
      <c r="J812" s="215"/>
      <c r="K812" s="440"/>
      <c r="L812" s="440"/>
      <c r="M812" s="440"/>
      <c r="N812" s="441"/>
      <c r="O812" s="442"/>
      <c r="P812" s="442"/>
      <c r="Q812" s="442"/>
      <c r="R812" s="443"/>
      <c r="S812" s="443"/>
      <c r="T812" s="443"/>
      <c r="U812" s="443"/>
      <c r="V812" s="437"/>
      <c r="W812" s="438"/>
      <c r="X812" s="438"/>
      <c r="Y812" s="439"/>
      <c r="Z812" s="437"/>
      <c r="AA812" s="438"/>
      <c r="AB812" s="438"/>
      <c r="AC812" s="439"/>
      <c r="AD812" s="176"/>
      <c r="AE812" s="176"/>
      <c r="AF812" s="176"/>
      <c r="AG812" s="177"/>
      <c r="AO812" s="52"/>
      <c r="AP812" s="53"/>
    </row>
    <row r="813" spans="1:42" ht="14.25" customHeight="1" thickBot="1" x14ac:dyDescent="0.25">
      <c r="D813" s="216"/>
      <c r="E813" s="216"/>
      <c r="F813" s="216"/>
      <c r="G813" s="216"/>
      <c r="H813" s="216"/>
      <c r="I813" s="216"/>
      <c r="J813" s="216"/>
      <c r="K813" s="425"/>
      <c r="L813" s="425"/>
      <c r="M813" s="425"/>
      <c r="N813" s="426"/>
      <c r="O813" s="427"/>
      <c r="P813" s="427"/>
      <c r="Q813" s="427"/>
      <c r="R813" s="428"/>
      <c r="S813" s="428"/>
      <c r="T813" s="428"/>
      <c r="U813" s="428"/>
      <c r="V813" s="429"/>
      <c r="W813" s="430"/>
      <c r="X813" s="430"/>
      <c r="Y813" s="431"/>
      <c r="Z813" s="429"/>
      <c r="AA813" s="430"/>
      <c r="AB813" s="430"/>
      <c r="AC813" s="431"/>
      <c r="AD813" s="171"/>
      <c r="AE813" s="171"/>
      <c r="AF813" s="171"/>
      <c r="AG813" s="172"/>
      <c r="AO813" s="56"/>
      <c r="AP813" s="58"/>
    </row>
    <row r="815" spans="1:42" ht="14.25" customHeight="1" thickBot="1" x14ac:dyDescent="0.25"/>
    <row r="816" spans="1:42" ht="70.5" customHeight="1" thickBot="1" x14ac:dyDescent="0.25">
      <c r="A816" s="6" t="s">
        <v>387</v>
      </c>
      <c r="D816" s="191" t="s">
        <v>239</v>
      </c>
      <c r="E816" s="191"/>
      <c r="F816" s="191"/>
      <c r="G816" s="191"/>
      <c r="H816" s="191"/>
      <c r="I816" s="191"/>
      <c r="J816" s="191"/>
      <c r="K816" s="191" t="s">
        <v>379</v>
      </c>
      <c r="L816" s="191"/>
      <c r="M816" s="191"/>
      <c r="N816" s="191" t="s">
        <v>380</v>
      </c>
      <c r="O816" s="191"/>
      <c r="P816" s="191"/>
      <c r="Q816" s="191"/>
      <c r="R816" s="191" t="s">
        <v>381</v>
      </c>
      <c r="S816" s="191"/>
      <c r="T816" s="191"/>
      <c r="U816" s="191"/>
      <c r="V816" s="371" t="s">
        <v>382</v>
      </c>
      <c r="W816" s="381"/>
      <c r="X816" s="381"/>
      <c r="Y816" s="381"/>
      <c r="Z816" s="371" t="s">
        <v>383</v>
      </c>
      <c r="AA816" s="381"/>
      <c r="AB816" s="381"/>
      <c r="AC816" s="382"/>
      <c r="AD816" s="191" t="s">
        <v>384</v>
      </c>
      <c r="AE816" s="191"/>
      <c r="AF816" s="191"/>
      <c r="AG816" s="191"/>
    </row>
    <row r="817" spans="3:42" ht="14.25" customHeight="1" thickBot="1" x14ac:dyDescent="0.25">
      <c r="D817" s="432" t="s">
        <v>208</v>
      </c>
      <c r="E817" s="432"/>
      <c r="F817" s="432"/>
      <c r="G817" s="432"/>
      <c r="H817" s="432"/>
      <c r="I817" s="432"/>
      <c r="J817" s="432"/>
      <c r="K817" s="432"/>
      <c r="L817" s="432"/>
      <c r="M817" s="432"/>
      <c r="N817" s="432"/>
      <c r="O817" s="432"/>
      <c r="P817" s="432"/>
      <c r="Q817" s="432"/>
      <c r="R817" s="432"/>
      <c r="S817" s="432"/>
      <c r="T817" s="432"/>
      <c r="U817" s="432"/>
      <c r="V817" s="432"/>
      <c r="W817" s="432"/>
      <c r="X817" s="432"/>
      <c r="Y817" s="432"/>
      <c r="Z817" s="432"/>
      <c r="AA817" s="432"/>
      <c r="AB817" s="432"/>
      <c r="AC817" s="432"/>
      <c r="AD817" s="432"/>
      <c r="AE817" s="432"/>
      <c r="AF817" s="432"/>
      <c r="AG817" s="432"/>
      <c r="AO817" s="117"/>
      <c r="AP817" s="118"/>
    </row>
    <row r="818" spans="3:42" ht="14.25" customHeight="1" x14ac:dyDescent="0.2">
      <c r="D818" s="444"/>
      <c r="E818" s="444"/>
      <c r="F818" s="444"/>
      <c r="G818" s="444"/>
      <c r="H818" s="444"/>
      <c r="I818" s="444"/>
      <c r="J818" s="444"/>
      <c r="K818" s="444"/>
      <c r="L818" s="444"/>
      <c r="M818" s="444"/>
      <c r="N818" s="434"/>
      <c r="O818" s="435"/>
      <c r="P818" s="435"/>
      <c r="Q818" s="435"/>
      <c r="R818" s="436"/>
      <c r="S818" s="436"/>
      <c r="T818" s="436"/>
      <c r="U818" s="436"/>
      <c r="V818" s="445"/>
      <c r="W818" s="446"/>
      <c r="X818" s="446"/>
      <c r="Y818" s="447"/>
      <c r="Z818" s="445"/>
      <c r="AA818" s="446"/>
      <c r="AB818" s="446"/>
      <c r="AC818" s="447"/>
      <c r="AD818" s="186"/>
      <c r="AE818" s="186"/>
      <c r="AF818" s="186"/>
      <c r="AG818" s="187"/>
      <c r="AO818" s="52"/>
      <c r="AP818" s="53"/>
    </row>
    <row r="819" spans="3:42" ht="14.25" customHeight="1" x14ac:dyDescent="0.2">
      <c r="D819" s="440"/>
      <c r="E819" s="440"/>
      <c r="F819" s="440"/>
      <c r="G819" s="440"/>
      <c r="H819" s="440"/>
      <c r="I819" s="440"/>
      <c r="J819" s="440"/>
      <c r="K819" s="440"/>
      <c r="L819" s="440"/>
      <c r="M819" s="440"/>
      <c r="N819" s="441"/>
      <c r="O819" s="442"/>
      <c r="P819" s="442"/>
      <c r="Q819" s="442"/>
      <c r="R819" s="443"/>
      <c r="S819" s="443"/>
      <c r="T819" s="443"/>
      <c r="U819" s="443"/>
      <c r="V819" s="437"/>
      <c r="W819" s="438"/>
      <c r="X819" s="438"/>
      <c r="Y819" s="439"/>
      <c r="Z819" s="437"/>
      <c r="AA819" s="438"/>
      <c r="AB819" s="438"/>
      <c r="AC819" s="439"/>
      <c r="AD819" s="176"/>
      <c r="AE819" s="176"/>
      <c r="AF819" s="176"/>
      <c r="AG819" s="177"/>
      <c r="AO819" s="52"/>
      <c r="AP819" s="53"/>
    </row>
    <row r="820" spans="3:42" ht="14.25" customHeight="1" thickBot="1" x14ac:dyDescent="0.25">
      <c r="D820" s="425"/>
      <c r="E820" s="425"/>
      <c r="F820" s="425"/>
      <c r="G820" s="425"/>
      <c r="H820" s="425"/>
      <c r="I820" s="425"/>
      <c r="J820" s="425"/>
      <c r="K820" s="425"/>
      <c r="L820" s="425"/>
      <c r="M820" s="425"/>
      <c r="N820" s="426"/>
      <c r="O820" s="427"/>
      <c r="P820" s="427"/>
      <c r="Q820" s="427"/>
      <c r="R820" s="428"/>
      <c r="S820" s="428"/>
      <c r="T820" s="428"/>
      <c r="U820" s="428"/>
      <c r="V820" s="429"/>
      <c r="W820" s="430"/>
      <c r="X820" s="430"/>
      <c r="Y820" s="431"/>
      <c r="Z820" s="429"/>
      <c r="AA820" s="430"/>
      <c r="AB820" s="430"/>
      <c r="AC820" s="431"/>
      <c r="AD820" s="171"/>
      <c r="AE820" s="171"/>
      <c r="AF820" s="171"/>
      <c r="AG820" s="172"/>
      <c r="AO820" s="52"/>
      <c r="AP820" s="53"/>
    </row>
    <row r="821" spans="3:42" ht="14.25" customHeight="1" thickBot="1" x14ac:dyDescent="0.25">
      <c r="D821" s="432" t="s">
        <v>388</v>
      </c>
      <c r="E821" s="432"/>
      <c r="F821" s="432"/>
      <c r="G821" s="432"/>
      <c r="H821" s="432"/>
      <c r="I821" s="432"/>
      <c r="J821" s="432"/>
      <c r="K821" s="432"/>
      <c r="L821" s="432"/>
      <c r="M821" s="432"/>
      <c r="N821" s="432"/>
      <c r="O821" s="432"/>
      <c r="P821" s="432"/>
      <c r="Q821" s="432"/>
      <c r="R821" s="432"/>
      <c r="S821" s="432"/>
      <c r="T821" s="432"/>
      <c r="U821" s="432"/>
      <c r="V821" s="432"/>
      <c r="W821" s="432"/>
      <c r="X821" s="432"/>
      <c r="Y821" s="432"/>
      <c r="Z821" s="432"/>
      <c r="AA821" s="432"/>
      <c r="AB821" s="432"/>
      <c r="AC821" s="432"/>
      <c r="AD821" s="432"/>
      <c r="AE821" s="432"/>
      <c r="AF821" s="432"/>
      <c r="AG821" s="432"/>
      <c r="AO821" s="96" t="e">
        <f>SUM(V822:Y824,V826:Y827)-'[2]41'!$D$155</f>
        <v>#REF!</v>
      </c>
      <c r="AP821" s="116" t="e">
        <f>SUM(AD822:AG824,AD826:AG827)-'[2]41'!$E$155</f>
        <v>#REF!</v>
      </c>
    </row>
    <row r="822" spans="3:42" ht="14.25" customHeight="1" x14ac:dyDescent="0.2">
      <c r="D822" s="444"/>
      <c r="E822" s="444"/>
      <c r="F822" s="444"/>
      <c r="G822" s="444"/>
      <c r="H822" s="444"/>
      <c r="I822" s="444"/>
      <c r="J822" s="444"/>
      <c r="K822" s="444"/>
      <c r="L822" s="444"/>
      <c r="M822" s="444"/>
      <c r="N822" s="434"/>
      <c r="O822" s="435"/>
      <c r="P822" s="435"/>
      <c r="Q822" s="435"/>
      <c r="R822" s="436"/>
      <c r="S822" s="436"/>
      <c r="T822" s="436"/>
      <c r="U822" s="436"/>
      <c r="V822" s="445"/>
      <c r="W822" s="446"/>
      <c r="X822" s="446"/>
      <c r="Y822" s="447"/>
      <c r="Z822" s="445"/>
      <c r="AA822" s="446"/>
      <c r="AB822" s="446"/>
      <c r="AC822" s="447"/>
      <c r="AD822" s="186"/>
      <c r="AE822" s="186"/>
      <c r="AF822" s="186"/>
      <c r="AG822" s="187"/>
      <c r="AO822" s="52"/>
      <c r="AP822" s="53"/>
    </row>
    <row r="823" spans="3:42" ht="14.25" customHeight="1" x14ac:dyDescent="0.2">
      <c r="D823" s="440"/>
      <c r="E823" s="440"/>
      <c r="F823" s="440"/>
      <c r="G823" s="440"/>
      <c r="H823" s="440"/>
      <c r="I823" s="440"/>
      <c r="J823" s="440"/>
      <c r="K823" s="440"/>
      <c r="L823" s="440"/>
      <c r="M823" s="440"/>
      <c r="N823" s="441"/>
      <c r="O823" s="442"/>
      <c r="P823" s="442"/>
      <c r="Q823" s="442"/>
      <c r="R823" s="443"/>
      <c r="S823" s="443"/>
      <c r="T823" s="443"/>
      <c r="U823" s="443"/>
      <c r="V823" s="437"/>
      <c r="W823" s="438"/>
      <c r="X823" s="438"/>
      <c r="Y823" s="439"/>
      <c r="Z823" s="437"/>
      <c r="AA823" s="438"/>
      <c r="AB823" s="438"/>
      <c r="AC823" s="439"/>
      <c r="AD823" s="176"/>
      <c r="AE823" s="176"/>
      <c r="AF823" s="176"/>
      <c r="AG823" s="177"/>
      <c r="AO823" s="52"/>
      <c r="AP823" s="53"/>
    </row>
    <row r="824" spans="3:42" ht="14.25" customHeight="1" thickBot="1" x14ac:dyDescent="0.25">
      <c r="D824" s="425"/>
      <c r="E824" s="425"/>
      <c r="F824" s="425"/>
      <c r="G824" s="425"/>
      <c r="H824" s="425"/>
      <c r="I824" s="425"/>
      <c r="J824" s="425"/>
      <c r="K824" s="425"/>
      <c r="L824" s="425"/>
      <c r="M824" s="425"/>
      <c r="N824" s="426"/>
      <c r="O824" s="427"/>
      <c r="P824" s="427"/>
      <c r="Q824" s="427"/>
      <c r="R824" s="428"/>
      <c r="S824" s="428"/>
      <c r="T824" s="428"/>
      <c r="U824" s="428"/>
      <c r="V824" s="429"/>
      <c r="W824" s="430"/>
      <c r="X824" s="430"/>
      <c r="Y824" s="431"/>
      <c r="Z824" s="429"/>
      <c r="AA824" s="430"/>
      <c r="AB824" s="430"/>
      <c r="AC824" s="431"/>
      <c r="AD824" s="171"/>
      <c r="AE824" s="171"/>
      <c r="AF824" s="171"/>
      <c r="AG824" s="172"/>
      <c r="AO824" s="52"/>
      <c r="AP824" s="53"/>
    </row>
    <row r="825" spans="3:42" ht="14.25" customHeight="1" thickBot="1" x14ac:dyDescent="0.25">
      <c r="D825" s="432" t="s">
        <v>389</v>
      </c>
      <c r="E825" s="432"/>
      <c r="F825" s="432"/>
      <c r="G825" s="432"/>
      <c r="H825" s="432"/>
      <c r="I825" s="432"/>
      <c r="J825" s="432"/>
      <c r="K825" s="432"/>
      <c r="L825" s="432"/>
      <c r="M825" s="432"/>
      <c r="N825" s="432"/>
      <c r="O825" s="432"/>
      <c r="P825" s="432"/>
      <c r="Q825" s="432"/>
      <c r="R825" s="432"/>
      <c r="S825" s="432"/>
      <c r="T825" s="432"/>
      <c r="U825" s="432"/>
      <c r="V825" s="432"/>
      <c r="W825" s="432"/>
      <c r="X825" s="432"/>
      <c r="Y825" s="432"/>
      <c r="Z825" s="432"/>
      <c r="AA825" s="432"/>
      <c r="AB825" s="432"/>
      <c r="AC825" s="432"/>
      <c r="AD825" s="432"/>
      <c r="AE825" s="432"/>
      <c r="AF825" s="432"/>
      <c r="AG825" s="432"/>
      <c r="AO825" s="52"/>
      <c r="AP825" s="53"/>
    </row>
    <row r="826" spans="3:42" ht="14.25" customHeight="1" x14ac:dyDescent="0.2">
      <c r="D826" s="433"/>
      <c r="E826" s="433"/>
      <c r="F826" s="433"/>
      <c r="G826" s="433"/>
      <c r="H826" s="433"/>
      <c r="I826" s="433"/>
      <c r="J826" s="433"/>
      <c r="K826" s="433"/>
      <c r="L826" s="433"/>
      <c r="M826" s="433"/>
      <c r="N826" s="434"/>
      <c r="O826" s="435"/>
      <c r="P826" s="435"/>
      <c r="Q826" s="435"/>
      <c r="R826" s="436"/>
      <c r="S826" s="436"/>
      <c r="T826" s="436"/>
      <c r="U826" s="436"/>
      <c r="V826" s="437"/>
      <c r="W826" s="438"/>
      <c r="X826" s="438"/>
      <c r="Y826" s="439"/>
      <c r="Z826" s="437"/>
      <c r="AA826" s="438"/>
      <c r="AB826" s="438"/>
      <c r="AC826" s="439"/>
      <c r="AD826" s="186"/>
      <c r="AE826" s="186"/>
      <c r="AF826" s="186"/>
      <c r="AG826" s="187"/>
      <c r="AO826" s="52"/>
      <c r="AP826" s="53"/>
    </row>
    <row r="827" spans="3:42" ht="14.25" customHeight="1" thickBot="1" x14ac:dyDescent="0.25">
      <c r="D827" s="425"/>
      <c r="E827" s="425"/>
      <c r="F827" s="425"/>
      <c r="G827" s="425"/>
      <c r="H827" s="425"/>
      <c r="I827" s="425"/>
      <c r="J827" s="425"/>
      <c r="K827" s="425"/>
      <c r="L827" s="425"/>
      <c r="M827" s="425"/>
      <c r="N827" s="426"/>
      <c r="O827" s="427"/>
      <c r="P827" s="427"/>
      <c r="Q827" s="427"/>
      <c r="R827" s="428"/>
      <c r="S827" s="428"/>
      <c r="T827" s="428"/>
      <c r="U827" s="428"/>
      <c r="V827" s="429"/>
      <c r="W827" s="430"/>
      <c r="X827" s="430"/>
      <c r="Y827" s="431"/>
      <c r="Z827" s="429"/>
      <c r="AA827" s="430"/>
      <c r="AB827" s="430"/>
      <c r="AC827" s="431"/>
      <c r="AD827" s="171"/>
      <c r="AE827" s="171"/>
      <c r="AF827" s="171"/>
      <c r="AG827" s="172"/>
      <c r="AO827" s="56"/>
      <c r="AP827" s="58"/>
    </row>
    <row r="829" spans="3:42" ht="14.25" customHeight="1" x14ac:dyDescent="0.3">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row>
    <row r="830" spans="3:42" ht="14.25" hidden="1" customHeight="1" x14ac:dyDescent="0.2">
      <c r="D830" s="221" t="s">
        <v>390</v>
      </c>
      <c r="E830" s="221"/>
      <c r="F830" s="221"/>
      <c r="G830" s="221"/>
      <c r="H830" s="221"/>
      <c r="I830" s="221"/>
      <c r="J830" s="221"/>
      <c r="K830" s="221"/>
      <c r="L830" s="221"/>
      <c r="M830" s="221"/>
      <c r="N830" s="221"/>
      <c r="O830" s="221"/>
      <c r="P830" s="221"/>
      <c r="Q830" s="221"/>
      <c r="R830" s="221"/>
      <c r="S830" s="221"/>
      <c r="T830" s="221"/>
      <c r="U830" s="221"/>
      <c r="V830" s="221"/>
      <c r="W830" s="221"/>
      <c r="X830" s="221"/>
      <c r="Y830" s="221"/>
      <c r="Z830" s="221"/>
      <c r="AA830" s="221"/>
      <c r="AB830" s="221"/>
      <c r="AC830" s="221"/>
      <c r="AD830" s="221"/>
      <c r="AE830" s="221"/>
      <c r="AF830" s="221"/>
      <c r="AG830" s="221"/>
    </row>
    <row r="831" spans="3:42" ht="14.25" hidden="1" customHeight="1" x14ac:dyDescent="0.2"/>
    <row r="832" spans="3:42" ht="14.25" hidden="1" customHeight="1" x14ac:dyDescent="0.2">
      <c r="D832" s="119" t="s">
        <v>391</v>
      </c>
      <c r="E832" s="120"/>
      <c r="F832" s="120"/>
      <c r="G832" s="120"/>
      <c r="H832" s="120"/>
      <c r="I832" s="120"/>
      <c r="J832" s="120"/>
      <c r="K832" s="120"/>
      <c r="L832" s="120"/>
      <c r="M832" s="120"/>
      <c r="N832" s="120"/>
      <c r="O832" s="120"/>
      <c r="P832" s="120"/>
      <c r="Q832" s="120"/>
      <c r="R832" s="120"/>
      <c r="S832" s="120"/>
      <c r="T832" s="120"/>
      <c r="U832" s="120"/>
      <c r="V832" s="120"/>
      <c r="W832" s="120"/>
      <c r="X832" s="120"/>
      <c r="Y832" s="120"/>
      <c r="Z832" s="120"/>
      <c r="AA832" s="120"/>
      <c r="AB832" s="120"/>
      <c r="AC832" s="120"/>
      <c r="AD832" s="120"/>
    </row>
    <row r="833" spans="4:33" ht="14.25" hidden="1" customHeight="1" x14ac:dyDescent="0.2">
      <c r="D833" s="119" t="s">
        <v>392</v>
      </c>
      <c r="E833" s="120"/>
      <c r="F833" s="120"/>
      <c r="G833" s="120"/>
      <c r="H833" s="120"/>
      <c r="I833" s="120"/>
      <c r="J833" s="120"/>
      <c r="K833" s="120"/>
      <c r="L833" s="120"/>
      <c r="M833" s="120"/>
      <c r="N833" s="120"/>
      <c r="O833" s="120"/>
      <c r="P833" s="120"/>
      <c r="Q833" s="120"/>
      <c r="R833" s="120"/>
      <c r="S833" s="120"/>
      <c r="T833" s="120"/>
      <c r="U833" s="120"/>
      <c r="V833" s="120"/>
      <c r="W833" s="120"/>
      <c r="X833" s="120"/>
      <c r="Y833" s="120"/>
      <c r="Z833" s="120"/>
      <c r="AA833" s="120"/>
      <c r="AB833" s="120"/>
      <c r="AC833" s="120"/>
      <c r="AD833" s="120"/>
    </row>
    <row r="834" spans="4:33" ht="14.25" hidden="1" customHeight="1" x14ac:dyDescent="0.2">
      <c r="D834" s="119" t="s">
        <v>393</v>
      </c>
      <c r="E834" s="120"/>
      <c r="F834" s="120"/>
      <c r="G834" s="120"/>
      <c r="H834" s="120"/>
      <c r="I834" s="120"/>
      <c r="J834" s="120"/>
      <c r="K834" s="120"/>
      <c r="L834" s="120"/>
      <c r="M834" s="120"/>
      <c r="N834" s="120"/>
      <c r="O834" s="120"/>
      <c r="P834" s="120"/>
      <c r="Q834" s="120"/>
      <c r="R834" s="120"/>
      <c r="S834" s="120"/>
      <c r="T834" s="120"/>
      <c r="U834" s="120"/>
      <c r="V834" s="120"/>
      <c r="W834" s="120"/>
      <c r="X834" s="120"/>
      <c r="Y834" s="120"/>
      <c r="Z834" s="120"/>
      <c r="AA834" s="120"/>
      <c r="AB834" s="120"/>
      <c r="AC834" s="120"/>
      <c r="AD834" s="120"/>
    </row>
    <row r="835" spans="4:33" ht="14.25" hidden="1" customHeight="1" x14ac:dyDescent="0.2"/>
    <row r="836" spans="4:33" ht="14.25" hidden="1" customHeight="1" x14ac:dyDescent="0.2">
      <c r="D836" s="221" t="s">
        <v>394</v>
      </c>
      <c r="E836" s="221"/>
      <c r="F836" s="221"/>
      <c r="G836" s="221"/>
      <c r="H836" s="221"/>
      <c r="I836" s="221"/>
      <c r="J836" s="221"/>
      <c r="K836" s="221"/>
      <c r="L836" s="221"/>
      <c r="M836" s="221"/>
      <c r="N836" s="221"/>
      <c r="O836" s="221"/>
      <c r="P836" s="221"/>
      <c r="Q836" s="221"/>
      <c r="R836" s="221"/>
      <c r="S836" s="221"/>
      <c r="T836" s="221"/>
      <c r="U836" s="221"/>
      <c r="V836" s="221"/>
      <c r="W836" s="221"/>
      <c r="X836" s="221"/>
      <c r="Y836" s="221"/>
      <c r="Z836" s="221"/>
      <c r="AA836" s="221"/>
      <c r="AB836" s="221"/>
      <c r="AC836" s="221"/>
      <c r="AD836" s="221"/>
      <c r="AE836" s="221"/>
      <c r="AF836" s="221"/>
      <c r="AG836" s="221"/>
    </row>
    <row r="837" spans="4:33" ht="14.25" hidden="1" customHeight="1" x14ac:dyDescent="0.2"/>
    <row r="838" spans="4:33" ht="14.25" hidden="1" customHeight="1" x14ac:dyDescent="0.2">
      <c r="D838" s="221" t="s">
        <v>395</v>
      </c>
      <c r="E838" s="221"/>
      <c r="F838" s="221"/>
      <c r="G838" s="221"/>
      <c r="H838" s="221"/>
      <c r="I838" s="221"/>
      <c r="J838" s="221"/>
      <c r="K838" s="221"/>
      <c r="L838" s="221"/>
      <c r="M838" s="221"/>
      <c r="N838" s="221"/>
      <c r="O838" s="221"/>
      <c r="P838" s="221"/>
      <c r="Q838" s="221"/>
      <c r="R838" s="221"/>
      <c r="S838" s="221"/>
      <c r="T838" s="221"/>
      <c r="U838" s="221"/>
      <c r="V838" s="221"/>
      <c r="W838" s="221"/>
      <c r="X838" s="221"/>
      <c r="Y838" s="221"/>
      <c r="Z838" s="221"/>
      <c r="AA838" s="221"/>
      <c r="AB838" s="221"/>
      <c r="AC838" s="221"/>
      <c r="AD838" s="221"/>
      <c r="AE838" s="221"/>
      <c r="AF838" s="221"/>
      <c r="AG838" s="221"/>
    </row>
    <row r="839" spans="4:33" ht="14.25" hidden="1" customHeight="1" x14ac:dyDescent="0.25">
      <c r="D839" s="76"/>
      <c r="E839" s="76"/>
      <c r="F839" s="76"/>
      <c r="G839" s="76"/>
      <c r="H839" s="76"/>
      <c r="I839" s="76"/>
      <c r="J839" s="76"/>
      <c r="K839" s="76"/>
      <c r="L839" s="76"/>
      <c r="M839" s="76"/>
      <c r="N839" s="76"/>
      <c r="O839" s="76"/>
      <c r="P839" s="76"/>
      <c r="Q839" s="76"/>
      <c r="R839" s="76"/>
      <c r="S839" s="76"/>
      <c r="T839" s="76"/>
      <c r="U839" s="76"/>
      <c r="V839" s="76"/>
      <c r="W839" s="76"/>
      <c r="X839" s="76"/>
      <c r="Y839" s="76"/>
      <c r="Z839" s="76"/>
      <c r="AA839" s="76"/>
      <c r="AB839" s="76"/>
      <c r="AC839" s="76"/>
      <c r="AD839" s="76"/>
      <c r="AE839" s="76"/>
      <c r="AF839" s="76"/>
      <c r="AG839" s="76"/>
    </row>
    <row r="840" spans="4:33" ht="14.25" hidden="1" customHeight="1" thickBot="1" x14ac:dyDescent="0.25">
      <c r="D840" s="423" t="s">
        <v>396</v>
      </c>
      <c r="E840" s="423"/>
      <c r="F840" s="423"/>
      <c r="G840" s="423"/>
      <c r="H840" s="423"/>
      <c r="I840" s="423"/>
      <c r="J840" s="423"/>
      <c r="K840" s="424" t="s">
        <v>397</v>
      </c>
      <c r="L840" s="424"/>
      <c r="M840" s="424"/>
      <c r="N840" s="424"/>
      <c r="O840" s="424"/>
      <c r="P840" s="424"/>
      <c r="Q840" s="424"/>
      <c r="R840" s="424" t="s">
        <v>398</v>
      </c>
      <c r="S840" s="424"/>
      <c r="T840" s="424"/>
      <c r="U840" s="424"/>
      <c r="V840" s="424"/>
      <c r="W840" s="424"/>
      <c r="X840" s="424"/>
      <c r="Y840" s="424"/>
      <c r="Z840" s="424" t="s">
        <v>399</v>
      </c>
      <c r="AA840" s="424"/>
      <c r="AB840" s="424"/>
      <c r="AC840" s="424"/>
      <c r="AD840" s="424"/>
      <c r="AE840" s="424"/>
      <c r="AF840" s="424"/>
      <c r="AG840" s="424"/>
    </row>
    <row r="841" spans="4:33" ht="14.25" hidden="1" customHeight="1" x14ac:dyDescent="0.2">
      <c r="D841" s="421">
        <v>2009</v>
      </c>
      <c r="E841" s="421"/>
      <c r="F841" s="421"/>
      <c r="G841" s="421"/>
      <c r="H841" s="421"/>
      <c r="I841" s="421"/>
      <c r="J841" s="421"/>
      <c r="K841" s="422"/>
      <c r="L841" s="422"/>
      <c r="M841" s="422"/>
      <c r="N841" s="422"/>
      <c r="O841" s="422"/>
      <c r="P841" s="422"/>
      <c r="Q841" s="422"/>
      <c r="R841" s="422"/>
      <c r="S841" s="422"/>
      <c r="T841" s="422"/>
      <c r="U841" s="422"/>
      <c r="V841" s="422"/>
      <c r="W841" s="422"/>
      <c r="X841" s="422"/>
      <c r="Y841" s="422"/>
      <c r="Z841" s="422"/>
      <c r="AA841" s="422"/>
      <c r="AB841" s="422"/>
      <c r="AC841" s="422"/>
      <c r="AD841" s="422"/>
      <c r="AE841" s="422"/>
      <c r="AF841" s="422"/>
      <c r="AG841" s="422"/>
    </row>
    <row r="842" spans="4:33" ht="14.25" hidden="1" customHeight="1" x14ac:dyDescent="0.2">
      <c r="D842" s="419">
        <v>2010</v>
      </c>
      <c r="E842" s="419"/>
      <c r="F842" s="419"/>
      <c r="G842" s="419"/>
      <c r="H842" s="419"/>
      <c r="I842" s="419"/>
      <c r="J842" s="419"/>
      <c r="K842" s="420"/>
      <c r="L842" s="420"/>
      <c r="M842" s="420"/>
      <c r="N842" s="420"/>
      <c r="O842" s="420"/>
      <c r="P842" s="420"/>
      <c r="Q842" s="420"/>
      <c r="R842" s="420"/>
      <c r="S842" s="420"/>
      <c r="T842" s="420"/>
      <c r="U842" s="420"/>
      <c r="V842" s="420"/>
      <c r="W842" s="420"/>
      <c r="X842" s="420"/>
      <c r="Y842" s="420"/>
      <c r="Z842" s="420"/>
      <c r="AA842" s="420"/>
      <c r="AB842" s="420"/>
      <c r="AC842" s="420"/>
      <c r="AD842" s="420"/>
      <c r="AE842" s="420"/>
      <c r="AF842" s="420"/>
      <c r="AG842" s="420"/>
    </row>
    <row r="843" spans="4:33" ht="14.25" hidden="1" customHeight="1" x14ac:dyDescent="0.2">
      <c r="D843" s="419">
        <v>2011</v>
      </c>
      <c r="E843" s="419"/>
      <c r="F843" s="419"/>
      <c r="G843" s="419"/>
      <c r="H843" s="419"/>
      <c r="I843" s="419"/>
      <c r="J843" s="419"/>
      <c r="K843" s="420"/>
      <c r="L843" s="420"/>
      <c r="M843" s="420"/>
      <c r="N843" s="420"/>
      <c r="O843" s="420"/>
      <c r="P843" s="420"/>
      <c r="Q843" s="420"/>
      <c r="R843" s="420"/>
      <c r="S843" s="420"/>
      <c r="T843" s="420"/>
      <c r="U843" s="420"/>
      <c r="V843" s="420"/>
      <c r="W843" s="420"/>
      <c r="X843" s="420"/>
      <c r="Y843" s="420"/>
      <c r="Z843" s="420"/>
      <c r="AA843" s="420"/>
      <c r="AB843" s="420"/>
      <c r="AC843" s="420"/>
      <c r="AD843" s="420"/>
      <c r="AE843" s="420"/>
      <c r="AF843" s="420"/>
      <c r="AG843" s="420"/>
    </row>
    <row r="844" spans="4:33" ht="14.25" hidden="1" customHeight="1" x14ac:dyDescent="0.2">
      <c r="D844" s="419">
        <v>2012</v>
      </c>
      <c r="E844" s="419"/>
      <c r="F844" s="419"/>
      <c r="G844" s="419"/>
      <c r="H844" s="419"/>
      <c r="I844" s="419"/>
      <c r="J844" s="419"/>
      <c r="K844" s="420"/>
      <c r="L844" s="420"/>
      <c r="M844" s="420"/>
      <c r="N844" s="420"/>
      <c r="O844" s="420"/>
      <c r="P844" s="420"/>
      <c r="Q844" s="420"/>
      <c r="R844" s="420"/>
      <c r="S844" s="420"/>
      <c r="T844" s="420"/>
      <c r="U844" s="420"/>
      <c r="V844" s="420"/>
      <c r="W844" s="420"/>
      <c r="X844" s="420"/>
      <c r="Y844" s="420"/>
      <c r="Z844" s="420"/>
      <c r="AA844" s="420"/>
      <c r="AB844" s="420"/>
      <c r="AC844" s="420"/>
      <c r="AD844" s="420"/>
      <c r="AE844" s="420"/>
      <c r="AF844" s="420"/>
      <c r="AG844" s="420"/>
    </row>
    <row r="845" spans="4:33" ht="14.25" hidden="1" customHeight="1" x14ac:dyDescent="0.2">
      <c r="D845" s="419">
        <v>2013</v>
      </c>
      <c r="E845" s="419"/>
      <c r="F845" s="419"/>
      <c r="G845" s="419"/>
      <c r="H845" s="419"/>
      <c r="I845" s="419"/>
      <c r="J845" s="419"/>
      <c r="K845" s="420"/>
      <c r="L845" s="420"/>
      <c r="M845" s="420"/>
      <c r="N845" s="420"/>
      <c r="O845" s="420"/>
      <c r="P845" s="420"/>
      <c r="Q845" s="420"/>
      <c r="R845" s="420"/>
      <c r="S845" s="420"/>
      <c r="T845" s="420"/>
      <c r="U845" s="420"/>
      <c r="V845" s="420"/>
      <c r="W845" s="420"/>
      <c r="X845" s="420"/>
      <c r="Y845" s="420"/>
      <c r="Z845" s="420"/>
      <c r="AA845" s="420"/>
      <c r="AB845" s="420"/>
      <c r="AC845" s="420"/>
      <c r="AD845" s="420"/>
      <c r="AE845" s="420"/>
      <c r="AF845" s="420"/>
      <c r="AG845" s="420"/>
    </row>
    <row r="846" spans="4:33" ht="14.25" hidden="1" customHeight="1" x14ac:dyDescent="0.2">
      <c r="D846" s="419" t="s">
        <v>400</v>
      </c>
      <c r="E846" s="419"/>
      <c r="F846" s="419"/>
      <c r="G846" s="419"/>
      <c r="H846" s="419"/>
      <c r="I846" s="419"/>
      <c r="J846" s="419"/>
      <c r="K846" s="121"/>
      <c r="L846" s="121"/>
      <c r="M846" s="121"/>
      <c r="N846" s="121"/>
      <c r="O846" s="121"/>
      <c r="P846" s="121"/>
      <c r="Q846" s="121"/>
      <c r="R846" s="121"/>
      <c r="S846" s="121"/>
      <c r="T846" s="121"/>
      <c r="U846" s="121"/>
      <c r="V846" s="121"/>
      <c r="W846" s="121"/>
      <c r="X846" s="121"/>
      <c r="Y846" s="121"/>
      <c r="Z846" s="121"/>
      <c r="AA846" s="121"/>
      <c r="AB846" s="121"/>
      <c r="AC846" s="121"/>
      <c r="AD846" s="121"/>
      <c r="AE846" s="121"/>
      <c r="AF846" s="121"/>
      <c r="AG846" s="121"/>
    </row>
    <row r="847" spans="4:33" ht="14.25" customHeight="1" x14ac:dyDescent="0.3">
      <c r="D847" s="122"/>
      <c r="E847"/>
      <c r="F847"/>
      <c r="G847"/>
    </row>
    <row r="848" spans="4:33" ht="14.25" customHeight="1" x14ac:dyDescent="0.25">
      <c r="D848" s="19" t="s">
        <v>401</v>
      </c>
    </row>
    <row r="849" spans="1:42" ht="14.25" customHeight="1" x14ac:dyDescent="0.2">
      <c r="D849" s="399" t="s">
        <v>370</v>
      </c>
      <c r="E849" s="399"/>
      <c r="F849" s="399"/>
      <c r="G849" s="399"/>
      <c r="H849" s="399"/>
      <c r="I849" s="399"/>
      <c r="J849" s="399"/>
      <c r="K849" s="399"/>
      <c r="L849" s="399"/>
      <c r="M849" s="399"/>
      <c r="N849" s="399"/>
      <c r="O849" s="399"/>
      <c r="P849" s="399"/>
      <c r="Q849" s="399"/>
      <c r="R849" s="399"/>
      <c r="S849" s="399"/>
      <c r="T849" s="399"/>
      <c r="U849" s="399"/>
      <c r="V849" s="399"/>
      <c r="W849" s="399"/>
      <c r="X849" s="399"/>
      <c r="Y849" s="399"/>
      <c r="Z849" s="399"/>
      <c r="AA849" s="399"/>
      <c r="AB849" s="399"/>
      <c r="AC849" s="399"/>
      <c r="AD849" s="399"/>
      <c r="AE849" s="399"/>
      <c r="AF849" s="399"/>
      <c r="AG849" s="399"/>
    </row>
    <row r="850" spans="1:42" ht="14.25" customHeight="1" x14ac:dyDescent="0.2">
      <c r="D850" s="221" t="s">
        <v>402</v>
      </c>
      <c r="E850" s="221"/>
      <c r="F850" s="221"/>
      <c r="G850" s="221"/>
      <c r="H850" s="221"/>
      <c r="I850" s="221"/>
      <c r="J850" s="221"/>
      <c r="K850" s="221"/>
      <c r="L850" s="221"/>
      <c r="M850" s="221"/>
      <c r="N850" s="221"/>
      <c r="O850" s="221"/>
      <c r="P850" s="221"/>
      <c r="Q850" s="221"/>
      <c r="R850" s="221"/>
      <c r="S850" s="221"/>
      <c r="T850" s="221"/>
      <c r="U850" s="221"/>
      <c r="V850" s="221"/>
      <c r="W850" s="221"/>
      <c r="X850" s="221"/>
      <c r="Y850" s="221"/>
      <c r="Z850" s="221"/>
      <c r="AA850" s="221"/>
      <c r="AB850" s="221"/>
      <c r="AC850" s="221"/>
      <c r="AD850" s="221"/>
      <c r="AE850" s="221"/>
      <c r="AF850" s="221"/>
      <c r="AG850" s="221"/>
    </row>
    <row r="851" spans="1:42" ht="14.25" customHeight="1" thickBot="1" x14ac:dyDescent="0.25"/>
    <row r="852" spans="1:42" ht="27" customHeight="1" thickTop="1" thickBot="1" x14ac:dyDescent="0.25">
      <c r="A852" s="6">
        <v>31</v>
      </c>
      <c r="D852" s="214" t="s">
        <v>239</v>
      </c>
      <c r="E852" s="214"/>
      <c r="F852" s="214"/>
      <c r="G852" s="214"/>
      <c r="H852" s="214"/>
      <c r="I852" s="214"/>
      <c r="J852" s="214"/>
      <c r="K852" s="214"/>
      <c r="L852" s="214"/>
      <c r="M852" s="214"/>
      <c r="N852" s="214" t="s">
        <v>17</v>
      </c>
      <c r="O852" s="214"/>
      <c r="P852" s="214"/>
      <c r="Q852" s="214"/>
      <c r="R852" s="214"/>
      <c r="S852" s="214"/>
      <c r="T852" s="214"/>
      <c r="U852" s="214"/>
      <c r="V852" s="214"/>
      <c r="W852" s="214"/>
      <c r="X852" s="214" t="s">
        <v>18</v>
      </c>
      <c r="Y852" s="214"/>
      <c r="Z852" s="214"/>
      <c r="AA852" s="214"/>
      <c r="AB852" s="214"/>
      <c r="AC852" s="214"/>
      <c r="AD852" s="214"/>
      <c r="AE852" s="214"/>
      <c r="AF852" s="214"/>
      <c r="AG852" s="214"/>
      <c r="AL852" s="69" t="s">
        <v>17</v>
      </c>
      <c r="AM852" s="69" t="s">
        <v>18</v>
      </c>
      <c r="AO852" s="123" t="s">
        <v>17</v>
      </c>
      <c r="AP852" s="123" t="s">
        <v>18</v>
      </c>
    </row>
    <row r="853" spans="1:42" ht="27" customHeight="1" thickBot="1" x14ac:dyDescent="0.25">
      <c r="D853" s="328" t="s">
        <v>403</v>
      </c>
      <c r="E853" s="328"/>
      <c r="F853" s="328"/>
      <c r="G853" s="328"/>
      <c r="H853" s="328"/>
      <c r="I853" s="328"/>
      <c r="J853" s="328"/>
      <c r="K853" s="328"/>
      <c r="L853" s="328"/>
      <c r="M853" s="328"/>
      <c r="N853" s="418"/>
      <c r="O853" s="418"/>
      <c r="P853" s="418"/>
      <c r="Q853" s="418"/>
      <c r="R853" s="418"/>
      <c r="S853" s="418"/>
      <c r="T853" s="418"/>
      <c r="U853" s="418"/>
      <c r="V853" s="418"/>
      <c r="W853" s="418"/>
      <c r="X853" s="418"/>
      <c r="Y853" s="418"/>
      <c r="Z853" s="418"/>
      <c r="AA853" s="418"/>
      <c r="AB853" s="418"/>
      <c r="AC853" s="418"/>
      <c r="AD853" s="418"/>
      <c r="AE853" s="418"/>
      <c r="AF853" s="418"/>
      <c r="AG853" s="418"/>
      <c r="AL853" s="77">
        <f>SUM(N854:W855)-N853</f>
        <v>0</v>
      </c>
      <c r="AM853" s="71">
        <f>SUM(X854:AG855)-X853</f>
        <v>0</v>
      </c>
      <c r="AO853" s="124" t="e">
        <f>N853-'[2]P&amp;L'!$D$137</f>
        <v>#REF!</v>
      </c>
      <c r="AP853" s="125" t="e">
        <f>X853-'[2]41'!$E$157</f>
        <v>#REF!</v>
      </c>
    </row>
    <row r="854" spans="1:42" ht="25.5" customHeight="1" x14ac:dyDescent="0.2">
      <c r="D854" s="414"/>
      <c r="E854" s="414"/>
      <c r="F854" s="414"/>
      <c r="G854" s="414"/>
      <c r="H854" s="414"/>
      <c r="I854" s="414"/>
      <c r="J854" s="414"/>
      <c r="K854" s="414"/>
      <c r="L854" s="414"/>
      <c r="M854" s="414"/>
      <c r="N854" s="415"/>
      <c r="O854" s="415"/>
      <c r="P854" s="415"/>
      <c r="Q854" s="415"/>
      <c r="R854" s="415"/>
      <c r="S854" s="415"/>
      <c r="T854" s="415"/>
      <c r="U854" s="415"/>
      <c r="V854" s="415"/>
      <c r="W854" s="415"/>
      <c r="X854" s="415"/>
      <c r="Y854" s="415"/>
      <c r="Z854" s="415"/>
      <c r="AA854" s="415"/>
      <c r="AB854" s="415"/>
      <c r="AC854" s="415"/>
      <c r="AD854" s="415"/>
      <c r="AE854" s="415"/>
      <c r="AF854" s="415"/>
      <c r="AG854" s="415"/>
      <c r="AL854" s="52"/>
      <c r="AM854" s="53"/>
      <c r="AO854" s="126"/>
      <c r="AP854" s="127"/>
    </row>
    <row r="855" spans="1:42" ht="25.5" customHeight="1" thickBot="1" x14ac:dyDescent="0.25">
      <c r="D855" s="416"/>
      <c r="E855" s="416"/>
      <c r="F855" s="416"/>
      <c r="G855" s="416"/>
      <c r="H855" s="416"/>
      <c r="I855" s="416"/>
      <c r="J855" s="416"/>
      <c r="K855" s="416"/>
      <c r="L855" s="416"/>
      <c r="M855" s="416"/>
      <c r="N855" s="417"/>
      <c r="O855" s="417"/>
      <c r="P855" s="417"/>
      <c r="Q855" s="417"/>
      <c r="R855" s="417"/>
      <c r="S855" s="417"/>
      <c r="T855" s="417"/>
      <c r="U855" s="417"/>
      <c r="V855" s="417"/>
      <c r="W855" s="417"/>
      <c r="X855" s="417"/>
      <c r="Y855" s="417"/>
      <c r="Z855" s="417"/>
      <c r="AA855" s="417"/>
      <c r="AB855" s="417"/>
      <c r="AC855" s="417"/>
      <c r="AD855" s="417"/>
      <c r="AE855" s="417"/>
      <c r="AF855" s="417"/>
      <c r="AG855" s="417"/>
      <c r="AL855" s="52"/>
      <c r="AM855" s="53"/>
      <c r="AO855" s="126"/>
      <c r="AP855" s="127"/>
    </row>
    <row r="856" spans="1:42" ht="27" customHeight="1" thickBot="1" x14ac:dyDescent="0.25">
      <c r="D856" s="328" t="s">
        <v>404</v>
      </c>
      <c r="E856" s="328"/>
      <c r="F856" s="328"/>
      <c r="G856" s="328"/>
      <c r="H856" s="328"/>
      <c r="I856" s="328"/>
      <c r="J856" s="328"/>
      <c r="K856" s="328"/>
      <c r="L856" s="328"/>
      <c r="M856" s="328"/>
      <c r="N856" s="418"/>
      <c r="O856" s="418"/>
      <c r="P856" s="418"/>
      <c r="Q856" s="418"/>
      <c r="R856" s="418"/>
      <c r="S856" s="418"/>
      <c r="T856" s="418"/>
      <c r="U856" s="418"/>
      <c r="V856" s="418"/>
      <c r="W856" s="418"/>
      <c r="X856" s="418"/>
      <c r="Y856" s="418"/>
      <c r="Z856" s="418"/>
      <c r="AA856" s="418"/>
      <c r="AB856" s="418"/>
      <c r="AC856" s="418"/>
      <c r="AD856" s="418"/>
      <c r="AE856" s="418"/>
      <c r="AF856" s="418"/>
      <c r="AG856" s="418"/>
      <c r="AL856" s="50">
        <f>SUM(N857:W858)-N856</f>
        <v>0</v>
      </c>
      <c r="AM856" s="49">
        <f>SUM(X857:AG858)-X856</f>
        <v>0</v>
      </c>
      <c r="AO856" s="128" t="e">
        <f>N856-'[2]P&amp;L'!$D$138</f>
        <v>#REF!</v>
      </c>
      <c r="AP856" s="129" t="e">
        <f>X856-'[2]41'!$E$158</f>
        <v>#REF!</v>
      </c>
    </row>
    <row r="857" spans="1:42" ht="25.5" customHeight="1" x14ac:dyDescent="0.2">
      <c r="D857" s="414"/>
      <c r="E857" s="414"/>
      <c r="F857" s="414"/>
      <c r="G857" s="414"/>
      <c r="H857" s="414"/>
      <c r="I857" s="414"/>
      <c r="J857" s="414"/>
      <c r="K857" s="414"/>
      <c r="L857" s="414"/>
      <c r="M857" s="414"/>
      <c r="N857" s="415"/>
      <c r="O857" s="415"/>
      <c r="P857" s="415"/>
      <c r="Q857" s="415"/>
      <c r="R857" s="415"/>
      <c r="S857" s="415"/>
      <c r="T857" s="415"/>
      <c r="U857" s="415"/>
      <c r="V857" s="415"/>
      <c r="W857" s="415"/>
      <c r="X857" s="415"/>
      <c r="Y857" s="415"/>
      <c r="Z857" s="415"/>
      <c r="AA857" s="415"/>
      <c r="AB857" s="415"/>
      <c r="AC857" s="415"/>
      <c r="AD857" s="415"/>
      <c r="AE857" s="415"/>
      <c r="AF857" s="415"/>
      <c r="AG857" s="415"/>
      <c r="AL857" s="52"/>
      <c r="AM857" s="53"/>
      <c r="AO857" s="126"/>
      <c r="AP857" s="127"/>
    </row>
    <row r="858" spans="1:42" ht="25.5" customHeight="1" thickBot="1" x14ac:dyDescent="0.25">
      <c r="D858" s="416"/>
      <c r="E858" s="416"/>
      <c r="F858" s="416"/>
      <c r="G858" s="416"/>
      <c r="H858" s="416"/>
      <c r="I858" s="416"/>
      <c r="J858" s="416"/>
      <c r="K858" s="416"/>
      <c r="L858" s="416"/>
      <c r="M858" s="416"/>
      <c r="N858" s="417"/>
      <c r="O858" s="417"/>
      <c r="P858" s="417"/>
      <c r="Q858" s="417"/>
      <c r="R858" s="417"/>
      <c r="S858" s="417"/>
      <c r="T858" s="417"/>
      <c r="U858" s="417"/>
      <c r="V858" s="417"/>
      <c r="W858" s="417"/>
      <c r="X858" s="417"/>
      <c r="Y858" s="417"/>
      <c r="Z858" s="417"/>
      <c r="AA858" s="417"/>
      <c r="AB858" s="417"/>
      <c r="AC858" s="417"/>
      <c r="AD858" s="417"/>
      <c r="AE858" s="417"/>
      <c r="AF858" s="417"/>
      <c r="AG858" s="417"/>
      <c r="AL858" s="52"/>
      <c r="AM858" s="53"/>
      <c r="AO858" s="126"/>
      <c r="AP858" s="127"/>
    </row>
    <row r="859" spans="1:42" ht="27" customHeight="1" thickBot="1" x14ac:dyDescent="0.25">
      <c r="D859" s="328" t="s">
        <v>405</v>
      </c>
      <c r="E859" s="328"/>
      <c r="F859" s="328"/>
      <c r="G859" s="328"/>
      <c r="H859" s="328"/>
      <c r="I859" s="328"/>
      <c r="J859" s="328"/>
      <c r="K859" s="328"/>
      <c r="L859" s="328"/>
      <c r="M859" s="328"/>
      <c r="N859" s="418"/>
      <c r="O859" s="418"/>
      <c r="P859" s="418"/>
      <c r="Q859" s="418"/>
      <c r="R859" s="418"/>
      <c r="S859" s="418"/>
      <c r="T859" s="418"/>
      <c r="U859" s="418"/>
      <c r="V859" s="418"/>
      <c r="W859" s="418"/>
      <c r="X859" s="418"/>
      <c r="Y859" s="418"/>
      <c r="Z859" s="418"/>
      <c r="AA859" s="418"/>
      <c r="AB859" s="418"/>
      <c r="AC859" s="418"/>
      <c r="AD859" s="418"/>
      <c r="AE859" s="418"/>
      <c r="AF859" s="418"/>
      <c r="AG859" s="418"/>
      <c r="AL859" s="50">
        <f>SUM(N860:W862)-N859</f>
        <v>0</v>
      </c>
      <c r="AM859" s="49">
        <f>SUM(X860:AG862)-X859</f>
        <v>0</v>
      </c>
      <c r="AO859" s="128" t="e">
        <f>N859-'[2]P&amp;L'!$D$139</f>
        <v>#REF!</v>
      </c>
      <c r="AP859" s="129" t="e">
        <f>X859-'[2]41'!$E$159</f>
        <v>#REF!</v>
      </c>
    </row>
    <row r="860" spans="1:42" ht="25.5" customHeight="1" x14ac:dyDescent="0.2">
      <c r="D860" s="414"/>
      <c r="E860" s="414"/>
      <c r="F860" s="414"/>
      <c r="G860" s="414"/>
      <c r="H860" s="414"/>
      <c r="I860" s="414"/>
      <c r="J860" s="414"/>
      <c r="K860" s="414"/>
      <c r="L860" s="414"/>
      <c r="M860" s="414"/>
      <c r="N860" s="415"/>
      <c r="O860" s="415"/>
      <c r="P860" s="415"/>
      <c r="Q860" s="415"/>
      <c r="R860" s="415"/>
      <c r="S860" s="415"/>
      <c r="T860" s="415"/>
      <c r="U860" s="415"/>
      <c r="V860" s="415"/>
      <c r="W860" s="415"/>
      <c r="X860" s="415"/>
      <c r="Y860" s="415"/>
      <c r="Z860" s="415"/>
      <c r="AA860" s="415"/>
      <c r="AB860" s="415"/>
      <c r="AC860" s="415"/>
      <c r="AD860" s="415"/>
      <c r="AE860" s="415"/>
      <c r="AF860" s="415"/>
      <c r="AG860" s="415"/>
      <c r="AL860" s="52"/>
      <c r="AM860" s="53"/>
      <c r="AO860" s="126"/>
      <c r="AP860" s="127"/>
    </row>
    <row r="861" spans="1:42" ht="25.5" customHeight="1" x14ac:dyDescent="0.2">
      <c r="D861" s="414"/>
      <c r="E861" s="414"/>
      <c r="F861" s="414"/>
      <c r="G861" s="414"/>
      <c r="H861" s="414"/>
      <c r="I861" s="414"/>
      <c r="J861" s="414"/>
      <c r="K861" s="414"/>
      <c r="L861" s="414"/>
      <c r="M861" s="414"/>
      <c r="N861" s="415"/>
      <c r="O861" s="415"/>
      <c r="P861" s="415"/>
      <c r="Q861" s="415"/>
      <c r="R861" s="415"/>
      <c r="S861" s="415"/>
      <c r="T861" s="415"/>
      <c r="U861" s="415"/>
      <c r="V861" s="415"/>
      <c r="W861" s="415"/>
      <c r="X861" s="415"/>
      <c r="Y861" s="415"/>
      <c r="Z861" s="415"/>
      <c r="AA861" s="415"/>
      <c r="AB861" s="415"/>
      <c r="AC861" s="415"/>
      <c r="AD861" s="415"/>
      <c r="AE861" s="415"/>
      <c r="AF861" s="415"/>
      <c r="AG861" s="415"/>
      <c r="AL861" s="52"/>
      <c r="AM861" s="53"/>
      <c r="AO861" s="126"/>
      <c r="AP861" s="127"/>
    </row>
    <row r="862" spans="1:42" ht="25.5" customHeight="1" thickBot="1" x14ac:dyDescent="0.25">
      <c r="D862" s="416"/>
      <c r="E862" s="416"/>
      <c r="F862" s="416"/>
      <c r="G862" s="416"/>
      <c r="H862" s="416"/>
      <c r="I862" s="416"/>
      <c r="J862" s="416"/>
      <c r="K862" s="416"/>
      <c r="L862" s="416"/>
      <c r="M862" s="416"/>
      <c r="N862" s="417"/>
      <c r="O862" s="417"/>
      <c r="P862" s="417"/>
      <c r="Q862" s="417"/>
      <c r="R862" s="417"/>
      <c r="S862" s="417"/>
      <c r="T862" s="417"/>
      <c r="U862" s="417"/>
      <c r="V862" s="417"/>
      <c r="W862" s="417"/>
      <c r="X862" s="417"/>
      <c r="Y862" s="417"/>
      <c r="Z862" s="417"/>
      <c r="AA862" s="417"/>
      <c r="AB862" s="417"/>
      <c r="AC862" s="417"/>
      <c r="AD862" s="417"/>
      <c r="AE862" s="417"/>
      <c r="AF862" s="417"/>
      <c r="AG862" s="417"/>
      <c r="AL862" s="52"/>
      <c r="AM862" s="53"/>
      <c r="AO862" s="126"/>
      <c r="AP862" s="127"/>
    </row>
    <row r="863" spans="1:42" ht="27" customHeight="1" thickBot="1" x14ac:dyDescent="0.25">
      <c r="D863" s="328" t="s">
        <v>406</v>
      </c>
      <c r="E863" s="328"/>
      <c r="F863" s="328"/>
      <c r="G863" s="328"/>
      <c r="H863" s="328"/>
      <c r="I863" s="328"/>
      <c r="J863" s="328"/>
      <c r="K863" s="328"/>
      <c r="L863" s="328"/>
      <c r="M863" s="328"/>
      <c r="N863" s="418"/>
      <c r="O863" s="418"/>
      <c r="P863" s="418"/>
      <c r="Q863" s="418"/>
      <c r="R863" s="418"/>
      <c r="S863" s="418"/>
      <c r="T863" s="418"/>
      <c r="U863" s="418"/>
      <c r="V863" s="418"/>
      <c r="W863" s="418"/>
      <c r="X863" s="418"/>
      <c r="Y863" s="418"/>
      <c r="Z863" s="418"/>
      <c r="AA863" s="418"/>
      <c r="AB863" s="418"/>
      <c r="AC863" s="418"/>
      <c r="AD863" s="418"/>
      <c r="AE863" s="418"/>
      <c r="AF863" s="418"/>
      <c r="AG863" s="418"/>
      <c r="AL863" s="50">
        <f>SUM(N864:W866)-N863</f>
        <v>0</v>
      </c>
      <c r="AM863" s="49">
        <f>SUM(X864:AG866)-X863</f>
        <v>0</v>
      </c>
      <c r="AO863" s="128" t="e">
        <f>N863-'[2]P&amp;L'!$D$140</f>
        <v>#REF!</v>
      </c>
      <c r="AP863" s="129" t="e">
        <f>X863-'[2]41'!$E$160</f>
        <v>#REF!</v>
      </c>
    </row>
    <row r="864" spans="1:42" ht="25.5" customHeight="1" x14ac:dyDescent="0.2">
      <c r="D864" s="414"/>
      <c r="E864" s="414"/>
      <c r="F864" s="414"/>
      <c r="G864" s="414"/>
      <c r="H864" s="414"/>
      <c r="I864" s="414"/>
      <c r="J864" s="414"/>
      <c r="K864" s="414"/>
      <c r="L864" s="414"/>
      <c r="M864" s="414"/>
      <c r="N864" s="415"/>
      <c r="O864" s="415"/>
      <c r="P864" s="415"/>
      <c r="Q864" s="415"/>
      <c r="R864" s="415"/>
      <c r="S864" s="415"/>
      <c r="T864" s="415"/>
      <c r="U864" s="415"/>
      <c r="V864" s="415"/>
      <c r="W864" s="415"/>
      <c r="X864" s="415"/>
      <c r="Y864" s="415"/>
      <c r="Z864" s="415"/>
      <c r="AA864" s="415"/>
      <c r="AB864" s="415"/>
      <c r="AC864" s="415"/>
      <c r="AD864" s="415"/>
      <c r="AE864" s="415"/>
      <c r="AF864" s="415"/>
      <c r="AG864" s="415"/>
      <c r="AL864" s="52"/>
      <c r="AM864" s="53"/>
      <c r="AO864" s="52"/>
      <c r="AP864" s="53"/>
    </row>
    <row r="865" spans="1:42" ht="25.5" customHeight="1" x14ac:dyDescent="0.2">
      <c r="D865" s="414"/>
      <c r="E865" s="414"/>
      <c r="F865" s="414"/>
      <c r="G865" s="414"/>
      <c r="H865" s="414"/>
      <c r="I865" s="414"/>
      <c r="J865" s="414"/>
      <c r="K865" s="414"/>
      <c r="L865" s="414"/>
      <c r="M865" s="414"/>
      <c r="N865" s="415"/>
      <c r="O865" s="415"/>
      <c r="P865" s="415"/>
      <c r="Q865" s="415"/>
      <c r="R865" s="415"/>
      <c r="S865" s="415"/>
      <c r="T865" s="415"/>
      <c r="U865" s="415"/>
      <c r="V865" s="415"/>
      <c r="W865" s="415"/>
      <c r="X865" s="415"/>
      <c r="Y865" s="415"/>
      <c r="Z865" s="415"/>
      <c r="AA865" s="415"/>
      <c r="AB865" s="415"/>
      <c r="AC865" s="415"/>
      <c r="AD865" s="415"/>
      <c r="AE865" s="415"/>
      <c r="AF865" s="415"/>
      <c r="AG865" s="415"/>
      <c r="AL865" s="52"/>
      <c r="AM865" s="53"/>
      <c r="AO865" s="52"/>
      <c r="AP865" s="53"/>
    </row>
    <row r="866" spans="1:42" ht="25.5" customHeight="1" thickBot="1" x14ac:dyDescent="0.25">
      <c r="D866" s="169"/>
      <c r="E866" s="169"/>
      <c r="F866" s="169"/>
      <c r="G866" s="169"/>
      <c r="H866" s="169"/>
      <c r="I866" s="169"/>
      <c r="J866" s="169"/>
      <c r="K866" s="169"/>
      <c r="L866" s="169"/>
      <c r="M866" s="169"/>
      <c r="N866" s="196"/>
      <c r="O866" s="196"/>
      <c r="P866" s="196"/>
      <c r="Q866" s="196"/>
      <c r="R866" s="196"/>
      <c r="S866" s="196"/>
      <c r="T866" s="196"/>
      <c r="U866" s="196"/>
      <c r="V866" s="196"/>
      <c r="W866" s="196"/>
      <c r="X866" s="196"/>
      <c r="Y866" s="196"/>
      <c r="Z866" s="196"/>
      <c r="AA866" s="196"/>
      <c r="AB866" s="196"/>
      <c r="AC866" s="196"/>
      <c r="AD866" s="196"/>
      <c r="AE866" s="196"/>
      <c r="AF866" s="196"/>
      <c r="AG866" s="196"/>
      <c r="AL866" s="56"/>
      <c r="AM866" s="58"/>
      <c r="AO866" s="56"/>
      <c r="AP866" s="58"/>
    </row>
    <row r="867" spans="1:42" ht="14.25" customHeight="1" x14ac:dyDescent="0.3">
      <c r="AL867" s="45"/>
      <c r="AM867" s="45"/>
    </row>
    <row r="869" spans="1:42" ht="14.25" customHeight="1" x14ac:dyDescent="0.25">
      <c r="D869" s="19" t="s">
        <v>407</v>
      </c>
    </row>
    <row r="870" spans="1:42" ht="14.25" customHeight="1" x14ac:dyDescent="0.2">
      <c r="D870" s="399" t="s">
        <v>370</v>
      </c>
      <c r="E870" s="399"/>
      <c r="F870" s="399"/>
      <c r="G870" s="399"/>
      <c r="H870" s="399"/>
      <c r="I870" s="399"/>
      <c r="J870" s="399"/>
      <c r="K870" s="399"/>
      <c r="L870" s="399"/>
      <c r="M870" s="399"/>
      <c r="N870" s="399"/>
      <c r="O870" s="399"/>
      <c r="P870" s="399"/>
      <c r="Q870" s="399"/>
      <c r="R870" s="399"/>
      <c r="S870" s="399"/>
      <c r="T870" s="399"/>
      <c r="U870" s="399"/>
      <c r="V870" s="399"/>
      <c r="W870" s="399"/>
      <c r="X870" s="399"/>
      <c r="Y870" s="399"/>
      <c r="Z870" s="399"/>
      <c r="AA870" s="399"/>
      <c r="AB870" s="399"/>
      <c r="AC870" s="399"/>
      <c r="AD870" s="399"/>
      <c r="AE870" s="399"/>
      <c r="AF870" s="399"/>
      <c r="AG870" s="399"/>
    </row>
    <row r="871" spans="1:42" ht="14.25" hidden="1" customHeight="1" x14ac:dyDescent="0.2">
      <c r="D871" s="165" t="s">
        <v>408</v>
      </c>
      <c r="E871" s="165"/>
      <c r="F871" s="165"/>
      <c r="G871" s="165"/>
      <c r="H871" s="165"/>
      <c r="I871" s="165"/>
      <c r="J871" s="165"/>
      <c r="K871" s="165"/>
      <c r="L871" s="165"/>
      <c r="M871" s="165"/>
      <c r="N871" s="165"/>
      <c r="O871" s="165"/>
      <c r="P871" s="165"/>
      <c r="Q871" s="165"/>
      <c r="R871" s="165"/>
      <c r="S871" s="165"/>
      <c r="T871" s="165"/>
      <c r="U871" s="165"/>
      <c r="V871" s="165"/>
      <c r="W871" s="165"/>
      <c r="X871" s="165"/>
      <c r="Y871" s="165"/>
      <c r="Z871" s="165"/>
      <c r="AA871" s="165"/>
      <c r="AB871" s="165"/>
      <c r="AC871" s="165"/>
      <c r="AD871" s="165"/>
      <c r="AE871" s="165"/>
      <c r="AF871" s="165"/>
      <c r="AG871" s="165"/>
    </row>
    <row r="872" spans="1:42" ht="14.25" hidden="1" customHeight="1" x14ac:dyDescent="0.2">
      <c r="D872" s="165"/>
      <c r="E872" s="165"/>
      <c r="F872" s="165"/>
      <c r="G872" s="165"/>
      <c r="H872" s="165"/>
      <c r="I872" s="165"/>
      <c r="J872" s="165"/>
      <c r="K872" s="165"/>
      <c r="L872" s="165"/>
      <c r="M872" s="165"/>
      <c r="N872" s="165"/>
      <c r="O872" s="165"/>
      <c r="P872" s="165"/>
      <c r="Q872" s="165"/>
      <c r="R872" s="165"/>
      <c r="S872" s="165"/>
      <c r="T872" s="165"/>
      <c r="U872" s="165"/>
      <c r="V872" s="165"/>
      <c r="W872" s="165"/>
      <c r="X872" s="165"/>
      <c r="Y872" s="165"/>
      <c r="Z872" s="165"/>
      <c r="AA872" s="165"/>
      <c r="AB872" s="165"/>
      <c r="AC872" s="165"/>
      <c r="AD872" s="165"/>
      <c r="AE872" s="165"/>
      <c r="AF872" s="165"/>
      <c r="AG872" s="165"/>
    </row>
    <row r="873" spans="1:42" ht="14.25" hidden="1" customHeight="1" x14ac:dyDescent="0.2">
      <c r="D873" s="165"/>
      <c r="E873" s="165"/>
      <c r="F873" s="165"/>
      <c r="G873" s="165"/>
      <c r="H873" s="165"/>
      <c r="I873" s="165"/>
      <c r="J873" s="165"/>
      <c r="K873" s="165"/>
      <c r="L873" s="165"/>
      <c r="M873" s="165"/>
      <c r="N873" s="165"/>
      <c r="O873" s="165"/>
      <c r="P873" s="165"/>
      <c r="Q873" s="165"/>
      <c r="R873" s="165"/>
      <c r="S873" s="165"/>
      <c r="T873" s="165"/>
      <c r="U873" s="165"/>
      <c r="V873" s="165"/>
      <c r="W873" s="165"/>
      <c r="X873" s="165"/>
      <c r="Y873" s="165"/>
      <c r="Z873" s="165"/>
      <c r="AA873" s="165"/>
      <c r="AB873" s="165"/>
      <c r="AC873" s="165"/>
      <c r="AD873" s="165"/>
      <c r="AE873" s="165"/>
      <c r="AF873" s="165"/>
      <c r="AG873" s="165"/>
    </row>
    <row r="875" spans="1:42" ht="14.25" customHeight="1" x14ac:dyDescent="0.2">
      <c r="D875" s="221" t="s">
        <v>409</v>
      </c>
      <c r="E875" s="221"/>
      <c r="F875" s="221"/>
      <c r="G875" s="221"/>
      <c r="H875" s="221"/>
      <c r="I875" s="221"/>
      <c r="J875" s="221"/>
      <c r="K875" s="221"/>
      <c r="L875" s="221"/>
      <c r="M875" s="221"/>
      <c r="N875" s="221"/>
      <c r="O875" s="221"/>
      <c r="P875" s="221"/>
      <c r="Q875" s="221"/>
      <c r="R875" s="221"/>
      <c r="S875" s="221"/>
      <c r="T875" s="221"/>
      <c r="U875" s="221"/>
      <c r="V875" s="221"/>
      <c r="W875" s="221"/>
      <c r="X875" s="221"/>
      <c r="Y875" s="221"/>
      <c r="Z875" s="221"/>
      <c r="AA875" s="221"/>
      <c r="AB875" s="221"/>
      <c r="AC875" s="221"/>
      <c r="AD875" s="221"/>
      <c r="AE875" s="221"/>
      <c r="AF875" s="221"/>
      <c r="AG875" s="221"/>
    </row>
    <row r="876" spans="1:42" ht="14.25" customHeight="1" thickBot="1" x14ac:dyDescent="0.25"/>
    <row r="877" spans="1:42" ht="14.25" customHeight="1" thickBot="1" x14ac:dyDescent="0.25">
      <c r="A877" s="6" t="s">
        <v>410</v>
      </c>
      <c r="D877" s="190" t="s">
        <v>239</v>
      </c>
      <c r="E877" s="190"/>
      <c r="F877" s="190"/>
      <c r="G877" s="190"/>
      <c r="H877" s="190"/>
      <c r="I877" s="190"/>
      <c r="J877" s="190"/>
      <c r="K877" s="190"/>
      <c r="L877" s="190"/>
      <c r="M877" s="413" t="s">
        <v>181</v>
      </c>
      <c r="N877" s="413"/>
      <c r="O877" s="413"/>
      <c r="P877" s="413"/>
      <c r="Q877" s="413"/>
      <c r="R877" s="413"/>
      <c r="S877" s="413"/>
      <c r="T877" s="413"/>
      <c r="U877" s="413"/>
      <c r="V877" s="413"/>
      <c r="W877" s="413"/>
      <c r="X877" s="413"/>
      <c r="Y877" s="413"/>
      <c r="Z877" s="413"/>
      <c r="AA877" s="191" t="s">
        <v>411</v>
      </c>
      <c r="AB877" s="191"/>
      <c r="AC877" s="191"/>
      <c r="AD877" s="191"/>
      <c r="AE877" s="191"/>
      <c r="AF877" s="191"/>
      <c r="AG877" s="191"/>
    </row>
    <row r="878" spans="1:42" ht="14.25" customHeight="1" thickBot="1" x14ac:dyDescent="0.25">
      <c r="D878" s="190"/>
      <c r="E878" s="190"/>
      <c r="F878" s="190"/>
      <c r="G878" s="190"/>
      <c r="H878" s="190"/>
      <c r="I878" s="190"/>
      <c r="J878" s="190"/>
      <c r="K878" s="190"/>
      <c r="L878" s="190"/>
      <c r="M878" s="191" t="s">
        <v>412</v>
      </c>
      <c r="N878" s="191"/>
      <c r="O878" s="191"/>
      <c r="P878" s="191"/>
      <c r="Q878" s="191"/>
      <c r="R878" s="191"/>
      <c r="S878" s="191"/>
      <c r="T878" s="191" t="s">
        <v>413</v>
      </c>
      <c r="U878" s="191"/>
      <c r="V878" s="191"/>
      <c r="W878" s="191"/>
      <c r="X878" s="191"/>
      <c r="Y878" s="191"/>
      <c r="Z878" s="191"/>
      <c r="AA878" s="191"/>
      <c r="AB878" s="191"/>
      <c r="AC878" s="191"/>
      <c r="AD878" s="191"/>
      <c r="AE878" s="191"/>
      <c r="AF878" s="191"/>
      <c r="AG878" s="191"/>
    </row>
    <row r="879" spans="1:42" ht="25.5" customHeight="1" thickBot="1" x14ac:dyDescent="0.25">
      <c r="D879" s="191" t="s">
        <v>414</v>
      </c>
      <c r="E879" s="191"/>
      <c r="F879" s="191"/>
      <c r="G879" s="191"/>
      <c r="H879" s="191"/>
      <c r="I879" s="191"/>
      <c r="J879" s="191"/>
      <c r="K879" s="191"/>
      <c r="L879" s="191"/>
      <c r="M879" s="333"/>
      <c r="N879" s="333"/>
      <c r="O879" s="333"/>
      <c r="P879" s="333"/>
      <c r="Q879" s="333"/>
      <c r="R879" s="333"/>
      <c r="S879" s="333"/>
      <c r="T879" s="333"/>
      <c r="U879" s="333"/>
      <c r="V879" s="333"/>
      <c r="W879" s="333"/>
      <c r="X879" s="333"/>
      <c r="Y879" s="333"/>
      <c r="Z879" s="333"/>
      <c r="AA879" s="333"/>
      <c r="AB879" s="333"/>
      <c r="AC879" s="333"/>
      <c r="AD879" s="333"/>
      <c r="AE879" s="333"/>
      <c r="AF879" s="333"/>
      <c r="AG879" s="333"/>
    </row>
    <row r="880" spans="1:42" ht="20.25" customHeight="1" x14ac:dyDescent="0.2">
      <c r="D880" s="218"/>
      <c r="E880" s="218"/>
      <c r="F880" s="218"/>
      <c r="G880" s="218"/>
      <c r="H880" s="218"/>
      <c r="I880" s="218"/>
      <c r="J880" s="218"/>
      <c r="K880" s="218"/>
      <c r="L880" s="218"/>
      <c r="M880" s="219"/>
      <c r="N880" s="219"/>
      <c r="O880" s="219"/>
      <c r="P880" s="219"/>
      <c r="Q880" s="219"/>
      <c r="R880" s="219"/>
      <c r="S880" s="219"/>
      <c r="T880" s="219"/>
      <c r="U880" s="219"/>
      <c r="V880" s="219"/>
      <c r="W880" s="219"/>
      <c r="X880" s="219"/>
      <c r="Y880" s="219"/>
      <c r="Z880" s="219"/>
      <c r="AA880" s="219"/>
      <c r="AB880" s="219"/>
      <c r="AC880" s="219"/>
      <c r="AD880" s="219"/>
      <c r="AE880" s="219"/>
      <c r="AF880" s="219"/>
      <c r="AG880" s="219"/>
    </row>
    <row r="881" spans="1:33" ht="20.25" customHeight="1" x14ac:dyDescent="0.2">
      <c r="D881" s="215"/>
      <c r="E881" s="215"/>
      <c r="F881" s="215"/>
      <c r="G881" s="215"/>
      <c r="H881" s="215"/>
      <c r="I881" s="215"/>
      <c r="J881" s="215"/>
      <c r="K881" s="215"/>
      <c r="L881" s="215"/>
      <c r="M881" s="183"/>
      <c r="N881" s="183"/>
      <c r="O881" s="183"/>
      <c r="P881" s="183"/>
      <c r="Q881" s="183"/>
      <c r="R881" s="183"/>
      <c r="S881" s="183"/>
      <c r="T881" s="183"/>
      <c r="U881" s="183"/>
      <c r="V881" s="183"/>
      <c r="W881" s="183"/>
      <c r="X881" s="183"/>
      <c r="Y881" s="183"/>
      <c r="Z881" s="183"/>
      <c r="AA881" s="183"/>
      <c r="AB881" s="183"/>
      <c r="AC881" s="183"/>
      <c r="AD881" s="183"/>
      <c r="AE881" s="183"/>
      <c r="AF881" s="183"/>
      <c r="AG881" s="183"/>
    </row>
    <row r="882" spans="1:33" ht="20.25" customHeight="1" x14ac:dyDescent="0.2">
      <c r="D882" s="215"/>
      <c r="E882" s="215"/>
      <c r="F882" s="215"/>
      <c r="G882" s="215"/>
      <c r="H882" s="215"/>
      <c r="I882" s="215"/>
      <c r="J882" s="215"/>
      <c r="K882" s="215"/>
      <c r="L882" s="215"/>
      <c r="M882" s="183"/>
      <c r="N882" s="183"/>
      <c r="O882" s="183"/>
      <c r="P882" s="183"/>
      <c r="Q882" s="183"/>
      <c r="R882" s="183"/>
      <c r="S882" s="183"/>
      <c r="T882" s="183"/>
      <c r="U882" s="183"/>
      <c r="V882" s="183"/>
      <c r="W882" s="183"/>
      <c r="X882" s="183"/>
      <c r="Y882" s="183"/>
      <c r="Z882" s="183"/>
      <c r="AA882" s="183"/>
      <c r="AB882" s="183"/>
      <c r="AC882" s="183"/>
      <c r="AD882" s="183"/>
      <c r="AE882" s="183"/>
      <c r="AF882" s="183"/>
      <c r="AG882" s="183"/>
    </row>
    <row r="883" spans="1:33" ht="20.25" customHeight="1" thickBot="1" x14ac:dyDescent="0.25">
      <c r="D883" s="216"/>
      <c r="E883" s="216"/>
      <c r="F883" s="216"/>
      <c r="G883" s="216"/>
      <c r="H883" s="216"/>
      <c r="I883" s="216"/>
      <c r="J883" s="216"/>
      <c r="K883" s="216"/>
      <c r="L883" s="216"/>
      <c r="M883" s="217"/>
      <c r="N883" s="217"/>
      <c r="O883" s="217"/>
      <c r="P883" s="217"/>
      <c r="Q883" s="217"/>
      <c r="R883" s="217"/>
      <c r="S883" s="217"/>
      <c r="T883" s="217"/>
      <c r="U883" s="217"/>
      <c r="V883" s="217"/>
      <c r="W883" s="217"/>
      <c r="X883" s="217"/>
      <c r="Y883" s="217"/>
      <c r="Z883" s="217"/>
      <c r="AA883" s="217"/>
      <c r="AB883" s="217"/>
      <c r="AC883" s="217"/>
      <c r="AD883" s="217"/>
      <c r="AE883" s="217"/>
      <c r="AF883" s="217"/>
      <c r="AG883" s="217"/>
    </row>
    <row r="884" spans="1:33" ht="25.5" customHeight="1" thickBot="1" x14ac:dyDescent="0.25">
      <c r="D884" s="191" t="s">
        <v>415</v>
      </c>
      <c r="E884" s="191"/>
      <c r="F884" s="191"/>
      <c r="G884" s="191"/>
      <c r="H884" s="191"/>
      <c r="I884" s="191"/>
      <c r="J884" s="191"/>
      <c r="K884" s="191"/>
      <c r="L884" s="191"/>
      <c r="M884" s="333"/>
      <c r="N884" s="333"/>
      <c r="O884" s="333"/>
      <c r="P884" s="333"/>
      <c r="Q884" s="333"/>
      <c r="R884" s="333"/>
      <c r="S884" s="333"/>
      <c r="T884" s="333"/>
      <c r="U884" s="333"/>
      <c r="V884" s="333"/>
      <c r="W884" s="333"/>
      <c r="X884" s="333"/>
      <c r="Y884" s="333"/>
      <c r="Z884" s="333"/>
      <c r="AA884" s="333"/>
      <c r="AB884" s="333"/>
      <c r="AC884" s="333"/>
      <c r="AD884" s="333"/>
      <c r="AE884" s="333"/>
      <c r="AF884" s="333"/>
      <c r="AG884" s="333"/>
    </row>
    <row r="885" spans="1:33" ht="20.25" customHeight="1" x14ac:dyDescent="0.2">
      <c r="D885" s="218"/>
      <c r="E885" s="218"/>
      <c r="F885" s="218"/>
      <c r="G885" s="218"/>
      <c r="H885" s="218"/>
      <c r="I885" s="218"/>
      <c r="J885" s="218"/>
      <c r="K885" s="218"/>
      <c r="L885" s="218"/>
      <c r="M885" s="219"/>
      <c r="N885" s="219"/>
      <c r="O885" s="219"/>
      <c r="P885" s="219"/>
      <c r="Q885" s="219"/>
      <c r="R885" s="219"/>
      <c r="S885" s="219"/>
      <c r="T885" s="219"/>
      <c r="U885" s="219"/>
      <c r="V885" s="219"/>
      <c r="W885" s="219"/>
      <c r="X885" s="219"/>
      <c r="Y885" s="219"/>
      <c r="Z885" s="219"/>
      <c r="AA885" s="219"/>
      <c r="AB885" s="219"/>
      <c r="AC885" s="219"/>
      <c r="AD885" s="219"/>
      <c r="AE885" s="219"/>
      <c r="AF885" s="219"/>
      <c r="AG885" s="219"/>
    </row>
    <row r="886" spans="1:33" ht="20.25" customHeight="1" x14ac:dyDescent="0.2">
      <c r="D886" s="215"/>
      <c r="E886" s="215"/>
      <c r="F886" s="215"/>
      <c r="G886" s="215"/>
      <c r="H886" s="215"/>
      <c r="I886" s="215"/>
      <c r="J886" s="215"/>
      <c r="K886" s="215"/>
      <c r="L886" s="215"/>
      <c r="M886" s="183"/>
      <c r="N886" s="183"/>
      <c r="O886" s="183"/>
      <c r="P886" s="183"/>
      <c r="Q886" s="183"/>
      <c r="R886" s="183"/>
      <c r="S886" s="183"/>
      <c r="T886" s="183"/>
      <c r="U886" s="183"/>
      <c r="V886" s="183"/>
      <c r="W886" s="183"/>
      <c r="X886" s="183"/>
      <c r="Y886" s="183"/>
      <c r="Z886" s="183"/>
      <c r="AA886" s="183"/>
      <c r="AB886" s="183"/>
      <c r="AC886" s="183"/>
      <c r="AD886" s="183"/>
      <c r="AE886" s="183"/>
      <c r="AF886" s="183"/>
      <c r="AG886" s="183"/>
    </row>
    <row r="887" spans="1:33" ht="20.25" customHeight="1" x14ac:dyDescent="0.2">
      <c r="D887" s="215"/>
      <c r="E887" s="215"/>
      <c r="F887" s="215"/>
      <c r="G887" s="215"/>
      <c r="H887" s="215"/>
      <c r="I887" s="215"/>
      <c r="J887" s="215"/>
      <c r="K887" s="215"/>
      <c r="L887" s="215"/>
      <c r="M887" s="183"/>
      <c r="N887" s="183"/>
      <c r="O887" s="183"/>
      <c r="P887" s="183"/>
      <c r="Q887" s="183"/>
      <c r="R887" s="183"/>
      <c r="S887" s="183"/>
      <c r="T887" s="183"/>
      <c r="U887" s="183"/>
      <c r="V887" s="183"/>
      <c r="W887" s="183"/>
      <c r="X887" s="183"/>
      <c r="Y887" s="183"/>
      <c r="Z887" s="183"/>
      <c r="AA887" s="183"/>
      <c r="AB887" s="183"/>
      <c r="AC887" s="183"/>
      <c r="AD887" s="183"/>
      <c r="AE887" s="183"/>
      <c r="AF887" s="183"/>
      <c r="AG887" s="183"/>
    </row>
    <row r="888" spans="1:33" ht="20.25" customHeight="1" thickBot="1" x14ac:dyDescent="0.25">
      <c r="D888" s="216"/>
      <c r="E888" s="216"/>
      <c r="F888" s="216"/>
      <c r="G888" s="216"/>
      <c r="H888" s="216"/>
      <c r="I888" s="216"/>
      <c r="J888" s="216"/>
      <c r="K888" s="216"/>
      <c r="L888" s="216"/>
      <c r="M888" s="217"/>
      <c r="N888" s="217"/>
      <c r="O888" s="217"/>
      <c r="P888" s="217"/>
      <c r="Q888" s="217"/>
      <c r="R888" s="217"/>
      <c r="S888" s="217"/>
      <c r="T888" s="217"/>
      <c r="U888" s="217"/>
      <c r="V888" s="217"/>
      <c r="W888" s="217"/>
      <c r="X888" s="217"/>
      <c r="Y888" s="217"/>
      <c r="Z888" s="217"/>
      <c r="AA888" s="217"/>
      <c r="AB888" s="217"/>
      <c r="AC888" s="217"/>
      <c r="AD888" s="217"/>
      <c r="AE888" s="217"/>
      <c r="AF888" s="217"/>
      <c r="AG888" s="217"/>
    </row>
    <row r="889" spans="1:33" ht="14.25" customHeight="1" x14ac:dyDescent="0.2">
      <c r="D889" s="130"/>
      <c r="E889" s="130"/>
      <c r="F889" s="130"/>
      <c r="G889" s="130"/>
      <c r="H889" s="130"/>
      <c r="I889" s="130"/>
      <c r="J889" s="130"/>
      <c r="K889" s="130"/>
      <c r="L889" s="130"/>
      <c r="M889" s="130"/>
      <c r="N889" s="130"/>
      <c r="O889" s="130"/>
      <c r="P889" s="130"/>
      <c r="Q889" s="130"/>
      <c r="R889" s="130"/>
      <c r="S889" s="130"/>
    </row>
    <row r="890" spans="1:33" ht="14.25" customHeight="1" thickBot="1" x14ac:dyDescent="0.25"/>
    <row r="891" spans="1:33" ht="14.25" customHeight="1" thickBot="1" x14ac:dyDescent="0.25">
      <c r="A891" s="6" t="s">
        <v>416</v>
      </c>
      <c r="D891" s="190" t="s">
        <v>239</v>
      </c>
      <c r="E891" s="190"/>
      <c r="F891" s="190"/>
      <c r="G891" s="190"/>
      <c r="H891" s="190"/>
      <c r="I891" s="190"/>
      <c r="J891" s="191" t="s">
        <v>17</v>
      </c>
      <c r="K891" s="191"/>
      <c r="L891" s="191"/>
      <c r="M891" s="191"/>
      <c r="N891" s="191"/>
      <c r="O891" s="191"/>
      <c r="P891" s="191"/>
      <c r="Q891" s="191"/>
      <c r="R891" s="191"/>
      <c r="S891" s="191"/>
      <c r="T891" s="191"/>
      <c r="U891" s="191"/>
      <c r="V891" s="191" t="s">
        <v>18</v>
      </c>
      <c r="W891" s="191"/>
      <c r="X891" s="191"/>
      <c r="Y891" s="191"/>
      <c r="Z891" s="191"/>
      <c r="AA891" s="191"/>
      <c r="AB891" s="191"/>
      <c r="AC891" s="191"/>
      <c r="AD891" s="191"/>
      <c r="AE891" s="191"/>
      <c r="AF891" s="191"/>
      <c r="AG891" s="191"/>
    </row>
    <row r="892" spans="1:33" ht="14.25" customHeight="1" thickBot="1" x14ac:dyDescent="0.25">
      <c r="D892" s="190"/>
      <c r="E892" s="190"/>
      <c r="F892" s="190"/>
      <c r="G892" s="190"/>
      <c r="H892" s="190"/>
      <c r="I892" s="190"/>
      <c r="J892" s="191" t="s">
        <v>417</v>
      </c>
      <c r="K892" s="191"/>
      <c r="L892" s="191"/>
      <c r="M892" s="191"/>
      <c r="N892" s="191"/>
      <c r="O892" s="191"/>
      <c r="P892" s="191"/>
      <c r="Q892" s="191"/>
      <c r="R892" s="191"/>
      <c r="S892" s="191"/>
      <c r="T892" s="191"/>
      <c r="U892" s="191"/>
      <c r="V892" s="191" t="s">
        <v>417</v>
      </c>
      <c r="W892" s="191"/>
      <c r="X892" s="191"/>
      <c r="Y892" s="191"/>
      <c r="Z892" s="191"/>
      <c r="AA892" s="191"/>
      <c r="AB892" s="191"/>
      <c r="AC892" s="191"/>
      <c r="AD892" s="191"/>
      <c r="AE892" s="191"/>
      <c r="AF892" s="191"/>
      <c r="AG892" s="191"/>
    </row>
    <row r="893" spans="1:33" ht="14.25" customHeight="1" thickBot="1" x14ac:dyDescent="0.25">
      <c r="D893" s="190"/>
      <c r="E893" s="190"/>
      <c r="F893" s="190"/>
      <c r="G893" s="190"/>
      <c r="H893" s="190"/>
      <c r="I893" s="190"/>
      <c r="J893" s="191" t="s">
        <v>418</v>
      </c>
      <c r="K893" s="191"/>
      <c r="L893" s="191"/>
      <c r="M893" s="191"/>
      <c r="N893" s="191"/>
      <c r="O893" s="191"/>
      <c r="P893" s="191" t="s">
        <v>419</v>
      </c>
      <c r="Q893" s="191"/>
      <c r="R893" s="191"/>
      <c r="S893" s="191"/>
      <c r="T893" s="191"/>
      <c r="U893" s="191"/>
      <c r="V893" s="191" t="s">
        <v>418</v>
      </c>
      <c r="W893" s="191"/>
      <c r="X893" s="191"/>
      <c r="Y893" s="191"/>
      <c r="Z893" s="191"/>
      <c r="AA893" s="191"/>
      <c r="AB893" s="191" t="s">
        <v>419</v>
      </c>
      <c r="AC893" s="191"/>
      <c r="AD893" s="191"/>
      <c r="AE893" s="191"/>
      <c r="AF893" s="191"/>
      <c r="AG893" s="191"/>
    </row>
    <row r="894" spans="1:33" ht="30" customHeight="1" thickBot="1" x14ac:dyDescent="0.25">
      <c r="D894" s="328" t="s">
        <v>414</v>
      </c>
      <c r="E894" s="328"/>
      <c r="F894" s="328"/>
      <c r="G894" s="328"/>
      <c r="H894" s="328"/>
      <c r="I894" s="328"/>
      <c r="J894" s="333"/>
      <c r="K894" s="333"/>
      <c r="L894" s="333"/>
      <c r="M894" s="333"/>
      <c r="N894" s="333"/>
      <c r="O894" s="333"/>
      <c r="P894" s="333"/>
      <c r="Q894" s="333"/>
      <c r="R894" s="333"/>
      <c r="S894" s="333"/>
      <c r="T894" s="333"/>
      <c r="U894" s="333"/>
      <c r="V894" s="333"/>
      <c r="W894" s="333"/>
      <c r="X894" s="333"/>
      <c r="Y894" s="333"/>
      <c r="Z894" s="333"/>
      <c r="AA894" s="333"/>
      <c r="AB894" s="333"/>
      <c r="AC894" s="333"/>
      <c r="AD894" s="333"/>
      <c r="AE894" s="333"/>
      <c r="AF894" s="333"/>
      <c r="AG894" s="333"/>
    </row>
    <row r="895" spans="1:33" ht="17.25" customHeight="1" x14ac:dyDescent="0.2">
      <c r="D895" s="370"/>
      <c r="E895" s="370"/>
      <c r="F895" s="370"/>
      <c r="G895" s="370"/>
      <c r="H895" s="370"/>
      <c r="I895" s="370"/>
      <c r="J895" s="219"/>
      <c r="K895" s="219"/>
      <c r="L895" s="219"/>
      <c r="M895" s="219"/>
      <c r="N895" s="219"/>
      <c r="O895" s="219"/>
      <c r="P895" s="219"/>
      <c r="Q895" s="219"/>
      <c r="R895" s="219"/>
      <c r="S895" s="219"/>
      <c r="T895" s="219"/>
      <c r="U895" s="219"/>
      <c r="V895" s="219"/>
      <c r="W895" s="219"/>
      <c r="X895" s="219"/>
      <c r="Y895" s="219"/>
      <c r="Z895" s="219"/>
      <c r="AA895" s="219"/>
      <c r="AB895" s="219"/>
      <c r="AC895" s="219"/>
      <c r="AD895" s="219"/>
      <c r="AE895" s="219"/>
      <c r="AF895" s="219"/>
      <c r="AG895" s="219"/>
    </row>
    <row r="896" spans="1:33" ht="17.25" customHeight="1" x14ac:dyDescent="0.2">
      <c r="D896" s="367"/>
      <c r="E896" s="367"/>
      <c r="F896" s="367"/>
      <c r="G896" s="367"/>
      <c r="H896" s="367"/>
      <c r="I896" s="367"/>
      <c r="J896" s="183"/>
      <c r="K896" s="183"/>
      <c r="L896" s="183"/>
      <c r="M896" s="183"/>
      <c r="N896" s="183"/>
      <c r="O896" s="183"/>
      <c r="P896" s="183"/>
      <c r="Q896" s="183"/>
      <c r="R896" s="183"/>
      <c r="S896" s="183"/>
      <c r="T896" s="183"/>
      <c r="U896" s="183"/>
      <c r="V896" s="183"/>
      <c r="W896" s="183"/>
      <c r="X896" s="183"/>
      <c r="Y896" s="183"/>
      <c r="Z896" s="183"/>
      <c r="AA896" s="183"/>
      <c r="AB896" s="183"/>
      <c r="AC896" s="183"/>
      <c r="AD896" s="183"/>
      <c r="AE896" s="183"/>
      <c r="AF896" s="183"/>
      <c r="AG896" s="183"/>
    </row>
    <row r="897" spans="1:33" ht="17.25" customHeight="1" x14ac:dyDescent="0.2">
      <c r="D897" s="367"/>
      <c r="E897" s="367"/>
      <c r="F897" s="367"/>
      <c r="G897" s="367"/>
      <c r="H897" s="367"/>
      <c r="I897" s="367"/>
      <c r="J897" s="183"/>
      <c r="K897" s="183"/>
      <c r="L897" s="183"/>
      <c r="M897" s="183"/>
      <c r="N897" s="183"/>
      <c r="O897" s="183"/>
      <c r="P897" s="183"/>
      <c r="Q897" s="183"/>
      <c r="R897" s="183"/>
      <c r="S897" s="183"/>
      <c r="T897" s="183"/>
      <c r="U897" s="183"/>
      <c r="V897" s="183"/>
      <c r="W897" s="183"/>
      <c r="X897" s="183"/>
      <c r="Y897" s="183"/>
      <c r="Z897" s="183"/>
      <c r="AA897" s="183"/>
      <c r="AB897" s="183"/>
      <c r="AC897" s="183"/>
      <c r="AD897" s="183"/>
      <c r="AE897" s="183"/>
      <c r="AF897" s="183"/>
      <c r="AG897" s="183"/>
    </row>
    <row r="898" spans="1:33" ht="17.25" customHeight="1" thickBot="1" x14ac:dyDescent="0.25">
      <c r="D898" s="412"/>
      <c r="E898" s="412"/>
      <c r="F898" s="412"/>
      <c r="G898" s="412"/>
      <c r="H898" s="412"/>
      <c r="I898" s="412"/>
      <c r="J898" s="217"/>
      <c r="K898" s="217"/>
      <c r="L898" s="217"/>
      <c r="M898" s="217"/>
      <c r="N898" s="217"/>
      <c r="O898" s="217"/>
      <c r="P898" s="217"/>
      <c r="Q898" s="217"/>
      <c r="R898" s="217"/>
      <c r="S898" s="217"/>
      <c r="T898" s="217"/>
      <c r="U898" s="217"/>
      <c r="V898" s="217"/>
      <c r="W898" s="217"/>
      <c r="X898" s="217"/>
      <c r="Y898" s="217"/>
      <c r="Z898" s="217"/>
      <c r="AA898" s="217"/>
      <c r="AB898" s="217"/>
      <c r="AC898" s="217"/>
      <c r="AD898" s="217"/>
      <c r="AE898" s="217"/>
      <c r="AF898" s="217"/>
      <c r="AG898" s="217"/>
    </row>
    <row r="899" spans="1:33" ht="30" customHeight="1" thickBot="1" x14ac:dyDescent="0.25">
      <c r="D899" s="328" t="s">
        <v>415</v>
      </c>
      <c r="E899" s="328"/>
      <c r="F899" s="328"/>
      <c r="G899" s="328"/>
      <c r="H899" s="328"/>
      <c r="I899" s="328"/>
      <c r="J899" s="333"/>
      <c r="K899" s="333"/>
      <c r="L899" s="333"/>
      <c r="M899" s="333"/>
      <c r="N899" s="333"/>
      <c r="O899" s="333"/>
      <c r="P899" s="333"/>
      <c r="Q899" s="333"/>
      <c r="R899" s="333"/>
      <c r="S899" s="333"/>
      <c r="T899" s="333"/>
      <c r="U899" s="333"/>
      <c r="V899" s="333"/>
      <c r="W899" s="333"/>
      <c r="X899" s="333"/>
      <c r="Y899" s="333"/>
      <c r="Z899" s="333"/>
      <c r="AA899" s="333"/>
      <c r="AB899" s="333"/>
      <c r="AC899" s="333"/>
      <c r="AD899" s="333"/>
      <c r="AE899" s="333"/>
      <c r="AF899" s="333"/>
      <c r="AG899" s="333"/>
    </row>
    <row r="900" spans="1:33" ht="17.25" customHeight="1" x14ac:dyDescent="0.2">
      <c r="D900" s="370"/>
      <c r="E900" s="370"/>
      <c r="F900" s="370"/>
      <c r="G900" s="370"/>
      <c r="H900" s="370"/>
      <c r="I900" s="370"/>
      <c r="J900" s="219"/>
      <c r="K900" s="219"/>
      <c r="L900" s="219"/>
      <c r="M900" s="219"/>
      <c r="N900" s="219"/>
      <c r="O900" s="219"/>
      <c r="P900" s="219"/>
      <c r="Q900" s="219"/>
      <c r="R900" s="219"/>
      <c r="S900" s="219"/>
      <c r="T900" s="219"/>
      <c r="U900" s="219"/>
      <c r="V900" s="219"/>
      <c r="W900" s="219"/>
      <c r="X900" s="219"/>
      <c r="Y900" s="219"/>
      <c r="Z900" s="219"/>
      <c r="AA900" s="219"/>
      <c r="AB900" s="219"/>
      <c r="AC900" s="219"/>
      <c r="AD900" s="219"/>
      <c r="AE900" s="219"/>
      <c r="AF900" s="219"/>
      <c r="AG900" s="219"/>
    </row>
    <row r="901" spans="1:33" ht="17.25" customHeight="1" x14ac:dyDescent="0.2">
      <c r="D901" s="367"/>
      <c r="E901" s="367"/>
      <c r="F901" s="367"/>
      <c r="G901" s="367"/>
      <c r="H901" s="367"/>
      <c r="I901" s="367"/>
      <c r="J901" s="183"/>
      <c r="K901" s="183"/>
      <c r="L901" s="183"/>
      <c r="M901" s="183"/>
      <c r="N901" s="183"/>
      <c r="O901" s="183"/>
      <c r="P901" s="183"/>
      <c r="Q901" s="183"/>
      <c r="R901" s="183"/>
      <c r="S901" s="183"/>
      <c r="T901" s="183"/>
      <c r="U901" s="183"/>
      <c r="V901" s="183"/>
      <c r="W901" s="183"/>
      <c r="X901" s="183"/>
      <c r="Y901" s="183"/>
      <c r="Z901" s="183"/>
      <c r="AA901" s="183"/>
      <c r="AB901" s="183"/>
      <c r="AC901" s="183"/>
      <c r="AD901" s="183"/>
      <c r="AE901" s="183"/>
      <c r="AF901" s="183"/>
      <c r="AG901" s="183"/>
    </row>
    <row r="902" spans="1:33" ht="17.25" customHeight="1" x14ac:dyDescent="0.2">
      <c r="D902" s="367"/>
      <c r="E902" s="367"/>
      <c r="F902" s="367"/>
      <c r="G902" s="367"/>
      <c r="H902" s="367"/>
      <c r="I902" s="367"/>
      <c r="J902" s="183"/>
      <c r="K902" s="183"/>
      <c r="L902" s="183"/>
      <c r="M902" s="183"/>
      <c r="N902" s="183"/>
      <c r="O902" s="183"/>
      <c r="P902" s="183"/>
      <c r="Q902" s="183"/>
      <c r="R902" s="183"/>
      <c r="S902" s="183"/>
      <c r="T902" s="183"/>
      <c r="U902" s="183"/>
      <c r="V902" s="183"/>
      <c r="W902" s="183"/>
      <c r="X902" s="183"/>
      <c r="Y902" s="183"/>
      <c r="Z902" s="183"/>
      <c r="AA902" s="183"/>
      <c r="AB902" s="183"/>
      <c r="AC902" s="183"/>
      <c r="AD902" s="183"/>
      <c r="AE902" s="183"/>
      <c r="AF902" s="183"/>
      <c r="AG902" s="183"/>
    </row>
    <row r="903" spans="1:33" ht="17.25" customHeight="1" thickBot="1" x14ac:dyDescent="0.25">
      <c r="D903" s="412"/>
      <c r="E903" s="412"/>
      <c r="F903" s="412"/>
      <c r="G903" s="412"/>
      <c r="H903" s="412"/>
      <c r="I903" s="412"/>
      <c r="J903" s="217"/>
      <c r="K903" s="217"/>
      <c r="L903" s="217"/>
      <c r="M903" s="217"/>
      <c r="N903" s="217"/>
      <c r="O903" s="217"/>
      <c r="P903" s="217"/>
      <c r="Q903" s="217"/>
      <c r="R903" s="217"/>
      <c r="S903" s="217"/>
      <c r="T903" s="217"/>
      <c r="U903" s="217"/>
      <c r="V903" s="217"/>
      <c r="W903" s="217"/>
      <c r="X903" s="217"/>
      <c r="Y903" s="217"/>
      <c r="Z903" s="217"/>
      <c r="AA903" s="217"/>
      <c r="AB903" s="217"/>
      <c r="AC903" s="217"/>
      <c r="AD903" s="217"/>
      <c r="AE903" s="217"/>
      <c r="AF903" s="217"/>
      <c r="AG903" s="217"/>
    </row>
    <row r="904" spans="1:33" ht="14.25" customHeight="1" x14ac:dyDescent="0.2">
      <c r="D904" s="130"/>
      <c r="E904" s="130"/>
      <c r="F904" s="130"/>
      <c r="G904" s="130"/>
      <c r="H904" s="130"/>
      <c r="I904" s="130"/>
      <c r="J904" s="130"/>
      <c r="K904" s="130"/>
      <c r="L904" s="130"/>
      <c r="M904" s="130"/>
      <c r="N904" s="130"/>
      <c r="O904" s="130"/>
      <c r="P904" s="130"/>
      <c r="Q904" s="130"/>
      <c r="R904" s="130"/>
      <c r="S904" s="130"/>
      <c r="T904" s="130"/>
      <c r="U904" s="130"/>
      <c r="V904" s="130"/>
      <c r="W904" s="130"/>
      <c r="X904" s="130"/>
      <c r="Y904" s="130"/>
      <c r="Z904" s="130"/>
      <c r="AA904" s="130"/>
      <c r="AB904" s="130"/>
      <c r="AC904" s="130"/>
      <c r="AD904" s="130"/>
      <c r="AE904" s="130"/>
      <c r="AF904" s="130"/>
      <c r="AG904" s="130"/>
    </row>
    <row r="906" spans="1:33" ht="14.25" customHeight="1" x14ac:dyDescent="0.2">
      <c r="D906" s="165" t="s">
        <v>420</v>
      </c>
      <c r="E906" s="165"/>
      <c r="F906" s="165"/>
      <c r="G906" s="165"/>
      <c r="H906" s="165"/>
      <c r="I906" s="165"/>
      <c r="J906" s="165"/>
      <c r="K906" s="165"/>
      <c r="L906" s="165"/>
      <c r="M906" s="165"/>
      <c r="N906" s="165"/>
      <c r="O906" s="165"/>
      <c r="P906" s="165"/>
      <c r="Q906" s="165"/>
      <c r="R906" s="165"/>
      <c r="S906" s="165"/>
      <c r="T906" s="165"/>
      <c r="U906" s="165"/>
      <c r="V906" s="165"/>
      <c r="W906" s="165"/>
      <c r="X906" s="165"/>
      <c r="Y906" s="165"/>
      <c r="Z906" s="165"/>
      <c r="AA906" s="165"/>
      <c r="AB906" s="165"/>
      <c r="AC906" s="165"/>
      <c r="AD906" s="165"/>
      <c r="AE906" s="165"/>
      <c r="AF906" s="165"/>
      <c r="AG906" s="165"/>
    </row>
    <row r="907" spans="1:33" ht="14.25" customHeight="1" x14ac:dyDescent="0.2">
      <c r="D907" s="165"/>
      <c r="E907" s="165"/>
      <c r="F907" s="165"/>
      <c r="G907" s="165"/>
      <c r="H907" s="165"/>
      <c r="I907" s="165"/>
      <c r="J907" s="165"/>
      <c r="K907" s="165"/>
      <c r="L907" s="165"/>
      <c r="M907" s="165"/>
      <c r="N907" s="165"/>
      <c r="O907" s="165"/>
      <c r="P907" s="165"/>
      <c r="Q907" s="165"/>
      <c r="R907" s="165"/>
      <c r="S907" s="165"/>
      <c r="T907" s="165"/>
      <c r="U907" s="165"/>
      <c r="V907" s="165"/>
      <c r="W907" s="165"/>
      <c r="X907" s="165"/>
      <c r="Y907" s="165"/>
      <c r="Z907" s="165"/>
      <c r="AA907" s="165"/>
      <c r="AB907" s="165"/>
      <c r="AC907" s="165"/>
      <c r="AD907" s="165"/>
      <c r="AE907" s="165"/>
      <c r="AF907" s="165"/>
      <c r="AG907" s="165"/>
    </row>
    <row r="909" spans="1:33" ht="14.25" customHeight="1" x14ac:dyDescent="0.2">
      <c r="D909" s="221" t="s">
        <v>421</v>
      </c>
      <c r="E909" s="221"/>
      <c r="F909" s="221"/>
      <c r="G909" s="221"/>
      <c r="H909" s="221"/>
      <c r="I909" s="221"/>
      <c r="J909" s="221"/>
      <c r="K909" s="221"/>
      <c r="L909" s="221"/>
      <c r="M909" s="221"/>
      <c r="N909" s="221"/>
      <c r="O909" s="221"/>
      <c r="P909" s="221"/>
      <c r="Q909" s="221"/>
      <c r="R909" s="221"/>
      <c r="S909" s="221"/>
      <c r="T909" s="221"/>
      <c r="U909" s="221"/>
      <c r="V909" s="221"/>
      <c r="W909" s="221"/>
      <c r="X909" s="221"/>
      <c r="Y909" s="221"/>
      <c r="Z909" s="221"/>
      <c r="AA909" s="221"/>
      <c r="AB909" s="221"/>
      <c r="AC909" s="221"/>
      <c r="AD909" s="221"/>
      <c r="AE909" s="221"/>
      <c r="AF909" s="221"/>
      <c r="AG909" s="221"/>
    </row>
    <row r="910" spans="1:33" ht="14.25" customHeight="1" thickBot="1" x14ac:dyDescent="0.25"/>
    <row r="911" spans="1:33" ht="14.25" customHeight="1" thickBot="1" x14ac:dyDescent="0.25">
      <c r="A911" s="6">
        <v>33</v>
      </c>
      <c r="D911" s="273" t="s">
        <v>422</v>
      </c>
      <c r="E911" s="274"/>
      <c r="F911" s="274"/>
      <c r="G911" s="274"/>
      <c r="H911" s="274"/>
      <c r="I911" s="274"/>
      <c r="J911" s="274"/>
      <c r="K911" s="274"/>
      <c r="L911" s="274"/>
      <c r="M911" s="274"/>
      <c r="N911" s="371" t="s">
        <v>423</v>
      </c>
      <c r="O911" s="381"/>
      <c r="P911" s="381"/>
      <c r="Q911" s="381"/>
      <c r="R911" s="381"/>
      <c r="S911" s="381"/>
      <c r="T911" s="381"/>
      <c r="U911" s="381"/>
      <c r="V911" s="381"/>
      <c r="W911" s="381"/>
      <c r="X911" s="381"/>
      <c r="Y911" s="381"/>
      <c r="Z911" s="381"/>
      <c r="AA911" s="381"/>
      <c r="AB911" s="381"/>
      <c r="AC911" s="381"/>
      <c r="AD911" s="381"/>
      <c r="AE911" s="381"/>
      <c r="AF911" s="381"/>
      <c r="AG911" s="382"/>
    </row>
    <row r="912" spans="1:33" ht="25.5" customHeight="1" thickBot="1" x14ac:dyDescent="0.25">
      <c r="D912" s="276"/>
      <c r="E912" s="277"/>
      <c r="F912" s="277"/>
      <c r="G912" s="277"/>
      <c r="H912" s="277"/>
      <c r="I912" s="277"/>
      <c r="J912" s="277"/>
      <c r="K912" s="277"/>
      <c r="L912" s="277"/>
      <c r="M912" s="277"/>
      <c r="N912" s="191" t="s">
        <v>17</v>
      </c>
      <c r="O912" s="191"/>
      <c r="P912" s="191"/>
      <c r="Q912" s="191"/>
      <c r="R912" s="191"/>
      <c r="S912" s="191"/>
      <c r="T912" s="191"/>
      <c r="U912" s="191"/>
      <c r="V912" s="191"/>
      <c r="W912" s="191"/>
      <c r="X912" s="191" t="s">
        <v>18</v>
      </c>
      <c r="Y912" s="191"/>
      <c r="Z912" s="191"/>
      <c r="AA912" s="191"/>
      <c r="AB912" s="191"/>
      <c r="AC912" s="191"/>
      <c r="AD912" s="191"/>
      <c r="AE912" s="191"/>
      <c r="AF912" s="191"/>
      <c r="AG912" s="191"/>
    </row>
    <row r="913" spans="1:40" ht="27" customHeight="1" x14ac:dyDescent="0.2">
      <c r="D913" s="383" t="s">
        <v>424</v>
      </c>
      <c r="E913" s="384"/>
      <c r="F913" s="384"/>
      <c r="G913" s="384"/>
      <c r="H913" s="384"/>
      <c r="I913" s="384"/>
      <c r="J913" s="384"/>
      <c r="K913" s="384"/>
      <c r="L913" s="384"/>
      <c r="M913" s="385"/>
      <c r="N913" s="411"/>
      <c r="O913" s="397"/>
      <c r="P913" s="397"/>
      <c r="Q913" s="397"/>
      <c r="R913" s="397"/>
      <c r="S913" s="397"/>
      <c r="T913" s="397"/>
      <c r="U913" s="397"/>
      <c r="V913" s="397"/>
      <c r="W913" s="397"/>
      <c r="X913" s="397"/>
      <c r="Y913" s="397"/>
      <c r="Z913" s="397"/>
      <c r="AA913" s="397"/>
      <c r="AB913" s="397"/>
      <c r="AC913" s="397"/>
      <c r="AD913" s="397"/>
      <c r="AE913" s="397"/>
      <c r="AF913" s="397"/>
      <c r="AG913" s="397"/>
    </row>
    <row r="914" spans="1:40" ht="27" customHeight="1" x14ac:dyDescent="0.2">
      <c r="D914" s="339" t="s">
        <v>425</v>
      </c>
      <c r="E914" s="340"/>
      <c r="F914" s="340"/>
      <c r="G914" s="340"/>
      <c r="H914" s="340"/>
      <c r="I914" s="340"/>
      <c r="J914" s="340"/>
      <c r="K914" s="340"/>
      <c r="L914" s="340"/>
      <c r="M914" s="341"/>
      <c r="N914" s="177"/>
      <c r="O914" s="183"/>
      <c r="P914" s="183"/>
      <c r="Q914" s="183"/>
      <c r="R914" s="183"/>
      <c r="S914" s="183"/>
      <c r="T914" s="183"/>
      <c r="U914" s="183"/>
      <c r="V914" s="183"/>
      <c r="W914" s="183"/>
      <c r="X914" s="183"/>
      <c r="Y914" s="183"/>
      <c r="Z914" s="183"/>
      <c r="AA914" s="183"/>
      <c r="AB914" s="183"/>
      <c r="AC914" s="183"/>
      <c r="AD914" s="183"/>
      <c r="AE914" s="183"/>
      <c r="AF914" s="183"/>
      <c r="AG914" s="183"/>
    </row>
    <row r="915" spans="1:40" ht="27" customHeight="1" x14ac:dyDescent="0.2">
      <c r="D915" s="339" t="s">
        <v>426</v>
      </c>
      <c r="E915" s="340"/>
      <c r="F915" s="340"/>
      <c r="G915" s="340"/>
      <c r="H915" s="340"/>
      <c r="I915" s="340"/>
      <c r="J915" s="340"/>
      <c r="K915" s="340"/>
      <c r="L915" s="340"/>
      <c r="M915" s="341"/>
      <c r="N915" s="177"/>
      <c r="O915" s="183"/>
      <c r="P915" s="183"/>
      <c r="Q915" s="183"/>
      <c r="R915" s="183"/>
      <c r="S915" s="183"/>
      <c r="T915" s="183"/>
      <c r="U915" s="183"/>
      <c r="V915" s="183"/>
      <c r="W915" s="183"/>
      <c r="X915" s="183"/>
      <c r="Y915" s="183"/>
      <c r="Z915" s="183"/>
      <c r="AA915" s="183"/>
      <c r="AB915" s="183"/>
      <c r="AC915" s="183"/>
      <c r="AD915" s="183"/>
      <c r="AE915" s="183"/>
      <c r="AF915" s="183"/>
      <c r="AG915" s="183"/>
    </row>
    <row r="916" spans="1:40" ht="27" customHeight="1" x14ac:dyDescent="0.2">
      <c r="D916" s="339" t="s">
        <v>427</v>
      </c>
      <c r="E916" s="340"/>
      <c r="F916" s="340"/>
      <c r="G916" s="340"/>
      <c r="H916" s="340"/>
      <c r="I916" s="340"/>
      <c r="J916" s="340"/>
      <c r="K916" s="340"/>
      <c r="L916" s="340"/>
      <c r="M916" s="341"/>
      <c r="N916" s="393"/>
      <c r="O916" s="392"/>
      <c r="P916" s="392"/>
      <c r="Q916" s="392"/>
      <c r="R916" s="392"/>
      <c r="S916" s="392"/>
      <c r="T916" s="392"/>
      <c r="U916" s="392"/>
      <c r="V916" s="392"/>
      <c r="W916" s="392"/>
      <c r="X916" s="392"/>
      <c r="Y916" s="392"/>
      <c r="Z916" s="392"/>
      <c r="AA916" s="392"/>
      <c r="AB916" s="392"/>
      <c r="AC916" s="392"/>
      <c r="AD916" s="392"/>
      <c r="AE916" s="392"/>
      <c r="AF916" s="392"/>
      <c r="AG916" s="392"/>
    </row>
    <row r="917" spans="1:40" ht="27" customHeight="1" thickBot="1" x14ac:dyDescent="0.25">
      <c r="D917" s="407" t="s">
        <v>33</v>
      </c>
      <c r="E917" s="408"/>
      <c r="F917" s="408"/>
      <c r="G917" s="408"/>
      <c r="H917" s="408"/>
      <c r="I917" s="408"/>
      <c r="J917" s="408"/>
      <c r="K917" s="408"/>
      <c r="L917" s="408"/>
      <c r="M917" s="409"/>
      <c r="N917" s="410">
        <f>SUM(N913:W916)</f>
        <v>0</v>
      </c>
      <c r="O917" s="173"/>
      <c r="P917" s="173"/>
      <c r="Q917" s="173"/>
      <c r="R917" s="173"/>
      <c r="S917" s="173"/>
      <c r="T917" s="173"/>
      <c r="U917" s="173"/>
      <c r="V917" s="173"/>
      <c r="W917" s="173"/>
      <c r="X917" s="173">
        <f>SUM(X913:AG916)</f>
        <v>0</v>
      </c>
      <c r="Y917" s="173"/>
      <c r="Z917" s="173"/>
      <c r="AA917" s="173"/>
      <c r="AB917" s="173"/>
      <c r="AC917" s="173"/>
      <c r="AD917" s="173"/>
      <c r="AE917" s="173"/>
      <c r="AF917" s="173"/>
      <c r="AG917" s="173"/>
    </row>
    <row r="920" spans="1:40" ht="14.25" customHeight="1" x14ac:dyDescent="0.25">
      <c r="D920" s="19" t="s">
        <v>428</v>
      </c>
    </row>
    <row r="921" spans="1:40" ht="14.25" customHeight="1" x14ac:dyDescent="0.2">
      <c r="D921" s="399" t="s">
        <v>370</v>
      </c>
      <c r="E921" s="399"/>
      <c r="F921" s="399"/>
      <c r="G921" s="399"/>
      <c r="H921" s="399"/>
      <c r="I921" s="399"/>
      <c r="J921" s="399"/>
      <c r="K921" s="399"/>
      <c r="L921" s="399"/>
      <c r="M921" s="399"/>
      <c r="N921" s="399"/>
      <c r="O921" s="399"/>
      <c r="P921" s="399"/>
      <c r="Q921" s="399"/>
      <c r="R921" s="399"/>
      <c r="S921" s="399"/>
      <c r="T921" s="399"/>
      <c r="U921" s="399"/>
      <c r="V921" s="399"/>
      <c r="W921" s="399"/>
      <c r="X921" s="399"/>
      <c r="Y921" s="399"/>
      <c r="Z921" s="399"/>
      <c r="AA921" s="399"/>
      <c r="AB921" s="399"/>
      <c r="AC921" s="399"/>
      <c r="AD921" s="399"/>
      <c r="AE921" s="399"/>
      <c r="AF921" s="399"/>
      <c r="AG921" s="399"/>
    </row>
    <row r="922" spans="1:40" ht="14.25" customHeight="1" x14ac:dyDescent="0.2">
      <c r="D922" s="221" t="s">
        <v>293</v>
      </c>
      <c r="E922" s="221"/>
      <c r="F922" s="221"/>
      <c r="G922" s="221"/>
      <c r="H922" s="221"/>
      <c r="I922" s="221"/>
      <c r="J922" s="221"/>
      <c r="K922" s="221"/>
      <c r="L922" s="221"/>
      <c r="M922" s="221"/>
      <c r="N922" s="221"/>
      <c r="O922" s="221"/>
      <c r="P922" s="221"/>
      <c r="Q922" s="221"/>
      <c r="R922" s="221"/>
      <c r="S922" s="221"/>
      <c r="T922" s="221"/>
      <c r="U922" s="221"/>
      <c r="V922" s="221"/>
      <c r="W922" s="221"/>
      <c r="X922" s="221"/>
      <c r="Y922" s="221"/>
      <c r="Z922" s="221"/>
      <c r="AA922" s="221"/>
      <c r="AB922" s="221"/>
      <c r="AC922" s="221"/>
      <c r="AD922" s="221"/>
      <c r="AE922" s="221"/>
      <c r="AF922" s="221"/>
      <c r="AG922" s="221"/>
    </row>
    <row r="923" spans="1:40" ht="14.25" customHeight="1" thickBot="1" x14ac:dyDescent="0.25"/>
    <row r="924" spans="1:40" ht="25.5" customHeight="1" thickTop="1" thickBot="1" x14ac:dyDescent="0.25">
      <c r="A924" s="6">
        <v>34</v>
      </c>
      <c r="D924" s="190" t="s">
        <v>16</v>
      </c>
      <c r="E924" s="190"/>
      <c r="F924" s="190"/>
      <c r="G924" s="190"/>
      <c r="H924" s="190"/>
      <c r="I924" s="190"/>
      <c r="J924" s="191" t="s">
        <v>17</v>
      </c>
      <c r="K924" s="191"/>
      <c r="L924" s="191"/>
      <c r="M924" s="191"/>
      <c r="N924" s="191"/>
      <c r="O924" s="191"/>
      <c r="P924" s="191"/>
      <c r="Q924" s="191"/>
      <c r="R924" s="191"/>
      <c r="S924" s="191"/>
      <c r="T924" s="191"/>
      <c r="U924" s="191"/>
      <c r="V924" s="191" t="s">
        <v>18</v>
      </c>
      <c r="W924" s="191"/>
      <c r="X924" s="191"/>
      <c r="Y924" s="191"/>
      <c r="Z924" s="191"/>
      <c r="AA924" s="191"/>
      <c r="AB924" s="191"/>
      <c r="AC924" s="191"/>
      <c r="AD924" s="191"/>
      <c r="AE924" s="191"/>
      <c r="AF924" s="191"/>
      <c r="AG924" s="191"/>
      <c r="AI924" s="404" t="s">
        <v>17</v>
      </c>
      <c r="AJ924" s="405"/>
      <c r="AK924" s="406"/>
      <c r="AL924" s="359" t="s">
        <v>294</v>
      </c>
      <c r="AM924" s="403"/>
      <c r="AN924" s="360"/>
    </row>
    <row r="925" spans="1:40" ht="14.25" customHeight="1" thickTop="1" thickBot="1" x14ac:dyDescent="0.25">
      <c r="D925" s="190"/>
      <c r="E925" s="190"/>
      <c r="F925" s="190"/>
      <c r="G925" s="190"/>
      <c r="H925" s="190"/>
      <c r="I925" s="190"/>
      <c r="J925" s="190" t="s">
        <v>295</v>
      </c>
      <c r="K925" s="190"/>
      <c r="L925" s="190"/>
      <c r="M925" s="190"/>
      <c r="N925" s="190"/>
      <c r="O925" s="190"/>
      <c r="P925" s="190"/>
      <c r="Q925" s="190"/>
      <c r="R925" s="190"/>
      <c r="S925" s="190"/>
      <c r="T925" s="190"/>
      <c r="U925" s="190"/>
      <c r="V925" s="190" t="s">
        <v>295</v>
      </c>
      <c r="W925" s="190"/>
      <c r="X925" s="190"/>
      <c r="Y925" s="190"/>
      <c r="Z925" s="190"/>
      <c r="AA925" s="190"/>
      <c r="AB925" s="190"/>
      <c r="AC925" s="190"/>
      <c r="AD925" s="190"/>
      <c r="AE925" s="190"/>
      <c r="AF925" s="190"/>
      <c r="AG925" s="190"/>
      <c r="AI925" s="404" t="s">
        <v>295</v>
      </c>
      <c r="AJ925" s="405"/>
      <c r="AK925" s="406"/>
      <c r="AL925" s="404" t="s">
        <v>295</v>
      </c>
      <c r="AM925" s="405"/>
      <c r="AN925" s="406"/>
    </row>
    <row r="926" spans="1:40" ht="40.5" customHeight="1" thickTop="1" thickBot="1" x14ac:dyDescent="0.25">
      <c r="D926" s="190"/>
      <c r="E926" s="190"/>
      <c r="F926" s="190"/>
      <c r="G926" s="190"/>
      <c r="H926" s="190"/>
      <c r="I926" s="190"/>
      <c r="J926" s="191" t="s">
        <v>296</v>
      </c>
      <c r="K926" s="191"/>
      <c r="L926" s="191"/>
      <c r="M926" s="191"/>
      <c r="N926" s="191" t="s">
        <v>297</v>
      </c>
      <c r="O926" s="191"/>
      <c r="P926" s="191"/>
      <c r="Q926" s="191"/>
      <c r="R926" s="191" t="s">
        <v>298</v>
      </c>
      <c r="S926" s="191"/>
      <c r="T926" s="191"/>
      <c r="U926" s="191"/>
      <c r="V926" s="191" t="s">
        <v>296</v>
      </c>
      <c r="W926" s="191"/>
      <c r="X926" s="191"/>
      <c r="Y926" s="191"/>
      <c r="Z926" s="191" t="s">
        <v>297</v>
      </c>
      <c r="AA926" s="191"/>
      <c r="AB926" s="191"/>
      <c r="AC926" s="191"/>
      <c r="AD926" s="191" t="s">
        <v>298</v>
      </c>
      <c r="AE926" s="191"/>
      <c r="AF926" s="191"/>
      <c r="AG926" s="191"/>
      <c r="AI926" s="69" t="s">
        <v>296</v>
      </c>
      <c r="AJ926" s="83" t="s">
        <v>297</v>
      </c>
      <c r="AK926" s="83" t="s">
        <v>298</v>
      </c>
      <c r="AL926" s="83" t="s">
        <v>296</v>
      </c>
      <c r="AM926" s="83" t="s">
        <v>297</v>
      </c>
      <c r="AN926" s="83" t="s">
        <v>298</v>
      </c>
    </row>
    <row r="927" spans="1:40" ht="14.25" customHeight="1" x14ac:dyDescent="0.2">
      <c r="D927" s="402" t="s">
        <v>299</v>
      </c>
      <c r="E927" s="402"/>
      <c r="F927" s="402"/>
      <c r="G927" s="402"/>
      <c r="H927" s="402"/>
      <c r="I927" s="402"/>
      <c r="J927" s="219"/>
      <c r="K927" s="219"/>
      <c r="L927" s="219"/>
      <c r="M927" s="219"/>
      <c r="N927" s="219"/>
      <c r="O927" s="219"/>
      <c r="P927" s="219"/>
      <c r="Q927" s="219"/>
      <c r="R927" s="219"/>
      <c r="S927" s="219"/>
      <c r="T927" s="219"/>
      <c r="U927" s="219"/>
      <c r="V927" s="219"/>
      <c r="W927" s="219"/>
      <c r="X927" s="219"/>
      <c r="Y927" s="219"/>
      <c r="Z927" s="219"/>
      <c r="AA927" s="219"/>
      <c r="AB927" s="219"/>
      <c r="AC927" s="219"/>
      <c r="AD927" s="219"/>
      <c r="AE927" s="219"/>
      <c r="AF927" s="219"/>
      <c r="AG927" s="219"/>
      <c r="AI927" s="48"/>
      <c r="AJ927" s="46"/>
      <c r="AK927" s="46"/>
      <c r="AL927" s="46"/>
      <c r="AM927" s="46"/>
      <c r="AN927" s="47"/>
    </row>
    <row r="928" spans="1:40" ht="14.25" customHeight="1" x14ac:dyDescent="0.2">
      <c r="D928" s="401" t="s">
        <v>429</v>
      </c>
      <c r="E928" s="401"/>
      <c r="F928" s="401"/>
      <c r="G928" s="401"/>
      <c r="H928" s="401"/>
      <c r="I928" s="401"/>
      <c r="J928" s="183"/>
      <c r="K928" s="183"/>
      <c r="L928" s="183"/>
      <c r="M928" s="183"/>
      <c r="N928" s="183"/>
      <c r="O928" s="183"/>
      <c r="P928" s="183"/>
      <c r="Q928" s="183"/>
      <c r="R928" s="183"/>
      <c r="S928" s="183"/>
      <c r="T928" s="183"/>
      <c r="U928" s="183"/>
      <c r="V928" s="183"/>
      <c r="W928" s="183"/>
      <c r="X928" s="183"/>
      <c r="Y928" s="183"/>
      <c r="Z928" s="183"/>
      <c r="AA928" s="183"/>
      <c r="AB928" s="183"/>
      <c r="AC928" s="183"/>
      <c r="AD928" s="183"/>
      <c r="AE928" s="183"/>
      <c r="AF928" s="183"/>
      <c r="AG928" s="183"/>
      <c r="AI928" s="52"/>
      <c r="AJ928" s="42"/>
      <c r="AK928" s="42"/>
      <c r="AL928" s="42"/>
      <c r="AM928" s="42"/>
      <c r="AN928" s="53"/>
    </row>
    <row r="929" spans="1:40" ht="14.25" customHeight="1" thickBot="1" x14ac:dyDescent="0.25">
      <c r="D929" s="400" t="s">
        <v>33</v>
      </c>
      <c r="E929" s="400"/>
      <c r="F929" s="400"/>
      <c r="G929" s="400"/>
      <c r="H929" s="400"/>
      <c r="I929" s="400"/>
      <c r="J929" s="398">
        <f>SUM(J927:M928)</f>
        <v>0</v>
      </c>
      <c r="K929" s="398"/>
      <c r="L929" s="398"/>
      <c r="M929" s="398"/>
      <c r="N929" s="398">
        <f>SUM(N927:Q928)</f>
        <v>0</v>
      </c>
      <c r="O929" s="398"/>
      <c r="P929" s="398"/>
      <c r="Q929" s="398"/>
      <c r="R929" s="398">
        <f>SUM(R927:U928)</f>
        <v>0</v>
      </c>
      <c r="S929" s="398"/>
      <c r="T929" s="398"/>
      <c r="U929" s="398"/>
      <c r="V929" s="398">
        <f>SUM(V927:Y928)</f>
        <v>0</v>
      </c>
      <c r="W929" s="398"/>
      <c r="X929" s="398"/>
      <c r="Y929" s="398"/>
      <c r="Z929" s="398">
        <f>SUM(Z927:AC928)</f>
        <v>0</v>
      </c>
      <c r="AA929" s="398"/>
      <c r="AB929" s="398"/>
      <c r="AC929" s="398"/>
      <c r="AD929" s="398">
        <f>SUM(AD927:AG928)</f>
        <v>0</v>
      </c>
      <c r="AE929" s="398"/>
      <c r="AF929" s="398"/>
      <c r="AG929" s="398"/>
      <c r="AI929" s="59">
        <f>SUM(J927:M928)-J929</f>
        <v>0</v>
      </c>
      <c r="AJ929" s="54">
        <f>SUM(N927:Q928)-N929</f>
        <v>0</v>
      </c>
      <c r="AK929" s="54">
        <f>SUM(R927:U928)-R929</f>
        <v>0</v>
      </c>
      <c r="AL929" s="54">
        <f>SUM(V927:Y928)-V929</f>
        <v>0</v>
      </c>
      <c r="AM929" s="54">
        <f>SUM(Z927:AC928)-Z929</f>
        <v>0</v>
      </c>
      <c r="AN929" s="55">
        <f>SUM(AD927:AG928)-AD929</f>
        <v>0</v>
      </c>
    </row>
    <row r="930" spans="1:40" ht="14.25" customHeight="1" x14ac:dyDescent="0.3">
      <c r="A930"/>
      <c r="B930"/>
      <c r="C930"/>
      <c r="D930"/>
      <c r="E930"/>
      <c r="F930"/>
      <c r="G930"/>
      <c r="H930"/>
      <c r="I930"/>
      <c r="J930"/>
      <c r="K930"/>
      <c r="L930"/>
      <c r="M930"/>
      <c r="N930"/>
      <c r="O930"/>
      <c r="P930"/>
      <c r="Q930"/>
      <c r="R930"/>
      <c r="S930"/>
      <c r="T930"/>
      <c r="U930"/>
      <c r="V930"/>
      <c r="W930"/>
      <c r="X930"/>
      <c r="Y930"/>
      <c r="Z930"/>
      <c r="AA930"/>
      <c r="AB930"/>
      <c r="AC930"/>
      <c r="AD930"/>
      <c r="AE930"/>
      <c r="AF930"/>
      <c r="AG930"/>
      <c r="AH930"/>
      <c r="AI930"/>
      <c r="AJ930"/>
      <c r="AK930"/>
      <c r="AL930"/>
      <c r="AM930"/>
      <c r="AN930"/>
    </row>
    <row r="931" spans="1:40" ht="14.25" hidden="1" customHeight="1" x14ac:dyDescent="0.2">
      <c r="D931" s="220" t="s">
        <v>430</v>
      </c>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c r="AA931" s="220"/>
      <c r="AB931" s="220"/>
      <c r="AC931" s="220"/>
      <c r="AD931" s="220"/>
      <c r="AE931" s="220"/>
      <c r="AF931" s="220"/>
      <c r="AG931" s="220"/>
    </row>
    <row r="932" spans="1:40" ht="14.25" hidden="1" customHeight="1" x14ac:dyDescent="0.2">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c r="AA932" s="220"/>
      <c r="AB932" s="220"/>
      <c r="AC932" s="220"/>
      <c r="AD932" s="220"/>
      <c r="AE932" s="220"/>
      <c r="AF932" s="220"/>
      <c r="AG932" s="220"/>
    </row>
    <row r="933" spans="1:40" ht="14.25" hidden="1" customHeight="1" x14ac:dyDescent="0.2"/>
    <row r="934" spans="1:40" ht="14.25" hidden="1" customHeight="1" x14ac:dyDescent="0.2">
      <c r="D934" s="220" t="s">
        <v>431</v>
      </c>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c r="AA934" s="220"/>
      <c r="AB934" s="220"/>
      <c r="AC934" s="220"/>
      <c r="AD934" s="220"/>
      <c r="AE934" s="220"/>
      <c r="AF934" s="220"/>
      <c r="AG934" s="220"/>
    </row>
    <row r="937" spans="1:40" ht="14.25" customHeight="1" x14ac:dyDescent="0.25">
      <c r="D937" s="19" t="s">
        <v>432</v>
      </c>
    </row>
    <row r="938" spans="1:40" ht="14.25" customHeight="1" x14ac:dyDescent="0.2">
      <c r="D938" s="399" t="s">
        <v>370</v>
      </c>
      <c r="E938" s="399"/>
      <c r="F938" s="399"/>
      <c r="G938" s="399"/>
      <c r="H938" s="399"/>
      <c r="I938" s="399"/>
      <c r="J938" s="399"/>
      <c r="K938" s="399"/>
      <c r="L938" s="399"/>
      <c r="M938" s="399"/>
      <c r="N938" s="399"/>
      <c r="O938" s="399"/>
      <c r="P938" s="399"/>
      <c r="Q938" s="399"/>
      <c r="R938" s="399"/>
      <c r="S938" s="399"/>
      <c r="T938" s="399"/>
      <c r="U938" s="399"/>
      <c r="V938" s="399"/>
      <c r="W938" s="399"/>
      <c r="X938" s="399"/>
      <c r="Y938" s="399"/>
      <c r="Z938" s="399"/>
      <c r="AA938" s="399"/>
      <c r="AB938" s="399"/>
      <c r="AC938" s="399"/>
      <c r="AD938" s="399"/>
      <c r="AE938" s="399"/>
      <c r="AF938" s="399"/>
      <c r="AG938" s="399"/>
    </row>
    <row r="939" spans="1:40" ht="14.25" customHeight="1" thickBot="1" x14ac:dyDescent="0.25"/>
    <row r="940" spans="1:40" ht="14.25" customHeight="1" x14ac:dyDescent="0.2">
      <c r="A940" s="6">
        <v>42</v>
      </c>
      <c r="D940" s="273" t="s">
        <v>16</v>
      </c>
      <c r="E940" s="274"/>
      <c r="F940" s="274"/>
      <c r="G940" s="274"/>
      <c r="H940" s="274"/>
      <c r="I940" s="274"/>
      <c r="J940" s="274"/>
      <c r="K940" s="274"/>
      <c r="L940" s="274"/>
      <c r="M940" s="274"/>
      <c r="N940" s="273" t="s">
        <v>17</v>
      </c>
      <c r="O940" s="274"/>
      <c r="P940" s="274"/>
      <c r="Q940" s="274"/>
      <c r="R940" s="274"/>
      <c r="S940" s="274"/>
      <c r="T940" s="274"/>
      <c r="U940" s="274"/>
      <c r="V940" s="274"/>
      <c r="W940" s="274"/>
      <c r="X940" s="273" t="s">
        <v>18</v>
      </c>
      <c r="Y940" s="274"/>
      <c r="Z940" s="274"/>
      <c r="AA940" s="274"/>
      <c r="AB940" s="274"/>
      <c r="AC940" s="274"/>
      <c r="AD940" s="274"/>
      <c r="AE940" s="274"/>
      <c r="AF940" s="274"/>
      <c r="AG940" s="275"/>
    </row>
    <row r="941" spans="1:40" ht="14.25" customHeight="1" thickBot="1" x14ac:dyDescent="0.25">
      <c r="D941" s="372"/>
      <c r="E941" s="369"/>
      <c r="F941" s="369"/>
      <c r="G941" s="369"/>
      <c r="H941" s="369"/>
      <c r="I941" s="369"/>
      <c r="J941" s="369"/>
      <c r="K941" s="369"/>
      <c r="L941" s="369"/>
      <c r="M941" s="369"/>
      <c r="N941" s="276"/>
      <c r="O941" s="277"/>
      <c r="P941" s="277"/>
      <c r="Q941" s="277"/>
      <c r="R941" s="277"/>
      <c r="S941" s="277"/>
      <c r="T941" s="277"/>
      <c r="U941" s="277"/>
      <c r="V941" s="277"/>
      <c r="W941" s="277"/>
      <c r="X941" s="276"/>
      <c r="Y941" s="277"/>
      <c r="Z941" s="277"/>
      <c r="AA941" s="277"/>
      <c r="AB941" s="277"/>
      <c r="AC941" s="277"/>
      <c r="AD941" s="277"/>
      <c r="AE941" s="277"/>
      <c r="AF941" s="277"/>
      <c r="AG941" s="278"/>
    </row>
    <row r="942" spans="1:40" s="131" customFormat="1" ht="17.25" customHeight="1" x14ac:dyDescent="0.3">
      <c r="A942" s="121"/>
      <c r="D942" s="394" t="s">
        <v>433</v>
      </c>
      <c r="E942" s="395"/>
      <c r="F942" s="395"/>
      <c r="G942" s="395"/>
      <c r="H942" s="395"/>
      <c r="I942" s="395"/>
      <c r="J942" s="395"/>
      <c r="K942" s="395"/>
      <c r="L942" s="395"/>
      <c r="M942" s="396"/>
      <c r="N942" s="397"/>
      <c r="O942" s="397"/>
      <c r="P942" s="397"/>
      <c r="Q942" s="397"/>
      <c r="R942" s="397"/>
      <c r="S942" s="397"/>
      <c r="T942" s="397"/>
      <c r="U942" s="397"/>
      <c r="V942" s="397"/>
      <c r="W942" s="397"/>
      <c r="X942" s="397"/>
      <c r="Y942" s="397"/>
      <c r="Z942" s="397"/>
      <c r="AA942" s="397"/>
      <c r="AB942" s="397"/>
      <c r="AC942" s="397"/>
      <c r="AD942" s="397"/>
      <c r="AE942" s="397"/>
      <c r="AF942" s="397"/>
      <c r="AG942" s="397"/>
    </row>
    <row r="943" spans="1:40" s="131" customFormat="1" ht="17.25" customHeight="1" x14ac:dyDescent="0.3">
      <c r="A943" s="121"/>
      <c r="D943" s="389" t="s">
        <v>434</v>
      </c>
      <c r="E943" s="390"/>
      <c r="F943" s="390"/>
      <c r="G943" s="390"/>
      <c r="H943" s="390"/>
      <c r="I943" s="390"/>
      <c r="J943" s="390"/>
      <c r="K943" s="390"/>
      <c r="L943" s="390"/>
      <c r="M943" s="391"/>
      <c r="N943" s="183"/>
      <c r="O943" s="183"/>
      <c r="P943" s="183"/>
      <c r="Q943" s="183"/>
      <c r="R943" s="183"/>
      <c r="S943" s="183"/>
      <c r="T943" s="183"/>
      <c r="U943" s="183"/>
      <c r="V943" s="183"/>
      <c r="W943" s="183"/>
      <c r="X943" s="183"/>
      <c r="Y943" s="183"/>
      <c r="Z943" s="183"/>
      <c r="AA943" s="183"/>
      <c r="AB943" s="183"/>
      <c r="AC943" s="183"/>
      <c r="AD943" s="183"/>
      <c r="AE943" s="183"/>
      <c r="AF943" s="183"/>
      <c r="AG943" s="183"/>
    </row>
    <row r="944" spans="1:40" s="131" customFormat="1" ht="17.25" customHeight="1" x14ac:dyDescent="0.3">
      <c r="A944" s="121"/>
      <c r="D944" s="389" t="s">
        <v>435</v>
      </c>
      <c r="E944" s="390"/>
      <c r="F944" s="390"/>
      <c r="G944" s="390"/>
      <c r="H944" s="390"/>
      <c r="I944" s="390"/>
      <c r="J944" s="390"/>
      <c r="K944" s="390"/>
      <c r="L944" s="390"/>
      <c r="M944" s="391"/>
      <c r="N944" s="183"/>
      <c r="O944" s="183"/>
      <c r="P944" s="183"/>
      <c r="Q944" s="183"/>
      <c r="R944" s="183"/>
      <c r="S944" s="183"/>
      <c r="T944" s="183"/>
      <c r="U944" s="183"/>
      <c r="V944" s="183"/>
      <c r="W944" s="183"/>
      <c r="X944" s="177"/>
      <c r="Y944" s="183"/>
      <c r="Z944" s="183"/>
      <c r="AA944" s="183"/>
      <c r="AB944" s="183"/>
      <c r="AC944" s="183"/>
      <c r="AD944" s="183"/>
      <c r="AE944" s="183"/>
      <c r="AF944" s="183"/>
      <c r="AG944" s="183"/>
    </row>
    <row r="945" spans="1:33" s="131" customFormat="1" ht="17.25" customHeight="1" x14ac:dyDescent="0.3">
      <c r="A945" s="121"/>
      <c r="D945" s="389" t="s">
        <v>436</v>
      </c>
      <c r="E945" s="390"/>
      <c r="F945" s="390"/>
      <c r="G945" s="390"/>
      <c r="H945" s="390"/>
      <c r="I945" s="390"/>
      <c r="J945" s="390"/>
      <c r="K945" s="390"/>
      <c r="L945" s="390"/>
      <c r="M945" s="391"/>
      <c r="N945" s="392"/>
      <c r="O945" s="392"/>
      <c r="P945" s="392"/>
      <c r="Q945" s="392"/>
      <c r="R945" s="392"/>
      <c r="S945" s="392"/>
      <c r="T945" s="392"/>
      <c r="U945" s="392"/>
      <c r="V945" s="392"/>
      <c r="W945" s="392"/>
      <c r="X945" s="393"/>
      <c r="Y945" s="392"/>
      <c r="Z945" s="392"/>
      <c r="AA945" s="392"/>
      <c r="AB945" s="392"/>
      <c r="AC945" s="392"/>
      <c r="AD945" s="392"/>
      <c r="AE945" s="392"/>
      <c r="AF945" s="392"/>
      <c r="AG945" s="392"/>
    </row>
    <row r="946" spans="1:33" s="131" customFormat="1" ht="17.25" customHeight="1" x14ac:dyDescent="0.3">
      <c r="A946" s="121"/>
      <c r="D946" s="389" t="s">
        <v>437</v>
      </c>
      <c r="E946" s="390"/>
      <c r="F946" s="390"/>
      <c r="G946" s="390"/>
      <c r="H946" s="390"/>
      <c r="I946" s="390"/>
      <c r="J946" s="390"/>
      <c r="K946" s="390"/>
      <c r="L946" s="390"/>
      <c r="M946" s="391"/>
      <c r="N946" s="183"/>
      <c r="O946" s="183"/>
      <c r="P946" s="183"/>
      <c r="Q946" s="183"/>
      <c r="R946" s="183"/>
      <c r="S946" s="183"/>
      <c r="T946" s="183"/>
      <c r="U946" s="183"/>
      <c r="V946" s="183"/>
      <c r="W946" s="183"/>
      <c r="X946" s="177"/>
      <c r="Y946" s="183"/>
      <c r="Z946" s="183"/>
      <c r="AA946" s="183"/>
      <c r="AB946" s="183"/>
      <c r="AC946" s="183"/>
      <c r="AD946" s="183"/>
      <c r="AE946" s="183"/>
      <c r="AF946" s="183"/>
      <c r="AG946" s="183"/>
    </row>
    <row r="947" spans="1:33" s="131" customFormat="1" ht="17.25" customHeight="1" x14ac:dyDescent="0.3">
      <c r="A947" s="121"/>
      <c r="D947" s="389" t="s">
        <v>438</v>
      </c>
      <c r="E947" s="390"/>
      <c r="F947" s="390"/>
      <c r="G947" s="390"/>
      <c r="H947" s="390"/>
      <c r="I947" s="390"/>
      <c r="J947" s="390"/>
      <c r="K947" s="390"/>
      <c r="L947" s="390"/>
      <c r="M947" s="391"/>
      <c r="N947" s="392"/>
      <c r="O947" s="392"/>
      <c r="P947" s="392"/>
      <c r="Q947" s="392"/>
      <c r="R947" s="392"/>
      <c r="S947" s="392"/>
      <c r="T947" s="392"/>
      <c r="U947" s="392"/>
      <c r="V947" s="392"/>
      <c r="W947" s="392"/>
      <c r="X947" s="393"/>
      <c r="Y947" s="392"/>
      <c r="Z947" s="392"/>
      <c r="AA947" s="392"/>
      <c r="AB947" s="392"/>
      <c r="AC947" s="392"/>
      <c r="AD947" s="392"/>
      <c r="AE947" s="392"/>
      <c r="AF947" s="392"/>
      <c r="AG947" s="392"/>
    </row>
    <row r="948" spans="1:33" s="131" customFormat="1" ht="17.25" customHeight="1" x14ac:dyDescent="0.3">
      <c r="A948" s="121"/>
      <c r="D948" s="389" t="s">
        <v>439</v>
      </c>
      <c r="E948" s="390"/>
      <c r="F948" s="390"/>
      <c r="G948" s="390"/>
      <c r="H948" s="390"/>
      <c r="I948" s="390"/>
      <c r="J948" s="390"/>
      <c r="K948" s="390"/>
      <c r="L948" s="390"/>
      <c r="M948" s="391"/>
      <c r="N948" s="183"/>
      <c r="O948" s="183"/>
      <c r="P948" s="183"/>
      <c r="Q948" s="183"/>
      <c r="R948" s="183"/>
      <c r="S948" s="183"/>
      <c r="T948" s="183"/>
      <c r="U948" s="183"/>
      <c r="V948" s="183"/>
      <c r="W948" s="183"/>
      <c r="X948" s="177"/>
      <c r="Y948" s="183"/>
      <c r="Z948" s="183"/>
      <c r="AA948" s="183"/>
      <c r="AB948" s="183"/>
      <c r="AC948" s="183"/>
      <c r="AD948" s="183"/>
      <c r="AE948" s="183"/>
      <c r="AF948" s="183"/>
      <c r="AG948" s="183"/>
    </row>
    <row r="949" spans="1:33" s="131" customFormat="1" ht="17.25" customHeight="1" x14ac:dyDescent="0.3">
      <c r="A949" s="121"/>
      <c r="D949" s="389" t="s">
        <v>440</v>
      </c>
      <c r="E949" s="390"/>
      <c r="F949" s="390"/>
      <c r="G949" s="390"/>
      <c r="H949" s="390"/>
      <c r="I949" s="390"/>
      <c r="J949" s="390"/>
      <c r="K949" s="390"/>
      <c r="L949" s="390"/>
      <c r="M949" s="391"/>
      <c r="N949" s="392"/>
      <c r="O949" s="392"/>
      <c r="P949" s="392"/>
      <c r="Q949" s="392"/>
      <c r="R949" s="392"/>
      <c r="S949" s="392"/>
      <c r="T949" s="392"/>
      <c r="U949" s="392"/>
      <c r="V949" s="392"/>
      <c r="W949" s="392"/>
      <c r="X949" s="393"/>
      <c r="Y949" s="392"/>
      <c r="Z949" s="392"/>
      <c r="AA949" s="392"/>
      <c r="AB949" s="392"/>
      <c r="AC949" s="392"/>
      <c r="AD949" s="392"/>
      <c r="AE949" s="392"/>
      <c r="AF949" s="392"/>
      <c r="AG949" s="392"/>
    </row>
    <row r="950" spans="1:33" s="131" customFormat="1" ht="17.25" customHeight="1" thickBot="1" x14ac:dyDescent="0.35">
      <c r="A950" s="121"/>
      <c r="D950" s="386" t="s">
        <v>441</v>
      </c>
      <c r="E950" s="387"/>
      <c r="F950" s="387"/>
      <c r="G950" s="387"/>
      <c r="H950" s="387"/>
      <c r="I950" s="387"/>
      <c r="J950" s="387"/>
      <c r="K950" s="387"/>
      <c r="L950" s="387"/>
      <c r="M950" s="388"/>
      <c r="N950" s="196"/>
      <c r="O950" s="196"/>
      <c r="P950" s="196"/>
      <c r="Q950" s="196"/>
      <c r="R950" s="196"/>
      <c r="S950" s="196"/>
      <c r="T950" s="196"/>
      <c r="U950" s="196"/>
      <c r="V950" s="196"/>
      <c r="W950" s="196"/>
      <c r="X950" s="196"/>
      <c r="Y950" s="196"/>
      <c r="Z950" s="196"/>
      <c r="AA950" s="196"/>
      <c r="AB950" s="196"/>
      <c r="AC950" s="196"/>
      <c r="AD950" s="196"/>
      <c r="AE950" s="196"/>
      <c r="AF950" s="196"/>
      <c r="AG950" s="196"/>
    </row>
    <row r="951" spans="1:33" ht="14.25" customHeight="1" x14ac:dyDescent="0.2">
      <c r="D951" s="25"/>
      <c r="E951" s="25"/>
      <c r="F951" s="25"/>
      <c r="G951" s="25"/>
      <c r="H951" s="25"/>
      <c r="I951" s="25"/>
      <c r="J951" s="25"/>
      <c r="K951" s="25"/>
      <c r="L951" s="25"/>
      <c r="M951" s="25"/>
    </row>
    <row r="952" spans="1:33" ht="14.25" customHeight="1" x14ac:dyDescent="0.2">
      <c r="D952" s="220" t="s">
        <v>442</v>
      </c>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c r="AA952" s="220"/>
      <c r="AB952" s="220"/>
      <c r="AC952" s="220"/>
      <c r="AD952" s="220"/>
      <c r="AE952" s="220"/>
      <c r="AF952" s="220"/>
      <c r="AG952" s="220"/>
    </row>
    <row r="953" spans="1:33" ht="14.25" customHeight="1" thickBot="1" x14ac:dyDescent="0.25">
      <c r="D953" s="25"/>
      <c r="E953" s="25"/>
      <c r="F953" s="25"/>
      <c r="G953" s="25"/>
      <c r="H953" s="25"/>
      <c r="I953" s="25"/>
      <c r="J953" s="25"/>
      <c r="K953" s="25"/>
      <c r="L953" s="25"/>
      <c r="M953" s="25"/>
    </row>
    <row r="954" spans="1:33" ht="14.25" customHeight="1" thickBot="1" x14ac:dyDescent="0.25">
      <c r="A954" s="6" t="s">
        <v>443</v>
      </c>
      <c r="D954" s="273" t="s">
        <v>444</v>
      </c>
      <c r="E954" s="274"/>
      <c r="F954" s="274"/>
      <c r="G954" s="274"/>
      <c r="H954" s="274"/>
      <c r="I954" s="274"/>
      <c r="J954" s="274"/>
      <c r="K954" s="274"/>
      <c r="L954" s="274"/>
      <c r="M954" s="274"/>
      <c r="N954" s="371" t="s">
        <v>17</v>
      </c>
      <c r="O954" s="381"/>
      <c r="P954" s="381"/>
      <c r="Q954" s="381"/>
      <c r="R954" s="381"/>
      <c r="S954" s="381"/>
      <c r="T954" s="381"/>
      <c r="U954" s="381"/>
      <c r="V954" s="381"/>
      <c r="W954" s="381"/>
      <c r="X954" s="381"/>
      <c r="Y954" s="381"/>
      <c r="Z954" s="381"/>
      <c r="AA954" s="381"/>
      <c r="AB954" s="381"/>
      <c r="AC954" s="381"/>
      <c r="AD954" s="381"/>
      <c r="AE954" s="381"/>
      <c r="AF954" s="381"/>
      <c r="AG954" s="382"/>
    </row>
    <row r="955" spans="1:33" ht="14.25" customHeight="1" thickBot="1" x14ac:dyDescent="0.25">
      <c r="D955" s="276"/>
      <c r="E955" s="277"/>
      <c r="F955" s="277"/>
      <c r="G955" s="277"/>
      <c r="H955" s="277"/>
      <c r="I955" s="277"/>
      <c r="J955" s="277"/>
      <c r="K955" s="277"/>
      <c r="L955" s="277"/>
      <c r="M955" s="277"/>
      <c r="N955" s="191" t="s">
        <v>445</v>
      </c>
      <c r="O955" s="191"/>
      <c r="P955" s="191"/>
      <c r="Q955" s="191"/>
      <c r="R955" s="191"/>
      <c r="S955" s="191"/>
      <c r="T955" s="191"/>
      <c r="U955" s="191"/>
      <c r="V955" s="191"/>
      <c r="W955" s="191"/>
      <c r="X955" s="191" t="s">
        <v>446</v>
      </c>
      <c r="Y955" s="191"/>
      <c r="Z955" s="191"/>
      <c r="AA955" s="191"/>
      <c r="AB955" s="191"/>
      <c r="AC955" s="191"/>
      <c r="AD955" s="191"/>
      <c r="AE955" s="191"/>
      <c r="AF955" s="191"/>
      <c r="AG955" s="191"/>
    </row>
    <row r="956" spans="1:33" ht="18" customHeight="1" x14ac:dyDescent="0.2">
      <c r="D956" s="383" t="s">
        <v>447</v>
      </c>
      <c r="E956" s="384"/>
      <c r="F956" s="384"/>
      <c r="G956" s="384"/>
      <c r="H956" s="384"/>
      <c r="I956" s="384"/>
      <c r="J956" s="384"/>
      <c r="K956" s="384"/>
      <c r="L956" s="384"/>
      <c r="M956" s="385"/>
      <c r="N956" s="358"/>
      <c r="O956" s="219"/>
      <c r="P956" s="219"/>
      <c r="Q956" s="219"/>
      <c r="R956" s="219"/>
      <c r="S956" s="219"/>
      <c r="T956" s="219"/>
      <c r="U956" s="219"/>
      <c r="V956" s="219"/>
      <c r="W956" s="219"/>
      <c r="X956" s="219"/>
      <c r="Y956" s="219"/>
      <c r="Z956" s="219"/>
      <c r="AA956" s="219"/>
      <c r="AB956" s="219"/>
      <c r="AC956" s="219"/>
      <c r="AD956" s="219"/>
      <c r="AE956" s="219"/>
      <c r="AF956" s="219"/>
      <c r="AG956" s="219"/>
    </row>
    <row r="957" spans="1:33" ht="18" customHeight="1" x14ac:dyDescent="0.2">
      <c r="D957" s="339" t="s">
        <v>448</v>
      </c>
      <c r="E957" s="340"/>
      <c r="F957" s="340"/>
      <c r="G957" s="340"/>
      <c r="H957" s="340"/>
      <c r="I957" s="340"/>
      <c r="J957" s="340"/>
      <c r="K957" s="340"/>
      <c r="L957" s="340"/>
      <c r="M957" s="341"/>
      <c r="N957" s="177"/>
      <c r="O957" s="183"/>
      <c r="P957" s="183"/>
      <c r="Q957" s="183"/>
      <c r="R957" s="183"/>
      <c r="S957" s="183"/>
      <c r="T957" s="183"/>
      <c r="U957" s="183"/>
      <c r="V957" s="183"/>
      <c r="W957" s="183"/>
      <c r="X957" s="183"/>
      <c r="Y957" s="183"/>
      <c r="Z957" s="183"/>
      <c r="AA957" s="183"/>
      <c r="AB957" s="183"/>
      <c r="AC957" s="183"/>
      <c r="AD957" s="183"/>
      <c r="AE957" s="183"/>
      <c r="AF957" s="183"/>
      <c r="AG957" s="183"/>
    </row>
    <row r="958" spans="1:33" ht="18" customHeight="1" x14ac:dyDescent="0.2">
      <c r="D958" s="339" t="s">
        <v>449</v>
      </c>
      <c r="E958" s="340"/>
      <c r="F958" s="340"/>
      <c r="G958" s="340"/>
      <c r="H958" s="340"/>
      <c r="I958" s="340"/>
      <c r="J958" s="340"/>
      <c r="K958" s="340"/>
      <c r="L958" s="340"/>
      <c r="M958" s="341"/>
      <c r="N958" s="177"/>
      <c r="O958" s="183"/>
      <c r="P958" s="183"/>
      <c r="Q958" s="183"/>
      <c r="R958" s="183"/>
      <c r="S958" s="183"/>
      <c r="T958" s="183"/>
      <c r="U958" s="183"/>
      <c r="V958" s="183"/>
      <c r="W958" s="183"/>
      <c r="X958" s="183"/>
      <c r="Y958" s="183"/>
      <c r="Z958" s="183"/>
      <c r="AA958" s="183"/>
      <c r="AB958" s="183"/>
      <c r="AC958" s="183"/>
      <c r="AD958" s="183"/>
      <c r="AE958" s="183"/>
      <c r="AF958" s="183"/>
      <c r="AG958" s="183"/>
    </row>
    <row r="959" spans="1:33" ht="18" customHeight="1" x14ac:dyDescent="0.2">
      <c r="D959" s="339" t="s">
        <v>450</v>
      </c>
      <c r="E959" s="340"/>
      <c r="F959" s="340"/>
      <c r="G959" s="340"/>
      <c r="H959" s="340"/>
      <c r="I959" s="340"/>
      <c r="J959" s="340"/>
      <c r="K959" s="340"/>
      <c r="L959" s="340"/>
      <c r="M959" s="341"/>
      <c r="N959" s="177"/>
      <c r="O959" s="183"/>
      <c r="P959" s="183"/>
      <c r="Q959" s="183"/>
      <c r="R959" s="183"/>
      <c r="S959" s="183"/>
      <c r="T959" s="183"/>
      <c r="U959" s="183"/>
      <c r="V959" s="183"/>
      <c r="W959" s="183"/>
      <c r="X959" s="183"/>
      <c r="Y959" s="183"/>
      <c r="Z959" s="183"/>
      <c r="AA959" s="183"/>
      <c r="AB959" s="183"/>
      <c r="AC959" s="183"/>
      <c r="AD959" s="183"/>
      <c r="AE959" s="183"/>
      <c r="AF959" s="183"/>
      <c r="AG959" s="183"/>
    </row>
    <row r="960" spans="1:33" ht="18" customHeight="1" x14ac:dyDescent="0.2">
      <c r="D960" s="339" t="s">
        <v>451</v>
      </c>
      <c r="E960" s="340"/>
      <c r="F960" s="340"/>
      <c r="G960" s="340"/>
      <c r="H960" s="340"/>
      <c r="I960" s="340"/>
      <c r="J960" s="340"/>
      <c r="K960" s="340"/>
      <c r="L960" s="340"/>
      <c r="M960" s="341"/>
      <c r="N960" s="177"/>
      <c r="O960" s="183"/>
      <c r="P960" s="183"/>
      <c r="Q960" s="183"/>
      <c r="R960" s="183"/>
      <c r="S960" s="183"/>
      <c r="T960" s="183"/>
      <c r="U960" s="183"/>
      <c r="V960" s="183"/>
      <c r="W960" s="183"/>
      <c r="X960" s="183"/>
      <c r="Y960" s="183"/>
      <c r="Z960" s="183"/>
      <c r="AA960" s="183"/>
      <c r="AB960" s="183"/>
      <c r="AC960" s="183"/>
      <c r="AD960" s="183"/>
      <c r="AE960" s="183"/>
      <c r="AF960" s="183"/>
      <c r="AG960" s="183"/>
    </row>
    <row r="961" spans="1:33" ht="18" customHeight="1" thickBot="1" x14ac:dyDescent="0.25">
      <c r="D961" s="375" t="s">
        <v>452</v>
      </c>
      <c r="E961" s="376"/>
      <c r="F961" s="376"/>
      <c r="G961" s="376"/>
      <c r="H961" s="376"/>
      <c r="I961" s="376"/>
      <c r="J961" s="376"/>
      <c r="K961" s="376"/>
      <c r="L961" s="376"/>
      <c r="M961" s="377"/>
      <c r="N961" s="172"/>
      <c r="O961" s="196"/>
      <c r="P961" s="196"/>
      <c r="Q961" s="196"/>
      <c r="R961" s="196"/>
      <c r="S961" s="196"/>
      <c r="T961" s="196"/>
      <c r="U961" s="196"/>
      <c r="V961" s="196"/>
      <c r="W961" s="196"/>
      <c r="X961" s="196"/>
      <c r="Y961" s="196"/>
      <c r="Z961" s="196"/>
      <c r="AA961" s="196"/>
      <c r="AB961" s="196"/>
      <c r="AC961" s="196"/>
      <c r="AD961" s="196"/>
      <c r="AE961" s="196"/>
      <c r="AF961" s="196"/>
      <c r="AG961" s="196"/>
    </row>
    <row r="963" spans="1:33" ht="14.25" customHeight="1" thickBot="1" x14ac:dyDescent="0.25"/>
    <row r="964" spans="1:33" ht="14.25" customHeight="1" thickBot="1" x14ac:dyDescent="0.25">
      <c r="A964" s="6" t="s">
        <v>453</v>
      </c>
      <c r="D964" s="273" t="s">
        <v>444</v>
      </c>
      <c r="E964" s="274"/>
      <c r="F964" s="274"/>
      <c r="G964" s="274"/>
      <c r="H964" s="274"/>
      <c r="I964" s="274"/>
      <c r="J964" s="274"/>
      <c r="K964" s="274"/>
      <c r="L964" s="274"/>
      <c r="M964" s="274"/>
      <c r="N964" s="371" t="s">
        <v>18</v>
      </c>
      <c r="O964" s="381"/>
      <c r="P964" s="381"/>
      <c r="Q964" s="381"/>
      <c r="R964" s="381"/>
      <c r="S964" s="381"/>
      <c r="T964" s="381"/>
      <c r="U964" s="381"/>
      <c r="V964" s="381"/>
      <c r="W964" s="381"/>
      <c r="X964" s="381"/>
      <c r="Y964" s="381"/>
      <c r="Z964" s="381"/>
      <c r="AA964" s="381"/>
      <c r="AB964" s="381"/>
      <c r="AC964" s="381"/>
      <c r="AD964" s="381"/>
      <c r="AE964" s="381"/>
      <c r="AF964" s="381"/>
      <c r="AG964" s="382"/>
    </row>
    <row r="965" spans="1:33" ht="14.25" customHeight="1" thickBot="1" x14ac:dyDescent="0.25">
      <c r="A965" s="8"/>
      <c r="D965" s="276"/>
      <c r="E965" s="277"/>
      <c r="F965" s="277"/>
      <c r="G965" s="277"/>
      <c r="H965" s="277"/>
      <c r="I965" s="277"/>
      <c r="J965" s="277"/>
      <c r="K965" s="277"/>
      <c r="L965" s="277"/>
      <c r="M965" s="277"/>
      <c r="N965" s="191" t="s">
        <v>445</v>
      </c>
      <c r="O965" s="191"/>
      <c r="P965" s="191"/>
      <c r="Q965" s="191"/>
      <c r="R965" s="191"/>
      <c r="S965" s="191"/>
      <c r="T965" s="191"/>
      <c r="U965" s="191"/>
      <c r="V965" s="191"/>
      <c r="W965" s="191"/>
      <c r="X965" s="191" t="s">
        <v>446</v>
      </c>
      <c r="Y965" s="191"/>
      <c r="Z965" s="191"/>
      <c r="AA965" s="191"/>
      <c r="AB965" s="191"/>
      <c r="AC965" s="191"/>
      <c r="AD965" s="191"/>
      <c r="AE965" s="191"/>
      <c r="AF965" s="191"/>
      <c r="AG965" s="191"/>
    </row>
    <row r="966" spans="1:33" ht="18" customHeight="1" x14ac:dyDescent="0.2">
      <c r="A966" s="8"/>
      <c r="D966" s="383" t="s">
        <v>447</v>
      </c>
      <c r="E966" s="384"/>
      <c r="F966" s="384"/>
      <c r="G966" s="384"/>
      <c r="H966" s="384"/>
      <c r="I966" s="384"/>
      <c r="J966" s="384"/>
      <c r="K966" s="384"/>
      <c r="L966" s="384"/>
      <c r="M966" s="385"/>
      <c r="N966" s="358"/>
      <c r="O966" s="219"/>
      <c r="P966" s="219"/>
      <c r="Q966" s="219"/>
      <c r="R966" s="219"/>
      <c r="S966" s="219"/>
      <c r="T966" s="219"/>
      <c r="U966" s="219"/>
      <c r="V966" s="219"/>
      <c r="W966" s="219"/>
      <c r="X966" s="219"/>
      <c r="Y966" s="219"/>
      <c r="Z966" s="219"/>
      <c r="AA966" s="219"/>
      <c r="AB966" s="219"/>
      <c r="AC966" s="219"/>
      <c r="AD966" s="219"/>
      <c r="AE966" s="219"/>
      <c r="AF966" s="219"/>
      <c r="AG966" s="219"/>
    </row>
    <row r="967" spans="1:33" ht="18" customHeight="1" x14ac:dyDescent="0.2">
      <c r="A967" s="8"/>
      <c r="D967" s="339" t="s">
        <v>448</v>
      </c>
      <c r="E967" s="340"/>
      <c r="F967" s="340"/>
      <c r="G967" s="340"/>
      <c r="H967" s="340"/>
      <c r="I967" s="340"/>
      <c r="J967" s="340"/>
      <c r="K967" s="340"/>
      <c r="L967" s="340"/>
      <c r="M967" s="341"/>
      <c r="N967" s="177"/>
      <c r="O967" s="183"/>
      <c r="P967" s="183"/>
      <c r="Q967" s="183"/>
      <c r="R967" s="183"/>
      <c r="S967" s="183"/>
      <c r="T967" s="183"/>
      <c r="U967" s="183"/>
      <c r="V967" s="183"/>
      <c r="W967" s="183"/>
      <c r="X967" s="183"/>
      <c r="Y967" s="183"/>
      <c r="Z967" s="183"/>
      <c r="AA967" s="183"/>
      <c r="AB967" s="183"/>
      <c r="AC967" s="183"/>
      <c r="AD967" s="183"/>
      <c r="AE967" s="183"/>
      <c r="AF967" s="183"/>
      <c r="AG967" s="183"/>
    </row>
    <row r="968" spans="1:33" ht="18" customHeight="1" x14ac:dyDescent="0.2">
      <c r="D968" s="339" t="s">
        <v>449</v>
      </c>
      <c r="E968" s="340"/>
      <c r="F968" s="340"/>
      <c r="G968" s="340"/>
      <c r="H968" s="340"/>
      <c r="I968" s="340"/>
      <c r="J968" s="340"/>
      <c r="K968" s="340"/>
      <c r="L968" s="340"/>
      <c r="M968" s="341"/>
      <c r="N968" s="177"/>
      <c r="O968" s="183"/>
      <c r="P968" s="183"/>
      <c r="Q968" s="183"/>
      <c r="R968" s="183"/>
      <c r="S968" s="183"/>
      <c r="T968" s="183"/>
      <c r="U968" s="183"/>
      <c r="V968" s="183"/>
      <c r="W968" s="183"/>
      <c r="X968" s="183"/>
      <c r="Y968" s="183"/>
      <c r="Z968" s="183"/>
      <c r="AA968" s="183"/>
      <c r="AB968" s="183"/>
      <c r="AC968" s="183"/>
      <c r="AD968" s="183"/>
      <c r="AE968" s="183"/>
      <c r="AF968" s="183"/>
      <c r="AG968" s="183"/>
    </row>
    <row r="969" spans="1:33" ht="18" customHeight="1" x14ac:dyDescent="0.2">
      <c r="D969" s="339" t="s">
        <v>450</v>
      </c>
      <c r="E969" s="340"/>
      <c r="F969" s="340"/>
      <c r="G969" s="340"/>
      <c r="H969" s="340"/>
      <c r="I969" s="340"/>
      <c r="J969" s="340"/>
      <c r="K969" s="340"/>
      <c r="L969" s="340"/>
      <c r="M969" s="341"/>
      <c r="N969" s="177"/>
      <c r="O969" s="183"/>
      <c r="P969" s="183"/>
      <c r="Q969" s="183"/>
      <c r="R969" s="183"/>
      <c r="S969" s="183"/>
      <c r="T969" s="183"/>
      <c r="U969" s="183"/>
      <c r="V969" s="183"/>
      <c r="W969" s="183"/>
      <c r="X969" s="183"/>
      <c r="Y969" s="183"/>
      <c r="Z969" s="183"/>
      <c r="AA969" s="183"/>
      <c r="AB969" s="183"/>
      <c r="AC969" s="183"/>
      <c r="AD969" s="183"/>
      <c r="AE969" s="183"/>
      <c r="AF969" s="183"/>
      <c r="AG969" s="183"/>
    </row>
    <row r="970" spans="1:33" ht="18" customHeight="1" x14ac:dyDescent="0.2">
      <c r="D970" s="339" t="s">
        <v>451</v>
      </c>
      <c r="E970" s="340"/>
      <c r="F970" s="340"/>
      <c r="G970" s="340"/>
      <c r="H970" s="340"/>
      <c r="I970" s="340"/>
      <c r="J970" s="340"/>
      <c r="K970" s="340"/>
      <c r="L970" s="340"/>
      <c r="M970" s="341"/>
      <c r="N970" s="177"/>
      <c r="O970" s="183"/>
      <c r="P970" s="183"/>
      <c r="Q970" s="183"/>
      <c r="R970" s="183"/>
      <c r="S970" s="183"/>
      <c r="T970" s="183"/>
      <c r="U970" s="183"/>
      <c r="V970" s="183"/>
      <c r="W970" s="183"/>
      <c r="X970" s="183"/>
      <c r="Y970" s="183"/>
      <c r="Z970" s="183"/>
      <c r="AA970" s="183"/>
      <c r="AB970" s="183"/>
      <c r="AC970" s="183"/>
      <c r="AD970" s="183"/>
      <c r="AE970" s="183"/>
      <c r="AF970" s="183"/>
      <c r="AG970" s="183"/>
    </row>
    <row r="971" spans="1:33" ht="18" customHeight="1" thickBot="1" x14ac:dyDescent="0.25">
      <c r="D971" s="375" t="s">
        <v>452</v>
      </c>
      <c r="E971" s="376"/>
      <c r="F971" s="376"/>
      <c r="G971" s="376"/>
      <c r="H971" s="376"/>
      <c r="I971" s="376"/>
      <c r="J971" s="376"/>
      <c r="K971" s="376"/>
      <c r="L971" s="376"/>
      <c r="M971" s="377"/>
      <c r="N971" s="172"/>
      <c r="O971" s="196"/>
      <c r="P971" s="196"/>
      <c r="Q971" s="196"/>
      <c r="R971" s="196"/>
      <c r="S971" s="196"/>
      <c r="T971" s="196"/>
      <c r="U971" s="196"/>
      <c r="V971" s="196"/>
      <c r="W971" s="196"/>
      <c r="X971" s="196"/>
      <c r="Y971" s="196"/>
      <c r="Z971" s="196"/>
      <c r="AA971" s="196"/>
      <c r="AB971" s="196"/>
      <c r="AC971" s="196"/>
      <c r="AD971" s="196"/>
      <c r="AE971" s="196"/>
      <c r="AF971" s="196"/>
      <c r="AG971" s="196"/>
    </row>
    <row r="973" spans="1:33" ht="14.25" customHeight="1" x14ac:dyDescent="0.2">
      <c r="D973" s="221" t="s">
        <v>454</v>
      </c>
      <c r="E973" s="221"/>
      <c r="F973" s="221"/>
      <c r="G973" s="221"/>
      <c r="H973" s="221"/>
      <c r="I973" s="221"/>
      <c r="J973" s="221"/>
      <c r="K973" s="221"/>
      <c r="L973" s="221"/>
      <c r="M973" s="221"/>
      <c r="N973" s="221"/>
      <c r="O973" s="221"/>
      <c r="P973" s="221"/>
      <c r="Q973" s="221"/>
      <c r="R973" s="221"/>
      <c r="S973" s="221"/>
      <c r="T973" s="221"/>
      <c r="U973" s="221"/>
      <c r="V973" s="221"/>
      <c r="W973" s="221"/>
      <c r="X973" s="221"/>
      <c r="Y973" s="221"/>
      <c r="Z973" s="221"/>
      <c r="AA973" s="221"/>
      <c r="AB973" s="221"/>
      <c r="AC973" s="221"/>
      <c r="AD973" s="221"/>
      <c r="AE973" s="221"/>
      <c r="AF973" s="221"/>
      <c r="AG973" s="221"/>
    </row>
    <row r="974" spans="1:33" ht="14.25" customHeight="1" thickBot="1" x14ac:dyDescent="0.25"/>
    <row r="975" spans="1:33" ht="14.25" customHeight="1" thickBot="1" x14ac:dyDescent="0.25">
      <c r="A975" s="6">
        <v>44</v>
      </c>
      <c r="D975" s="378" t="s">
        <v>455</v>
      </c>
      <c r="E975" s="379"/>
      <c r="F975" s="379"/>
      <c r="G975" s="379"/>
      <c r="H975" s="379"/>
      <c r="I975" s="379"/>
      <c r="J975" s="379"/>
      <c r="K975" s="379"/>
      <c r="L975" s="379"/>
      <c r="M975" s="380"/>
      <c r="N975" s="273" t="s">
        <v>17</v>
      </c>
      <c r="O975" s="274"/>
      <c r="P975" s="274"/>
      <c r="Q975" s="274"/>
      <c r="R975" s="274"/>
      <c r="S975" s="274"/>
      <c r="T975" s="274"/>
      <c r="U975" s="274"/>
      <c r="V975" s="274"/>
      <c r="W975" s="274"/>
      <c r="X975" s="273" t="s">
        <v>18</v>
      </c>
      <c r="Y975" s="274"/>
      <c r="Z975" s="274"/>
      <c r="AA975" s="274"/>
      <c r="AB975" s="274"/>
      <c r="AC975" s="274"/>
      <c r="AD975" s="274"/>
      <c r="AE975" s="274"/>
      <c r="AF975" s="274"/>
      <c r="AG975" s="275"/>
    </row>
    <row r="976" spans="1:33" ht="14.25" customHeight="1" thickBot="1" x14ac:dyDescent="0.25">
      <c r="D976" s="378"/>
      <c r="E976" s="379"/>
      <c r="F976" s="379"/>
      <c r="G976" s="379"/>
      <c r="H976" s="379"/>
      <c r="I976" s="379"/>
      <c r="J976" s="379"/>
      <c r="K976" s="379"/>
      <c r="L976" s="379"/>
      <c r="M976" s="380"/>
      <c r="N976" s="276"/>
      <c r="O976" s="277"/>
      <c r="P976" s="277"/>
      <c r="Q976" s="277"/>
      <c r="R976" s="277"/>
      <c r="S976" s="277"/>
      <c r="T976" s="277"/>
      <c r="U976" s="277"/>
      <c r="V976" s="277"/>
      <c r="W976" s="277"/>
      <c r="X976" s="276"/>
      <c r="Y976" s="277"/>
      <c r="Z976" s="277"/>
      <c r="AA976" s="277"/>
      <c r="AB976" s="277"/>
      <c r="AC976" s="277"/>
      <c r="AD976" s="277"/>
      <c r="AE976" s="277"/>
      <c r="AF976" s="277"/>
      <c r="AG976" s="278"/>
    </row>
    <row r="977" spans="1:33" ht="28.5" customHeight="1" x14ac:dyDescent="0.2">
      <c r="D977" s="208" t="s">
        <v>456</v>
      </c>
      <c r="E977" s="266"/>
      <c r="F977" s="266"/>
      <c r="G977" s="266"/>
      <c r="H977" s="266"/>
      <c r="I977" s="266"/>
      <c r="J977" s="266"/>
      <c r="K977" s="266"/>
      <c r="L977" s="266"/>
      <c r="M977" s="267"/>
      <c r="N977" s="219"/>
      <c r="O977" s="219"/>
      <c r="P977" s="219"/>
      <c r="Q977" s="219"/>
      <c r="R977" s="219"/>
      <c r="S977" s="219"/>
      <c r="T977" s="219"/>
      <c r="U977" s="219"/>
      <c r="V977" s="219"/>
      <c r="W977" s="219"/>
      <c r="X977" s="219"/>
      <c r="Y977" s="219"/>
      <c r="Z977" s="219"/>
      <c r="AA977" s="219"/>
      <c r="AB977" s="219"/>
      <c r="AC977" s="219"/>
      <c r="AD977" s="219"/>
      <c r="AE977" s="219"/>
      <c r="AF977" s="219"/>
      <c r="AG977" s="219"/>
    </row>
    <row r="978" spans="1:33" ht="28.5" customHeight="1" x14ac:dyDescent="0.2">
      <c r="D978" s="197" t="s">
        <v>457</v>
      </c>
      <c r="E978" s="252"/>
      <c r="F978" s="252"/>
      <c r="G978" s="252"/>
      <c r="H978" s="252"/>
      <c r="I978" s="252"/>
      <c r="J978" s="252"/>
      <c r="K978" s="252"/>
      <c r="L978" s="252"/>
      <c r="M978" s="253"/>
      <c r="N978" s="183"/>
      <c r="O978" s="183"/>
      <c r="P978" s="183"/>
      <c r="Q978" s="183"/>
      <c r="R978" s="183"/>
      <c r="S978" s="183"/>
      <c r="T978" s="183"/>
      <c r="U978" s="183"/>
      <c r="V978" s="183"/>
      <c r="W978" s="183"/>
      <c r="X978" s="183"/>
      <c r="Y978" s="183"/>
      <c r="Z978" s="183"/>
      <c r="AA978" s="183"/>
      <c r="AB978" s="183"/>
      <c r="AC978" s="183"/>
      <c r="AD978" s="183"/>
      <c r="AE978" s="183"/>
      <c r="AF978" s="183"/>
      <c r="AG978" s="183"/>
    </row>
    <row r="979" spans="1:33" ht="28.5" customHeight="1" x14ac:dyDescent="0.2">
      <c r="D979" s="197" t="s">
        <v>458</v>
      </c>
      <c r="E979" s="252"/>
      <c r="F979" s="252"/>
      <c r="G979" s="252"/>
      <c r="H979" s="252"/>
      <c r="I979" s="252"/>
      <c r="J979" s="252"/>
      <c r="K979" s="252"/>
      <c r="L979" s="252"/>
      <c r="M979" s="253"/>
      <c r="N979" s="183"/>
      <c r="O979" s="183"/>
      <c r="P979" s="183"/>
      <c r="Q979" s="183"/>
      <c r="R979" s="183"/>
      <c r="S979" s="183"/>
      <c r="T979" s="183"/>
      <c r="U979" s="183"/>
      <c r="V979" s="183"/>
      <c r="W979" s="183"/>
      <c r="X979" s="177"/>
      <c r="Y979" s="183"/>
      <c r="Z979" s="183"/>
      <c r="AA979" s="183"/>
      <c r="AB979" s="183"/>
      <c r="AC979" s="183"/>
      <c r="AD979" s="183"/>
      <c r="AE979" s="183"/>
      <c r="AF979" s="183"/>
      <c r="AG979" s="183"/>
    </row>
    <row r="980" spans="1:33" ht="28.5" customHeight="1" x14ac:dyDescent="0.2">
      <c r="D980" s="197" t="s">
        <v>459</v>
      </c>
      <c r="E980" s="252"/>
      <c r="F980" s="252"/>
      <c r="G980" s="252"/>
      <c r="H980" s="252"/>
      <c r="I980" s="252"/>
      <c r="J980" s="252"/>
      <c r="K980" s="252"/>
      <c r="L980" s="252"/>
      <c r="M980" s="253"/>
      <c r="N980" s="183"/>
      <c r="O980" s="183"/>
      <c r="P980" s="183"/>
      <c r="Q980" s="183"/>
      <c r="R980" s="183"/>
      <c r="S980" s="183"/>
      <c r="T980" s="183"/>
      <c r="U980" s="183"/>
      <c r="V980" s="183"/>
      <c r="W980" s="183"/>
      <c r="X980" s="177"/>
      <c r="Y980" s="183"/>
      <c r="Z980" s="183"/>
      <c r="AA980" s="183"/>
      <c r="AB980" s="183"/>
      <c r="AC980" s="183"/>
      <c r="AD980" s="183"/>
      <c r="AE980" s="183"/>
      <c r="AF980" s="183"/>
      <c r="AG980" s="183"/>
    </row>
    <row r="981" spans="1:33" ht="28.5" customHeight="1" x14ac:dyDescent="0.2">
      <c r="D981" s="197" t="s">
        <v>460</v>
      </c>
      <c r="E981" s="252"/>
      <c r="F981" s="252"/>
      <c r="G981" s="252"/>
      <c r="H981" s="252"/>
      <c r="I981" s="252"/>
      <c r="J981" s="252"/>
      <c r="K981" s="252"/>
      <c r="L981" s="252"/>
      <c r="M981" s="253"/>
      <c r="N981" s="183"/>
      <c r="O981" s="183"/>
      <c r="P981" s="183"/>
      <c r="Q981" s="183"/>
      <c r="R981" s="183"/>
      <c r="S981" s="183"/>
      <c r="T981" s="183"/>
      <c r="U981" s="183"/>
      <c r="V981" s="183"/>
      <c r="W981" s="183"/>
      <c r="X981" s="177"/>
      <c r="Y981" s="183"/>
      <c r="Z981" s="183"/>
      <c r="AA981" s="183"/>
      <c r="AB981" s="183"/>
      <c r="AC981" s="183"/>
      <c r="AD981" s="183"/>
      <c r="AE981" s="183"/>
      <c r="AF981" s="183"/>
      <c r="AG981" s="183"/>
    </row>
    <row r="982" spans="1:33" ht="28.5" customHeight="1" x14ac:dyDescent="0.2">
      <c r="D982" s="197" t="s">
        <v>461</v>
      </c>
      <c r="E982" s="252"/>
      <c r="F982" s="252"/>
      <c r="G982" s="252"/>
      <c r="H982" s="252"/>
      <c r="I982" s="252"/>
      <c r="J982" s="252"/>
      <c r="K982" s="252"/>
      <c r="L982" s="252"/>
      <c r="M982" s="253"/>
      <c r="N982" s="183"/>
      <c r="O982" s="183"/>
      <c r="P982" s="183"/>
      <c r="Q982" s="183"/>
      <c r="R982" s="183"/>
      <c r="S982" s="183"/>
      <c r="T982" s="183"/>
      <c r="U982" s="183"/>
      <c r="V982" s="183"/>
      <c r="W982" s="183"/>
      <c r="X982" s="177"/>
      <c r="Y982" s="183"/>
      <c r="Z982" s="183"/>
      <c r="AA982" s="183"/>
      <c r="AB982" s="183"/>
      <c r="AC982" s="183"/>
      <c r="AD982" s="183"/>
      <c r="AE982" s="183"/>
      <c r="AF982" s="183"/>
      <c r="AG982" s="183"/>
    </row>
    <row r="983" spans="1:33" ht="28.5" customHeight="1" x14ac:dyDescent="0.2">
      <c r="D983" s="197" t="s">
        <v>462</v>
      </c>
      <c r="E983" s="252"/>
      <c r="F983" s="252"/>
      <c r="G983" s="252"/>
      <c r="H983" s="252"/>
      <c r="I983" s="252"/>
      <c r="J983" s="252"/>
      <c r="K983" s="252"/>
      <c r="L983" s="252"/>
      <c r="M983" s="253"/>
      <c r="N983" s="183"/>
      <c r="O983" s="183"/>
      <c r="P983" s="183"/>
      <c r="Q983" s="183"/>
      <c r="R983" s="183"/>
      <c r="S983" s="183"/>
      <c r="T983" s="183"/>
      <c r="U983" s="183"/>
      <c r="V983" s="183"/>
      <c r="W983" s="183"/>
      <c r="X983" s="177"/>
      <c r="Y983" s="183"/>
      <c r="Z983" s="183"/>
      <c r="AA983" s="183"/>
      <c r="AB983" s="183"/>
      <c r="AC983" s="183"/>
      <c r="AD983" s="183"/>
      <c r="AE983" s="183"/>
      <c r="AF983" s="183"/>
      <c r="AG983" s="183"/>
    </row>
    <row r="984" spans="1:33" ht="28.5" customHeight="1" thickBot="1" x14ac:dyDescent="0.25">
      <c r="D984" s="192" t="s">
        <v>463</v>
      </c>
      <c r="E984" s="243"/>
      <c r="F984" s="243"/>
      <c r="G984" s="243"/>
      <c r="H984" s="243"/>
      <c r="I984" s="243"/>
      <c r="J984" s="243"/>
      <c r="K984" s="243"/>
      <c r="L984" s="243"/>
      <c r="M984" s="244"/>
      <c r="N984" s="196"/>
      <c r="O984" s="196"/>
      <c r="P984" s="196"/>
      <c r="Q984" s="196"/>
      <c r="R984" s="196"/>
      <c r="S984" s="196"/>
      <c r="T984" s="196"/>
      <c r="U984" s="196"/>
      <c r="V984" s="196"/>
      <c r="W984" s="196"/>
      <c r="X984" s="172"/>
      <c r="Y984" s="196"/>
      <c r="Z984" s="196"/>
      <c r="AA984" s="196"/>
      <c r="AB984" s="196"/>
      <c r="AC984" s="196"/>
      <c r="AD984" s="196"/>
      <c r="AE984" s="196"/>
      <c r="AF984" s="196"/>
      <c r="AG984" s="196"/>
    </row>
    <row r="985" spans="1:33" ht="13.2" customHeight="1" x14ac:dyDescent="0.2">
      <c r="D985" s="160"/>
      <c r="E985" s="160"/>
      <c r="F985" s="160"/>
      <c r="G985" s="160"/>
      <c r="H985" s="160"/>
      <c r="I985" s="160"/>
      <c r="J985" s="160"/>
      <c r="K985" s="160"/>
      <c r="L985" s="160"/>
      <c r="M985" s="160"/>
      <c r="N985" s="158"/>
      <c r="O985" s="158"/>
      <c r="P985" s="158"/>
      <c r="Q985" s="158"/>
      <c r="R985" s="158"/>
      <c r="S985" s="158"/>
      <c r="T985" s="158"/>
      <c r="U985" s="158"/>
      <c r="V985" s="158"/>
      <c r="W985" s="158"/>
      <c r="X985" s="158"/>
      <c r="Y985" s="158"/>
      <c r="Z985" s="158"/>
      <c r="AA985" s="158"/>
      <c r="AB985" s="158"/>
      <c r="AC985" s="158"/>
      <c r="AD985" s="158"/>
      <c r="AE985" s="158"/>
      <c r="AF985" s="158"/>
      <c r="AG985" s="158"/>
    </row>
    <row r="986" spans="1:33" ht="14.25" customHeight="1" x14ac:dyDescent="0.25">
      <c r="D986" s="19" t="s">
        <v>464</v>
      </c>
      <c r="E986" s="41"/>
      <c r="F986" s="41"/>
      <c r="G986" s="41"/>
      <c r="H986" s="41"/>
      <c r="I986" s="41"/>
      <c r="J986" s="41"/>
      <c r="K986" s="41"/>
    </row>
    <row r="987" spans="1:33" ht="14.25" customHeight="1" x14ac:dyDescent="0.25">
      <c r="D987" s="19"/>
      <c r="E987" s="41"/>
      <c r="F987" s="41"/>
      <c r="G987" s="41"/>
      <c r="H987" s="41"/>
      <c r="I987" s="41"/>
      <c r="J987" s="41"/>
      <c r="K987" s="41"/>
    </row>
    <row r="988" spans="1:33" ht="14.25" customHeight="1" x14ac:dyDescent="0.25">
      <c r="D988" s="240" t="s">
        <v>465</v>
      </c>
      <c r="E988" s="240"/>
      <c r="F988" s="240"/>
      <c r="G988" s="240"/>
      <c r="H988" s="240"/>
      <c r="I988" s="240"/>
      <c r="J988" s="240"/>
      <c r="K988" s="240"/>
      <c r="L988" s="240"/>
      <c r="M988" s="240"/>
      <c r="N988" s="240"/>
      <c r="O988" s="240"/>
      <c r="P988" s="240"/>
      <c r="Q988" s="240"/>
      <c r="R988" s="240"/>
      <c r="S988" s="240"/>
      <c r="T988" s="240"/>
      <c r="U988" s="240"/>
      <c r="V988" s="240"/>
      <c r="W988" s="240"/>
      <c r="X988" s="240"/>
      <c r="Y988" s="240"/>
      <c r="Z988" s="240"/>
      <c r="AA988" s="240"/>
      <c r="AB988" s="240"/>
      <c r="AC988" s="240"/>
      <c r="AD988" s="240"/>
      <c r="AE988" s="240"/>
      <c r="AF988" s="240"/>
      <c r="AG988" s="240"/>
    </row>
    <row r="989" spans="1:33" ht="14.25" customHeight="1" x14ac:dyDescent="0.2">
      <c r="D989" s="221" t="s">
        <v>466</v>
      </c>
      <c r="E989" s="221"/>
      <c r="F989" s="221"/>
      <c r="G989" s="221"/>
      <c r="H989" s="221"/>
      <c r="I989" s="221"/>
      <c r="J989" s="221"/>
      <c r="K989" s="221"/>
      <c r="L989" s="221"/>
      <c r="M989" s="221"/>
      <c r="N989" s="221"/>
      <c r="O989" s="221"/>
      <c r="P989" s="221"/>
      <c r="Q989" s="221"/>
      <c r="R989" s="221"/>
      <c r="S989" s="221"/>
      <c r="T989" s="221"/>
      <c r="U989" s="221"/>
      <c r="V989" s="221"/>
      <c r="W989" s="221"/>
      <c r="X989" s="221"/>
      <c r="Y989" s="221"/>
      <c r="Z989" s="221"/>
      <c r="AA989" s="221"/>
      <c r="AB989" s="221"/>
      <c r="AC989" s="221"/>
      <c r="AD989" s="221"/>
      <c r="AE989" s="221"/>
      <c r="AF989" s="221"/>
      <c r="AG989" s="221"/>
    </row>
    <row r="990" spans="1:33" ht="14.25" customHeight="1" thickBot="1" x14ac:dyDescent="0.25"/>
    <row r="991" spans="1:33" ht="35.25" customHeight="1" thickBot="1" x14ac:dyDescent="0.25">
      <c r="A991" s="6">
        <v>35</v>
      </c>
      <c r="D991" s="190" t="s">
        <v>467</v>
      </c>
      <c r="E991" s="190"/>
      <c r="F991" s="190"/>
      <c r="G991" s="190"/>
      <c r="H991" s="190"/>
      <c r="I991" s="190"/>
      <c r="J991" s="191" t="s">
        <v>468</v>
      </c>
      <c r="K991" s="191"/>
      <c r="L991" s="191"/>
      <c r="M991" s="191"/>
      <c r="N991" s="191"/>
      <c r="O991" s="191"/>
      <c r="P991" s="191"/>
      <c r="Q991" s="371"/>
      <c r="R991" s="372"/>
      <c r="S991" s="369"/>
      <c r="T991" s="369"/>
      <c r="U991" s="369"/>
      <c r="V991" s="369"/>
      <c r="W991" s="369"/>
      <c r="X991" s="369"/>
      <c r="Y991" s="369"/>
      <c r="Z991" s="369"/>
      <c r="AA991" s="369"/>
      <c r="AB991" s="369"/>
      <c r="AC991" s="369"/>
      <c r="AD991" s="369"/>
      <c r="AE991" s="369"/>
      <c r="AF991" s="369"/>
      <c r="AG991" s="369"/>
    </row>
    <row r="992" spans="1:33" ht="49.5" customHeight="1" thickBot="1" x14ac:dyDescent="0.25">
      <c r="D992" s="190"/>
      <c r="E992" s="190"/>
      <c r="F992" s="190"/>
      <c r="G992" s="190"/>
      <c r="H992" s="190"/>
      <c r="I992" s="190"/>
      <c r="J992" s="191" t="s">
        <v>17</v>
      </c>
      <c r="K992" s="191"/>
      <c r="L992" s="191"/>
      <c r="M992" s="191"/>
      <c r="N992" s="373" t="s">
        <v>469</v>
      </c>
      <c r="O992" s="373"/>
      <c r="P992" s="373"/>
      <c r="Q992" s="374"/>
      <c r="R992" s="372"/>
      <c r="S992" s="369"/>
      <c r="T992" s="369"/>
      <c r="U992" s="369"/>
      <c r="V992" s="369"/>
      <c r="W992" s="369"/>
      <c r="X992" s="369"/>
      <c r="Y992" s="369"/>
      <c r="Z992" s="369"/>
      <c r="AA992" s="369"/>
      <c r="AB992" s="369"/>
      <c r="AC992" s="369"/>
      <c r="AD992" s="369"/>
      <c r="AE992" s="369"/>
      <c r="AF992" s="369"/>
      <c r="AG992" s="369"/>
    </row>
    <row r="993" spans="1:45" ht="14.25" customHeight="1" x14ac:dyDescent="0.2">
      <c r="D993" s="370" t="s">
        <v>470</v>
      </c>
      <c r="E993" s="370"/>
      <c r="F993" s="370"/>
      <c r="G993" s="370"/>
      <c r="H993" s="370"/>
      <c r="I993" s="370"/>
      <c r="J993" s="219"/>
      <c r="K993" s="219"/>
      <c r="L993" s="219"/>
      <c r="M993" s="219"/>
      <c r="N993" s="219">
        <v>2525</v>
      </c>
      <c r="O993" s="219"/>
      <c r="P993" s="219"/>
      <c r="Q993" s="355"/>
      <c r="R993" s="368"/>
      <c r="S993" s="361"/>
      <c r="T993" s="361"/>
      <c r="U993" s="361"/>
      <c r="V993" s="361"/>
      <c r="W993" s="361"/>
      <c r="X993" s="361"/>
      <c r="Y993" s="361"/>
      <c r="Z993" s="361"/>
      <c r="AA993" s="361"/>
      <c r="AB993" s="361"/>
      <c r="AC993" s="361"/>
      <c r="AD993" s="361"/>
      <c r="AE993" s="361"/>
      <c r="AF993" s="361"/>
      <c r="AG993" s="361"/>
    </row>
    <row r="994" spans="1:45" ht="14.25" customHeight="1" x14ac:dyDescent="0.2">
      <c r="D994" s="367"/>
      <c r="E994" s="367"/>
      <c r="F994" s="367"/>
      <c r="G994" s="367"/>
      <c r="H994" s="367"/>
      <c r="I994" s="367"/>
      <c r="J994" s="183"/>
      <c r="K994" s="183"/>
      <c r="L994" s="183"/>
      <c r="M994" s="183"/>
      <c r="N994" s="183"/>
      <c r="O994" s="183"/>
      <c r="P994" s="183"/>
      <c r="Q994" s="175"/>
      <c r="R994" s="368"/>
      <c r="S994" s="361"/>
      <c r="T994" s="361"/>
      <c r="U994" s="361"/>
      <c r="V994" s="361"/>
      <c r="W994" s="361"/>
      <c r="X994" s="361"/>
      <c r="Y994" s="361"/>
      <c r="Z994" s="361"/>
      <c r="AA994" s="361"/>
      <c r="AB994" s="361"/>
      <c r="AC994" s="361"/>
      <c r="AD994" s="361"/>
      <c r="AE994" s="361"/>
      <c r="AF994" s="361"/>
      <c r="AG994" s="361"/>
    </row>
    <row r="995" spans="1:45" ht="14.25" customHeight="1" x14ac:dyDescent="0.2">
      <c r="D995" s="367"/>
      <c r="E995" s="367"/>
      <c r="F995" s="367"/>
      <c r="G995" s="367"/>
      <c r="H995" s="367"/>
      <c r="I995" s="367"/>
      <c r="J995" s="183"/>
      <c r="K995" s="183"/>
      <c r="L995" s="183"/>
      <c r="M995" s="183"/>
      <c r="N995" s="183"/>
      <c r="O995" s="183"/>
      <c r="P995" s="183"/>
      <c r="Q995" s="175"/>
      <c r="R995" s="368"/>
      <c r="S995" s="361"/>
      <c r="T995" s="361"/>
      <c r="U995" s="361"/>
      <c r="V995" s="361"/>
      <c r="W995" s="361"/>
      <c r="X995" s="361"/>
      <c r="Y995" s="361"/>
      <c r="Z995" s="361"/>
      <c r="AA995" s="361"/>
      <c r="AB995" s="361"/>
      <c r="AC995" s="361"/>
      <c r="AD995" s="361"/>
      <c r="AE995" s="361"/>
      <c r="AF995" s="361"/>
      <c r="AG995" s="361"/>
    </row>
    <row r="996" spans="1:45" ht="14.25" customHeight="1" x14ac:dyDescent="0.2">
      <c r="D996" s="367"/>
      <c r="E996" s="367"/>
      <c r="F996" s="367"/>
      <c r="G996" s="367"/>
      <c r="H996" s="367"/>
      <c r="I996" s="367"/>
      <c r="J996" s="183"/>
      <c r="K996" s="183"/>
      <c r="L996" s="183"/>
      <c r="M996" s="183"/>
      <c r="N996" s="183"/>
      <c r="O996" s="183"/>
      <c r="P996" s="183"/>
      <c r="Q996" s="175"/>
      <c r="R996" s="368"/>
      <c r="S996" s="361"/>
      <c r="T996" s="361"/>
      <c r="U996" s="361"/>
      <c r="V996" s="361"/>
      <c r="W996" s="361"/>
      <c r="X996" s="361"/>
      <c r="Y996" s="361"/>
      <c r="Z996" s="361"/>
      <c r="AA996" s="361"/>
      <c r="AB996" s="361"/>
      <c r="AC996" s="361"/>
      <c r="AD996" s="361"/>
      <c r="AE996" s="361"/>
      <c r="AF996" s="361"/>
      <c r="AG996" s="361"/>
    </row>
    <row r="997" spans="1:45" ht="14.25" customHeight="1" thickBot="1" x14ac:dyDescent="0.25">
      <c r="D997" s="362" t="s">
        <v>33</v>
      </c>
      <c r="E997" s="362"/>
      <c r="F997" s="362"/>
      <c r="G997" s="362"/>
      <c r="H997" s="362"/>
      <c r="I997" s="362"/>
      <c r="J997" s="363">
        <f>SUM(J993:M996)</f>
        <v>0</v>
      </c>
      <c r="K997" s="363"/>
      <c r="L997" s="363"/>
      <c r="M997" s="363"/>
      <c r="N997" s="363">
        <f t="shared" ref="N997" si="101">SUM(N993:Q996)</f>
        <v>2525</v>
      </c>
      <c r="O997" s="363"/>
      <c r="P997" s="363"/>
      <c r="Q997" s="364"/>
      <c r="R997" s="365"/>
      <c r="S997" s="366"/>
      <c r="T997" s="366"/>
      <c r="U997" s="366"/>
      <c r="V997" s="366"/>
      <c r="W997" s="366"/>
      <c r="X997" s="366"/>
      <c r="Y997" s="366"/>
      <c r="Z997" s="366"/>
      <c r="AA997" s="366"/>
      <c r="AB997" s="366"/>
      <c r="AC997" s="366"/>
      <c r="AD997" s="366"/>
      <c r="AE997" s="366"/>
      <c r="AF997" s="366"/>
      <c r="AG997" s="366"/>
    </row>
    <row r="998" spans="1:45" ht="14.25" customHeight="1" x14ac:dyDescent="0.3">
      <c r="A998"/>
      <c r="B998"/>
      <c r="C998"/>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row>
    <row r="999" spans="1:45" ht="14.25" hidden="1" customHeight="1" x14ac:dyDescent="0.2">
      <c r="D999" s="165" t="s">
        <v>471</v>
      </c>
      <c r="E999" s="165"/>
      <c r="F999" s="165"/>
      <c r="G999" s="165"/>
      <c r="H999" s="165"/>
      <c r="I999" s="165"/>
      <c r="J999" s="165"/>
      <c r="K999" s="165"/>
      <c r="L999" s="165"/>
      <c r="M999" s="165"/>
      <c r="N999" s="165"/>
      <c r="O999" s="165"/>
      <c r="P999" s="165"/>
      <c r="Q999" s="165"/>
      <c r="R999" s="165"/>
      <c r="S999" s="165"/>
      <c r="T999" s="165"/>
      <c r="U999" s="165"/>
      <c r="V999" s="165"/>
      <c r="W999" s="165"/>
      <c r="X999" s="165"/>
      <c r="Y999" s="165"/>
      <c r="Z999" s="165"/>
      <c r="AA999" s="165"/>
      <c r="AB999" s="165"/>
      <c r="AC999" s="165"/>
      <c r="AD999" s="165"/>
      <c r="AE999" s="165"/>
      <c r="AF999" s="165"/>
      <c r="AG999" s="165"/>
    </row>
    <row r="1000" spans="1:45" ht="14.25" hidden="1" customHeight="1" x14ac:dyDescent="0.2">
      <c r="D1000" s="165"/>
      <c r="E1000" s="165"/>
      <c r="F1000" s="165"/>
      <c r="G1000" s="165"/>
      <c r="H1000" s="165"/>
      <c r="I1000" s="165"/>
      <c r="J1000" s="165"/>
      <c r="K1000" s="165"/>
      <c r="L1000" s="165"/>
      <c r="M1000" s="165"/>
      <c r="N1000" s="165"/>
      <c r="O1000" s="165"/>
      <c r="P1000" s="165"/>
      <c r="Q1000" s="165"/>
      <c r="R1000" s="165"/>
      <c r="S1000" s="165"/>
      <c r="T1000" s="165"/>
      <c r="U1000" s="165"/>
      <c r="V1000" s="165"/>
      <c r="W1000" s="165"/>
      <c r="X1000" s="165"/>
      <c r="Y1000" s="165"/>
      <c r="Z1000" s="165"/>
      <c r="AA1000" s="165"/>
      <c r="AB1000" s="165"/>
      <c r="AC1000" s="165"/>
      <c r="AD1000" s="165"/>
      <c r="AE1000" s="165"/>
      <c r="AF1000" s="165"/>
      <c r="AG1000" s="165"/>
    </row>
    <row r="1001" spans="1:45" ht="14.25" customHeight="1" x14ac:dyDescent="0.2">
      <c r="L1001" s="120"/>
    </row>
    <row r="1002" spans="1:45" ht="14.25" customHeight="1" x14ac:dyDescent="0.25">
      <c r="D1002" s="240" t="s">
        <v>472</v>
      </c>
      <c r="E1002" s="240"/>
      <c r="F1002" s="240"/>
      <c r="G1002" s="240"/>
      <c r="H1002" s="240"/>
      <c r="I1002" s="240"/>
      <c r="J1002" s="240"/>
      <c r="K1002" s="240"/>
      <c r="L1002" s="240"/>
      <c r="M1002" s="240"/>
      <c r="N1002" s="240"/>
      <c r="O1002" s="240"/>
      <c r="P1002" s="240"/>
      <c r="Q1002" s="240"/>
      <c r="R1002" s="240"/>
      <c r="S1002" s="240"/>
      <c r="T1002" s="240"/>
      <c r="U1002" s="240"/>
      <c r="V1002" s="240"/>
      <c r="W1002" s="240"/>
      <c r="X1002" s="240"/>
      <c r="Y1002" s="240"/>
      <c r="Z1002" s="240"/>
      <c r="AA1002" s="240"/>
      <c r="AB1002" s="240"/>
      <c r="AC1002" s="240"/>
      <c r="AD1002" s="240"/>
      <c r="AE1002" s="240"/>
      <c r="AF1002" s="240"/>
      <c r="AG1002" s="240"/>
    </row>
    <row r="1004" spans="1:45" ht="14.25" customHeight="1" x14ac:dyDescent="0.25">
      <c r="D1004" s="132" t="s">
        <v>473</v>
      </c>
      <c r="E1004" s="76"/>
      <c r="F1004" s="76"/>
      <c r="G1004" s="76"/>
      <c r="H1004" s="132"/>
      <c r="I1004" s="76"/>
      <c r="J1004" s="76"/>
      <c r="K1004" s="76"/>
      <c r="L1004" s="76"/>
      <c r="M1004" s="76"/>
      <c r="N1004" s="76"/>
      <c r="O1004" s="76"/>
      <c r="P1004" s="76"/>
      <c r="Q1004" s="76"/>
      <c r="R1004" s="76"/>
      <c r="S1004" s="76"/>
      <c r="T1004" s="76"/>
      <c r="U1004" s="76"/>
      <c r="V1004" s="76"/>
      <c r="W1004" s="76"/>
      <c r="X1004" s="76"/>
      <c r="Y1004" s="76"/>
      <c r="Z1004" s="76"/>
      <c r="AA1004" s="76"/>
      <c r="AB1004" s="76"/>
      <c r="AC1004" s="76"/>
      <c r="AD1004" s="76"/>
      <c r="AE1004" s="76"/>
      <c r="AF1004" s="76"/>
      <c r="AG1004" s="76"/>
    </row>
    <row r="1005" spans="1:45" ht="14.25" customHeight="1" thickBot="1" x14ac:dyDescent="0.25"/>
    <row r="1006" spans="1:45" ht="30" customHeight="1" thickTop="1" thickBot="1" x14ac:dyDescent="0.25">
      <c r="A1006" s="6">
        <v>36</v>
      </c>
      <c r="D1006" s="190" t="s">
        <v>239</v>
      </c>
      <c r="E1006" s="190"/>
      <c r="F1006" s="190"/>
      <c r="G1006" s="190"/>
      <c r="H1006" s="190"/>
      <c r="I1006" s="190"/>
      <c r="J1006" s="190"/>
      <c r="K1006" s="190"/>
      <c r="L1006" s="190"/>
      <c r="M1006" s="190"/>
      <c r="N1006" s="191" t="s">
        <v>17</v>
      </c>
      <c r="O1006" s="191"/>
      <c r="P1006" s="191"/>
      <c r="Q1006" s="191"/>
      <c r="R1006" s="191" t="s">
        <v>18</v>
      </c>
      <c r="S1006" s="191"/>
      <c r="T1006" s="191"/>
      <c r="U1006" s="191"/>
      <c r="V1006" s="191"/>
      <c r="W1006" s="191"/>
      <c r="X1006" s="191"/>
      <c r="Y1006" s="191"/>
      <c r="Z1006" s="191" t="s">
        <v>474</v>
      </c>
      <c r="AA1006" s="191"/>
      <c r="AB1006" s="191"/>
      <c r="AC1006" s="191"/>
      <c r="AD1006" s="191"/>
      <c r="AE1006" s="191"/>
      <c r="AF1006" s="191"/>
      <c r="AG1006" s="191"/>
      <c r="AI1006" s="44" t="s">
        <v>17</v>
      </c>
      <c r="AJ1006" s="359" t="s">
        <v>18</v>
      </c>
      <c r="AK1006" s="360"/>
      <c r="AL1006" s="359" t="s">
        <v>474</v>
      </c>
      <c r="AM1006" s="360"/>
      <c r="AO1006" s="44" t="s">
        <v>17</v>
      </c>
      <c r="AP1006" s="359" t="s">
        <v>18</v>
      </c>
      <c r="AQ1006" s="360"/>
      <c r="AR1006" s="359" t="s">
        <v>474</v>
      </c>
      <c r="AS1006" s="360"/>
    </row>
    <row r="1007" spans="1:45" ht="48.75" customHeight="1" thickTop="1" thickBot="1" x14ac:dyDescent="0.25">
      <c r="D1007" s="190"/>
      <c r="E1007" s="190"/>
      <c r="F1007" s="190"/>
      <c r="G1007" s="190"/>
      <c r="H1007" s="190"/>
      <c r="I1007" s="190"/>
      <c r="J1007" s="190"/>
      <c r="K1007" s="190"/>
      <c r="L1007" s="190"/>
      <c r="M1007" s="190"/>
      <c r="N1007" s="191" t="s">
        <v>475</v>
      </c>
      <c r="O1007" s="191"/>
      <c r="P1007" s="191"/>
      <c r="Q1007" s="191"/>
      <c r="R1007" s="191" t="s">
        <v>475</v>
      </c>
      <c r="S1007" s="191"/>
      <c r="T1007" s="191"/>
      <c r="U1007" s="191"/>
      <c r="V1007" s="191" t="s">
        <v>476</v>
      </c>
      <c r="W1007" s="191"/>
      <c r="X1007" s="191"/>
      <c r="Y1007" s="191"/>
      <c r="Z1007" s="191" t="s">
        <v>17</v>
      </c>
      <c r="AA1007" s="191"/>
      <c r="AB1007" s="191"/>
      <c r="AC1007" s="191"/>
      <c r="AD1007" s="191" t="s">
        <v>477</v>
      </c>
      <c r="AE1007" s="191"/>
      <c r="AF1007" s="191"/>
      <c r="AG1007" s="191"/>
      <c r="AI1007" s="133" t="s">
        <v>475</v>
      </c>
      <c r="AJ1007" s="83" t="s">
        <v>475</v>
      </c>
      <c r="AK1007" s="83" t="s">
        <v>476</v>
      </c>
      <c r="AL1007" s="134" t="s">
        <v>17</v>
      </c>
      <c r="AM1007" s="134" t="s">
        <v>477</v>
      </c>
      <c r="AO1007" s="133" t="s">
        <v>475</v>
      </c>
      <c r="AP1007" s="83" t="s">
        <v>475</v>
      </c>
      <c r="AQ1007" s="83" t="s">
        <v>476</v>
      </c>
      <c r="AR1007" s="83" t="s">
        <v>17</v>
      </c>
      <c r="AS1007" s="83" t="s">
        <v>477</v>
      </c>
    </row>
    <row r="1008" spans="1:45" ht="24.75" customHeight="1" x14ac:dyDescent="0.2">
      <c r="D1008" s="286" t="s">
        <v>478</v>
      </c>
      <c r="E1008" s="286"/>
      <c r="F1008" s="286"/>
      <c r="G1008" s="286"/>
      <c r="H1008" s="286"/>
      <c r="I1008" s="286"/>
      <c r="J1008" s="286"/>
      <c r="K1008" s="286"/>
      <c r="L1008" s="286"/>
      <c r="M1008" s="286"/>
      <c r="N1008" s="219"/>
      <c r="O1008" s="219"/>
      <c r="P1008" s="219"/>
      <c r="Q1008" s="355"/>
      <c r="R1008" s="356"/>
      <c r="S1008" s="219"/>
      <c r="T1008" s="219"/>
      <c r="U1008" s="357"/>
      <c r="V1008" s="358"/>
      <c r="W1008" s="219"/>
      <c r="X1008" s="219"/>
      <c r="Y1008" s="219"/>
      <c r="Z1008" s="219"/>
      <c r="AA1008" s="219"/>
      <c r="AB1008" s="219"/>
      <c r="AC1008" s="219"/>
      <c r="AD1008" s="219"/>
      <c r="AE1008" s="219"/>
      <c r="AF1008" s="219"/>
      <c r="AG1008" s="219"/>
      <c r="AI1008" s="48"/>
      <c r="AJ1008" s="46"/>
      <c r="AK1008" s="46"/>
      <c r="AL1008" s="135">
        <f>N1008-R1008-Z1008</f>
        <v>0</v>
      </c>
      <c r="AM1008" s="71">
        <f>R1008-V1008-AD1008</f>
        <v>0</v>
      </c>
      <c r="AO1008" s="77" t="e">
        <f>N1008-'[2]41'!$D$45</f>
        <v>#REF!</v>
      </c>
      <c r="AP1008" s="135" t="e">
        <f>R1008-'[2]41'!$G$45</f>
        <v>#REF!</v>
      </c>
      <c r="AQ1008" s="46"/>
      <c r="AR1008" s="46"/>
      <c r="AS1008" s="47"/>
    </row>
    <row r="1009" spans="1:45" ht="24.75" customHeight="1" x14ac:dyDescent="0.2">
      <c r="D1009" s="339" t="s">
        <v>479</v>
      </c>
      <c r="E1009" s="340"/>
      <c r="F1009" s="340"/>
      <c r="G1009" s="340"/>
      <c r="H1009" s="340"/>
      <c r="I1009" s="340"/>
      <c r="J1009" s="340"/>
      <c r="K1009" s="340"/>
      <c r="L1009" s="340"/>
      <c r="M1009" s="341"/>
      <c r="N1009" s="345"/>
      <c r="O1009" s="199"/>
      <c r="P1009" s="199"/>
      <c r="Q1009" s="199"/>
      <c r="R1009" s="199"/>
      <c r="S1009" s="199"/>
      <c r="T1009" s="199"/>
      <c r="U1009" s="199"/>
      <c r="V1009" s="199"/>
      <c r="W1009" s="199"/>
      <c r="X1009" s="199"/>
      <c r="Y1009" s="354"/>
      <c r="Z1009" s="198"/>
      <c r="AA1009" s="199"/>
      <c r="AB1009" s="199"/>
      <c r="AC1009" s="200"/>
      <c r="AD1009" s="345"/>
      <c r="AE1009" s="199"/>
      <c r="AF1009" s="199"/>
      <c r="AG1009" s="200"/>
      <c r="AI1009" s="52"/>
      <c r="AJ1009" s="42"/>
      <c r="AK1009" s="42"/>
      <c r="AL1009" s="51">
        <f t="shared" ref="AL1009:AL1011" si="102">N1009-R1009-Z1009</f>
        <v>0</v>
      </c>
      <c r="AM1009" s="49">
        <f t="shared" ref="AM1009:AM1011" si="103">R1009-V1009-AD1009</f>
        <v>0</v>
      </c>
      <c r="AO1009" s="50" t="e">
        <f>N1009-'[2]41'!$D$46</f>
        <v>#REF!</v>
      </c>
      <c r="AP1009" s="51" t="e">
        <f>R1009-'[2]41'!$G$46</f>
        <v>#REF!</v>
      </c>
      <c r="AQ1009" s="42"/>
      <c r="AR1009" s="42"/>
      <c r="AS1009" s="53"/>
    </row>
    <row r="1010" spans="1:45" ht="24.75" customHeight="1" x14ac:dyDescent="0.2">
      <c r="D1010" s="339" t="s">
        <v>480</v>
      </c>
      <c r="E1010" s="340"/>
      <c r="F1010" s="340"/>
      <c r="G1010" s="340"/>
      <c r="H1010" s="340"/>
      <c r="I1010" s="340"/>
      <c r="J1010" s="340"/>
      <c r="K1010" s="340"/>
      <c r="L1010" s="340"/>
      <c r="M1010" s="341"/>
      <c r="N1010" s="345"/>
      <c r="O1010" s="199"/>
      <c r="P1010" s="199"/>
      <c r="Q1010" s="199"/>
      <c r="R1010" s="199"/>
      <c r="S1010" s="199"/>
      <c r="T1010" s="199"/>
      <c r="U1010" s="199"/>
      <c r="V1010" s="199"/>
      <c r="W1010" s="199"/>
      <c r="X1010" s="199"/>
      <c r="Y1010" s="354"/>
      <c r="Z1010" s="198"/>
      <c r="AA1010" s="199"/>
      <c r="AB1010" s="199"/>
      <c r="AC1010" s="200"/>
      <c r="AD1010" s="345"/>
      <c r="AE1010" s="199"/>
      <c r="AF1010" s="199"/>
      <c r="AG1010" s="200"/>
      <c r="AI1010" s="52"/>
      <c r="AJ1010" s="42"/>
      <c r="AK1010" s="42"/>
      <c r="AL1010" s="51">
        <f t="shared" si="102"/>
        <v>0</v>
      </c>
      <c r="AM1010" s="49">
        <f t="shared" si="103"/>
        <v>0</v>
      </c>
      <c r="AO1010" s="50" t="e">
        <f>N1010-'[2]41'!$D$47</f>
        <v>#REF!</v>
      </c>
      <c r="AP1010" s="51" t="e">
        <f>R1010-'[2]41'!$G$47</f>
        <v>#REF!</v>
      </c>
      <c r="AQ1010" s="42"/>
      <c r="AR1010" s="42"/>
      <c r="AS1010" s="53"/>
    </row>
    <row r="1011" spans="1:45" ht="24.75" customHeight="1" x14ac:dyDescent="0.2">
      <c r="D1011" s="346" t="s">
        <v>33</v>
      </c>
      <c r="E1011" s="347"/>
      <c r="F1011" s="347"/>
      <c r="G1011" s="347"/>
      <c r="H1011" s="347"/>
      <c r="I1011" s="347"/>
      <c r="J1011" s="347"/>
      <c r="K1011" s="347"/>
      <c r="L1011" s="347"/>
      <c r="M1011" s="348"/>
      <c r="N1011" s="349">
        <f>SUM(N1008:Q1010)</f>
        <v>0</v>
      </c>
      <c r="O1011" s="350"/>
      <c r="P1011" s="350"/>
      <c r="Q1011" s="350"/>
      <c r="R1011" s="350">
        <f t="shared" ref="R1011" si="104">SUM(R1008:U1010)</f>
        <v>0</v>
      </c>
      <c r="S1011" s="350"/>
      <c r="T1011" s="350"/>
      <c r="U1011" s="350"/>
      <c r="V1011" s="350">
        <f t="shared" ref="V1011" si="105">SUM(V1008:Y1010)</f>
        <v>0</v>
      </c>
      <c r="W1011" s="350"/>
      <c r="X1011" s="350"/>
      <c r="Y1011" s="351"/>
      <c r="Z1011" s="352">
        <f t="shared" ref="Z1011" si="106">SUM(Z1008:AC1010)</f>
        <v>0</v>
      </c>
      <c r="AA1011" s="350"/>
      <c r="AB1011" s="350"/>
      <c r="AC1011" s="353"/>
      <c r="AD1011" s="349">
        <f t="shared" ref="AD1011" si="107">SUM(AD1008:AG1010)</f>
        <v>0</v>
      </c>
      <c r="AE1011" s="350"/>
      <c r="AF1011" s="350"/>
      <c r="AG1011" s="353"/>
      <c r="AI1011" s="50">
        <f>SUM(N1008:Q1010)-N1011</f>
        <v>0</v>
      </c>
      <c r="AJ1011" s="51">
        <f>SUM(R1008:U1010)-R1011</f>
        <v>0</v>
      </c>
      <c r="AK1011" s="51">
        <f>SUM(V1008:Y1010)-V1011</f>
        <v>0</v>
      </c>
      <c r="AL1011" s="51">
        <f t="shared" si="102"/>
        <v>0</v>
      </c>
      <c r="AM1011" s="49">
        <f t="shared" si="103"/>
        <v>0</v>
      </c>
      <c r="AO1011" s="52"/>
      <c r="AP1011" s="42"/>
      <c r="AQ1011" s="42"/>
      <c r="AR1011" s="42"/>
      <c r="AS1011" s="53"/>
    </row>
    <row r="1012" spans="1:45" ht="24.75" customHeight="1" x14ac:dyDescent="0.2">
      <c r="D1012" s="339" t="s">
        <v>481</v>
      </c>
      <c r="E1012" s="340"/>
      <c r="F1012" s="340"/>
      <c r="G1012" s="340"/>
      <c r="H1012" s="340"/>
      <c r="I1012" s="340"/>
      <c r="J1012" s="340"/>
      <c r="K1012" s="340"/>
      <c r="L1012" s="340"/>
      <c r="M1012" s="341"/>
      <c r="N1012" s="342" t="s">
        <v>37</v>
      </c>
      <c r="O1012" s="343"/>
      <c r="P1012" s="343"/>
      <c r="Q1012" s="343"/>
      <c r="R1012" s="343" t="s">
        <v>37</v>
      </c>
      <c r="S1012" s="343"/>
      <c r="T1012" s="343"/>
      <c r="U1012" s="343"/>
      <c r="V1012" s="343" t="s">
        <v>37</v>
      </c>
      <c r="W1012" s="343"/>
      <c r="X1012" s="343"/>
      <c r="Y1012" s="344"/>
      <c r="Z1012" s="198"/>
      <c r="AA1012" s="199"/>
      <c r="AB1012" s="199"/>
      <c r="AC1012" s="200"/>
      <c r="AD1012" s="345"/>
      <c r="AE1012" s="199"/>
      <c r="AF1012" s="199"/>
      <c r="AG1012" s="200"/>
      <c r="AI1012" s="52"/>
      <c r="AJ1012" s="42"/>
      <c r="AK1012" s="42"/>
      <c r="AL1012" s="42"/>
      <c r="AM1012" s="53"/>
      <c r="AO1012" s="52"/>
      <c r="AP1012" s="42"/>
      <c r="AQ1012" s="42"/>
      <c r="AR1012" s="42"/>
      <c r="AS1012" s="53"/>
    </row>
    <row r="1013" spans="1:45" ht="24.75" customHeight="1" x14ac:dyDescent="0.2">
      <c r="D1013" s="339" t="s">
        <v>482</v>
      </c>
      <c r="E1013" s="340"/>
      <c r="F1013" s="340"/>
      <c r="G1013" s="340"/>
      <c r="H1013" s="340"/>
      <c r="I1013" s="340"/>
      <c r="J1013" s="340"/>
      <c r="K1013" s="340"/>
      <c r="L1013" s="340"/>
      <c r="M1013" s="341"/>
      <c r="N1013" s="342" t="s">
        <v>37</v>
      </c>
      <c r="O1013" s="343"/>
      <c r="P1013" s="343"/>
      <c r="Q1013" s="343"/>
      <c r="R1013" s="343" t="s">
        <v>37</v>
      </c>
      <c r="S1013" s="343"/>
      <c r="T1013" s="343"/>
      <c r="U1013" s="343"/>
      <c r="V1013" s="343" t="s">
        <v>37</v>
      </c>
      <c r="W1013" s="343"/>
      <c r="X1013" s="343"/>
      <c r="Y1013" s="344"/>
      <c r="Z1013" s="198"/>
      <c r="AA1013" s="199"/>
      <c r="AB1013" s="199"/>
      <c r="AC1013" s="200"/>
      <c r="AD1013" s="345"/>
      <c r="AE1013" s="199"/>
      <c r="AF1013" s="199"/>
      <c r="AG1013" s="200"/>
      <c r="AI1013" s="52"/>
      <c r="AJ1013" s="42"/>
      <c r="AK1013" s="42"/>
      <c r="AL1013" s="42"/>
      <c r="AM1013" s="53"/>
      <c r="AO1013" s="52"/>
      <c r="AP1013" s="42"/>
      <c r="AQ1013" s="42"/>
      <c r="AR1013" s="42"/>
      <c r="AS1013" s="53"/>
    </row>
    <row r="1014" spans="1:45" ht="24.75" customHeight="1" x14ac:dyDescent="0.2">
      <c r="D1014" s="339" t="s">
        <v>483</v>
      </c>
      <c r="E1014" s="340"/>
      <c r="F1014" s="340"/>
      <c r="G1014" s="340"/>
      <c r="H1014" s="340"/>
      <c r="I1014" s="340"/>
      <c r="J1014" s="340"/>
      <c r="K1014" s="340"/>
      <c r="L1014" s="340"/>
      <c r="M1014" s="341"/>
      <c r="N1014" s="342" t="s">
        <v>37</v>
      </c>
      <c r="O1014" s="343"/>
      <c r="P1014" s="343"/>
      <c r="Q1014" s="343"/>
      <c r="R1014" s="343" t="s">
        <v>37</v>
      </c>
      <c r="S1014" s="343"/>
      <c r="T1014" s="343"/>
      <c r="U1014" s="343"/>
      <c r="V1014" s="343" t="s">
        <v>37</v>
      </c>
      <c r="W1014" s="343"/>
      <c r="X1014" s="343"/>
      <c r="Y1014" s="344"/>
      <c r="Z1014" s="198"/>
      <c r="AA1014" s="199"/>
      <c r="AB1014" s="199"/>
      <c r="AC1014" s="200"/>
      <c r="AD1014" s="345"/>
      <c r="AE1014" s="199"/>
      <c r="AF1014" s="199"/>
      <c r="AG1014" s="200"/>
      <c r="AI1014" s="52"/>
      <c r="AJ1014" s="42"/>
      <c r="AK1014" s="42"/>
      <c r="AL1014" s="42"/>
      <c r="AM1014" s="53"/>
      <c r="AO1014" s="52"/>
      <c r="AP1014" s="42"/>
      <c r="AQ1014" s="42"/>
      <c r="AR1014" s="42"/>
      <c r="AS1014" s="53"/>
    </row>
    <row r="1015" spans="1:45" ht="24.75" customHeight="1" thickBot="1" x14ac:dyDescent="0.25">
      <c r="D1015" s="285" t="s">
        <v>358</v>
      </c>
      <c r="E1015" s="285"/>
      <c r="F1015" s="285"/>
      <c r="G1015" s="285"/>
      <c r="H1015" s="285"/>
      <c r="I1015" s="285"/>
      <c r="J1015" s="285"/>
      <c r="K1015" s="285"/>
      <c r="L1015" s="285"/>
      <c r="M1015" s="285"/>
      <c r="N1015" s="334" t="s">
        <v>37</v>
      </c>
      <c r="O1015" s="216"/>
      <c r="P1015" s="216"/>
      <c r="Q1015" s="335"/>
      <c r="R1015" s="336" t="s">
        <v>37</v>
      </c>
      <c r="S1015" s="216"/>
      <c r="T1015" s="216"/>
      <c r="U1015" s="337"/>
      <c r="V1015" s="334" t="s">
        <v>37</v>
      </c>
      <c r="W1015" s="216"/>
      <c r="X1015" s="216"/>
      <c r="Y1015" s="335"/>
      <c r="Z1015" s="217"/>
      <c r="AA1015" s="217"/>
      <c r="AB1015" s="217"/>
      <c r="AC1015" s="217"/>
      <c r="AD1015" s="338"/>
      <c r="AE1015" s="217"/>
      <c r="AF1015" s="217"/>
      <c r="AG1015" s="217"/>
      <c r="AI1015" s="52"/>
      <c r="AJ1015" s="42"/>
      <c r="AK1015" s="42"/>
      <c r="AL1015" s="42"/>
      <c r="AM1015" s="53"/>
      <c r="AO1015" s="52"/>
      <c r="AP1015" s="42"/>
      <c r="AQ1015" s="42"/>
      <c r="AR1015" s="42"/>
      <c r="AS1015" s="53"/>
    </row>
    <row r="1016" spans="1:45" ht="28.5" customHeight="1" thickBot="1" x14ac:dyDescent="0.25">
      <c r="D1016" s="328" t="s">
        <v>484</v>
      </c>
      <c r="E1016" s="328"/>
      <c r="F1016" s="328"/>
      <c r="G1016" s="328"/>
      <c r="H1016" s="328"/>
      <c r="I1016" s="328"/>
      <c r="J1016" s="328"/>
      <c r="K1016" s="328"/>
      <c r="L1016" s="328"/>
      <c r="M1016" s="328"/>
      <c r="N1016" s="238" t="s">
        <v>37</v>
      </c>
      <c r="O1016" s="238"/>
      <c r="P1016" s="238"/>
      <c r="Q1016" s="329"/>
      <c r="R1016" s="330" t="s">
        <v>37</v>
      </c>
      <c r="S1016" s="238"/>
      <c r="T1016" s="238"/>
      <c r="U1016" s="331"/>
      <c r="V1016" s="332" t="s">
        <v>37</v>
      </c>
      <c r="W1016" s="238"/>
      <c r="X1016" s="238"/>
      <c r="Y1016" s="238"/>
      <c r="Z1016" s="333"/>
      <c r="AA1016" s="333"/>
      <c r="AB1016" s="333"/>
      <c r="AC1016" s="333"/>
      <c r="AD1016" s="333"/>
      <c r="AE1016" s="333"/>
      <c r="AF1016" s="333"/>
      <c r="AG1016" s="333"/>
      <c r="AI1016" s="56"/>
      <c r="AJ1016" s="57"/>
      <c r="AK1016" s="57"/>
      <c r="AL1016" s="54">
        <f>SUM(Z1011:AC1015)-Z1016</f>
        <v>0</v>
      </c>
      <c r="AM1016" s="55">
        <f>SUM(AD1011:AG1015)-AD1016</f>
        <v>0</v>
      </c>
      <c r="AO1016" s="56"/>
      <c r="AP1016" s="57"/>
      <c r="AQ1016" s="57"/>
      <c r="AR1016" s="54">
        <f>Z1016-[2]Hárok2!$D$14</f>
        <v>0</v>
      </c>
      <c r="AS1016" s="55">
        <f>Z1016-[2]Hárok2!$D$14</f>
        <v>0</v>
      </c>
    </row>
    <row r="1019" spans="1:45" ht="14.25" customHeight="1" x14ac:dyDescent="0.25">
      <c r="D1019" s="240" t="s">
        <v>485</v>
      </c>
      <c r="E1019" s="240"/>
      <c r="F1019" s="240"/>
      <c r="G1019" s="240"/>
      <c r="H1019" s="240"/>
      <c r="I1019" s="240"/>
      <c r="J1019" s="240"/>
      <c r="K1019" s="240"/>
      <c r="L1019" s="240"/>
      <c r="M1019" s="240"/>
      <c r="N1019" s="240"/>
      <c r="O1019" s="240"/>
      <c r="P1019" s="240"/>
      <c r="Q1019" s="240"/>
      <c r="R1019" s="240"/>
      <c r="S1019" s="240"/>
      <c r="T1019" s="240"/>
      <c r="U1019" s="240"/>
      <c r="V1019" s="240"/>
      <c r="W1019" s="240"/>
      <c r="X1019" s="240"/>
      <c r="Y1019" s="240"/>
      <c r="Z1019" s="240"/>
      <c r="AA1019" s="240"/>
      <c r="AB1019" s="240"/>
      <c r="AC1019" s="240"/>
      <c r="AD1019" s="240"/>
      <c r="AE1019" s="240"/>
      <c r="AF1019" s="240"/>
      <c r="AG1019" s="240"/>
    </row>
    <row r="1021" spans="1:45" ht="14.25" customHeight="1" x14ac:dyDescent="0.2">
      <c r="D1021" s="220" t="s">
        <v>486</v>
      </c>
      <c r="E1021" s="220"/>
      <c r="F1021" s="220"/>
      <c r="G1021" s="220"/>
      <c r="H1021" s="220"/>
      <c r="I1021" s="220"/>
      <c r="J1021" s="220"/>
      <c r="K1021" s="220"/>
      <c r="L1021" s="220"/>
      <c r="M1021" s="220"/>
      <c r="N1021" s="220"/>
      <c r="O1021" s="220"/>
      <c r="P1021" s="220"/>
      <c r="Q1021" s="220"/>
      <c r="R1021" s="220"/>
      <c r="S1021" s="220"/>
      <c r="T1021" s="220"/>
      <c r="U1021" s="220"/>
      <c r="V1021" s="220"/>
      <c r="W1021" s="220"/>
      <c r="X1021" s="220"/>
      <c r="Y1021" s="220"/>
      <c r="Z1021" s="220"/>
      <c r="AA1021" s="220"/>
      <c r="AB1021" s="220"/>
      <c r="AC1021" s="220"/>
      <c r="AD1021" s="220"/>
      <c r="AE1021" s="220"/>
      <c r="AF1021" s="220"/>
      <c r="AG1021" s="220"/>
    </row>
    <row r="1022" spans="1:45" ht="14.25" customHeight="1" x14ac:dyDescent="0.2">
      <c r="D1022" s="220"/>
      <c r="E1022" s="220"/>
      <c r="F1022" s="220"/>
      <c r="G1022" s="220"/>
      <c r="H1022" s="220"/>
      <c r="I1022" s="220"/>
      <c r="J1022" s="220"/>
      <c r="K1022" s="220"/>
      <c r="L1022" s="220"/>
      <c r="M1022" s="220"/>
      <c r="N1022" s="220"/>
      <c r="O1022" s="220"/>
      <c r="P1022" s="220"/>
      <c r="Q1022" s="220"/>
      <c r="R1022" s="220"/>
      <c r="S1022" s="220"/>
      <c r="T1022" s="220"/>
      <c r="U1022" s="220"/>
      <c r="V1022" s="220"/>
      <c r="W1022" s="220"/>
      <c r="X1022" s="220"/>
      <c r="Y1022" s="220"/>
      <c r="Z1022" s="220"/>
      <c r="AA1022" s="220"/>
      <c r="AB1022" s="220"/>
      <c r="AC1022" s="220"/>
      <c r="AD1022" s="220"/>
      <c r="AE1022" s="220"/>
      <c r="AF1022" s="220"/>
      <c r="AG1022" s="220"/>
    </row>
    <row r="1023" spans="1:45" ht="14.25" customHeight="1" thickBot="1" x14ac:dyDescent="0.25"/>
    <row r="1024" spans="1:45" ht="14.25" customHeight="1" thickBot="1" x14ac:dyDescent="0.25">
      <c r="A1024" s="6">
        <v>37</v>
      </c>
      <c r="D1024" s="320" t="s">
        <v>239</v>
      </c>
      <c r="E1024" s="321"/>
      <c r="F1024" s="321"/>
      <c r="G1024" s="321"/>
      <c r="H1024" s="321"/>
      <c r="I1024" s="321"/>
      <c r="J1024" s="321"/>
      <c r="K1024" s="321"/>
      <c r="L1024" s="321"/>
      <c r="M1024" s="322"/>
      <c r="N1024" s="273" t="s">
        <v>17</v>
      </c>
      <c r="O1024" s="274"/>
      <c r="P1024" s="274"/>
      <c r="Q1024" s="274"/>
      <c r="R1024" s="274"/>
      <c r="S1024" s="274"/>
      <c r="T1024" s="274"/>
      <c r="U1024" s="274"/>
      <c r="V1024" s="274"/>
      <c r="W1024" s="274"/>
      <c r="X1024" s="279" t="s">
        <v>18</v>
      </c>
      <c r="Y1024" s="280"/>
      <c r="Z1024" s="280"/>
      <c r="AA1024" s="280"/>
      <c r="AB1024" s="280"/>
      <c r="AC1024" s="280"/>
      <c r="AD1024" s="280"/>
      <c r="AE1024" s="280"/>
      <c r="AF1024" s="280"/>
      <c r="AG1024" s="281"/>
    </row>
    <row r="1025" spans="1:42" ht="14.25" customHeight="1" thickBot="1" x14ac:dyDescent="0.25">
      <c r="D1025" s="320"/>
      <c r="E1025" s="321"/>
      <c r="F1025" s="321"/>
      <c r="G1025" s="321"/>
      <c r="H1025" s="321"/>
      <c r="I1025" s="321"/>
      <c r="J1025" s="321"/>
      <c r="K1025" s="321"/>
      <c r="L1025" s="321"/>
      <c r="M1025" s="322"/>
      <c r="N1025" s="276"/>
      <c r="O1025" s="277"/>
      <c r="P1025" s="277"/>
      <c r="Q1025" s="277"/>
      <c r="R1025" s="277"/>
      <c r="S1025" s="277"/>
      <c r="T1025" s="277"/>
      <c r="U1025" s="277"/>
      <c r="V1025" s="277"/>
      <c r="W1025" s="277"/>
      <c r="X1025" s="282"/>
      <c r="Y1025" s="283"/>
      <c r="Z1025" s="283"/>
      <c r="AA1025" s="283"/>
      <c r="AB1025" s="283"/>
      <c r="AC1025" s="283"/>
      <c r="AD1025" s="283"/>
      <c r="AE1025" s="283"/>
      <c r="AF1025" s="283"/>
      <c r="AG1025" s="284"/>
      <c r="AO1025" s="136" t="s">
        <v>17</v>
      </c>
      <c r="AP1025" s="137" t="s">
        <v>18</v>
      </c>
    </row>
    <row r="1026" spans="1:42" s="27" customFormat="1" ht="27" customHeight="1" x14ac:dyDescent="0.2">
      <c r="A1026" s="78"/>
      <c r="D1026" s="325" t="s">
        <v>487</v>
      </c>
      <c r="E1026" s="326"/>
      <c r="F1026" s="326"/>
      <c r="G1026" s="326"/>
      <c r="H1026" s="326"/>
      <c r="I1026" s="326"/>
      <c r="J1026" s="326"/>
      <c r="K1026" s="326"/>
      <c r="L1026" s="326"/>
      <c r="M1026" s="327"/>
      <c r="N1026" s="323"/>
      <c r="O1026" s="323"/>
      <c r="P1026" s="323"/>
      <c r="Q1026" s="323"/>
      <c r="R1026" s="323"/>
      <c r="S1026" s="323"/>
      <c r="T1026" s="323"/>
      <c r="U1026" s="323"/>
      <c r="V1026" s="323"/>
      <c r="W1026" s="323"/>
      <c r="X1026" s="323"/>
      <c r="Y1026" s="323"/>
      <c r="Z1026" s="323"/>
      <c r="AA1026" s="323"/>
      <c r="AB1026" s="323"/>
      <c r="AC1026" s="323"/>
      <c r="AD1026" s="323"/>
      <c r="AE1026" s="323"/>
      <c r="AF1026" s="323"/>
      <c r="AG1026" s="323"/>
      <c r="AO1026" s="138"/>
      <c r="AP1026" s="139"/>
    </row>
    <row r="1027" spans="1:42" s="27" customFormat="1" ht="27" customHeight="1" x14ac:dyDescent="0.2">
      <c r="A1027" s="78"/>
      <c r="D1027" s="174"/>
      <c r="E1027" s="174"/>
      <c r="F1027" s="174"/>
      <c r="G1027" s="174"/>
      <c r="H1027" s="174"/>
      <c r="I1027" s="174"/>
      <c r="J1027" s="174"/>
      <c r="K1027" s="174"/>
      <c r="L1027" s="174"/>
      <c r="M1027" s="174"/>
      <c r="N1027" s="182"/>
      <c r="O1027" s="182"/>
      <c r="P1027" s="182"/>
      <c r="Q1027" s="182"/>
      <c r="R1027" s="182"/>
      <c r="S1027" s="182"/>
      <c r="T1027" s="182"/>
      <c r="U1027" s="182"/>
      <c r="V1027" s="182"/>
      <c r="W1027" s="182"/>
      <c r="X1027" s="182"/>
      <c r="Y1027" s="182"/>
      <c r="Z1027" s="182"/>
      <c r="AA1027" s="182"/>
      <c r="AB1027" s="182"/>
      <c r="AC1027" s="182"/>
      <c r="AD1027" s="182"/>
      <c r="AE1027" s="182"/>
      <c r="AF1027" s="182"/>
      <c r="AG1027" s="182"/>
      <c r="AO1027" s="138"/>
      <c r="AP1027" s="139"/>
    </row>
    <row r="1028" spans="1:42" s="27" customFormat="1" ht="27" customHeight="1" x14ac:dyDescent="0.2">
      <c r="A1028" s="78"/>
      <c r="D1028" s="174"/>
      <c r="E1028" s="174"/>
      <c r="F1028" s="174"/>
      <c r="G1028" s="174"/>
      <c r="H1028" s="174"/>
      <c r="I1028" s="174"/>
      <c r="J1028" s="174"/>
      <c r="K1028" s="174"/>
      <c r="L1028" s="174"/>
      <c r="M1028" s="174"/>
      <c r="N1028" s="182"/>
      <c r="O1028" s="182"/>
      <c r="P1028" s="182"/>
      <c r="Q1028" s="182"/>
      <c r="R1028" s="182"/>
      <c r="S1028" s="182"/>
      <c r="T1028" s="182"/>
      <c r="U1028" s="182"/>
      <c r="V1028" s="182"/>
      <c r="W1028" s="182"/>
      <c r="X1028" s="182"/>
      <c r="Y1028" s="182"/>
      <c r="Z1028" s="182"/>
      <c r="AA1028" s="182"/>
      <c r="AB1028" s="182"/>
      <c r="AC1028" s="182"/>
      <c r="AD1028" s="182"/>
      <c r="AE1028" s="182"/>
      <c r="AF1028" s="182"/>
      <c r="AG1028" s="182"/>
      <c r="AO1028" s="138"/>
      <c r="AP1028" s="139"/>
    </row>
    <row r="1029" spans="1:42" s="27" customFormat="1" ht="27" customHeight="1" x14ac:dyDescent="0.2">
      <c r="A1029" s="78"/>
      <c r="D1029" s="309" t="s">
        <v>488</v>
      </c>
      <c r="E1029" s="309"/>
      <c r="F1029" s="309"/>
      <c r="G1029" s="309"/>
      <c r="H1029" s="309"/>
      <c r="I1029" s="309"/>
      <c r="J1029" s="309"/>
      <c r="K1029" s="309"/>
      <c r="L1029" s="309"/>
      <c r="M1029" s="309"/>
      <c r="N1029" s="308">
        <f>SUM(N1030:W1031)</f>
        <v>0</v>
      </c>
      <c r="O1029" s="308"/>
      <c r="P1029" s="308"/>
      <c r="Q1029" s="308"/>
      <c r="R1029" s="308"/>
      <c r="S1029" s="308"/>
      <c r="T1029" s="308"/>
      <c r="U1029" s="308"/>
      <c r="V1029" s="308"/>
      <c r="W1029" s="308"/>
      <c r="X1029" s="308">
        <f>SUM(X1030:AG1031)</f>
        <v>0</v>
      </c>
      <c r="Y1029" s="308"/>
      <c r="Z1029" s="308"/>
      <c r="AA1029" s="308"/>
      <c r="AB1029" s="308"/>
      <c r="AC1029" s="308"/>
      <c r="AD1029" s="308"/>
      <c r="AE1029" s="308"/>
      <c r="AF1029" s="308"/>
      <c r="AG1029" s="308"/>
      <c r="AO1029" s="138"/>
      <c r="AP1029" s="139"/>
    </row>
    <row r="1030" spans="1:42" s="27" customFormat="1" ht="27" customHeight="1" x14ac:dyDescent="0.2">
      <c r="A1030" s="78"/>
      <c r="D1030" s="174" t="s">
        <v>489</v>
      </c>
      <c r="E1030" s="174"/>
      <c r="F1030" s="174"/>
      <c r="G1030" s="174"/>
      <c r="H1030" s="174"/>
      <c r="I1030" s="174"/>
      <c r="J1030" s="174"/>
      <c r="K1030" s="174"/>
      <c r="L1030" s="174"/>
      <c r="M1030" s="174"/>
      <c r="N1030" s="182"/>
      <c r="O1030" s="182"/>
      <c r="P1030" s="182"/>
      <c r="Q1030" s="182"/>
      <c r="R1030" s="182"/>
      <c r="S1030" s="182"/>
      <c r="T1030" s="182"/>
      <c r="U1030" s="182"/>
      <c r="V1030" s="182"/>
      <c r="W1030" s="182"/>
      <c r="X1030" s="182">
        <v>0</v>
      </c>
      <c r="Y1030" s="182"/>
      <c r="Z1030" s="182"/>
      <c r="AA1030" s="182"/>
      <c r="AB1030" s="182"/>
      <c r="AC1030" s="182"/>
      <c r="AD1030" s="182"/>
      <c r="AE1030" s="182"/>
      <c r="AF1030" s="182"/>
      <c r="AG1030" s="182"/>
      <c r="AO1030" s="138"/>
      <c r="AP1030" s="139"/>
    </row>
    <row r="1031" spans="1:42" s="27" customFormat="1" ht="27" customHeight="1" x14ac:dyDescent="0.2">
      <c r="A1031" s="78"/>
      <c r="D1031" s="174" t="s">
        <v>490</v>
      </c>
      <c r="E1031" s="174"/>
      <c r="F1031" s="174"/>
      <c r="G1031" s="174"/>
      <c r="H1031" s="174"/>
      <c r="I1031" s="174"/>
      <c r="J1031" s="174"/>
      <c r="K1031" s="174"/>
      <c r="L1031" s="174"/>
      <c r="M1031" s="174"/>
      <c r="N1031" s="308"/>
      <c r="O1031" s="308"/>
      <c r="P1031" s="308"/>
      <c r="Q1031" s="308"/>
      <c r="R1031" s="308"/>
      <c r="S1031" s="308"/>
      <c r="T1031" s="308"/>
      <c r="U1031" s="308"/>
      <c r="V1031" s="308"/>
      <c r="W1031" s="308"/>
      <c r="X1031" s="308"/>
      <c r="Y1031" s="308"/>
      <c r="Z1031" s="308"/>
      <c r="AA1031" s="308"/>
      <c r="AB1031" s="308"/>
      <c r="AC1031" s="308"/>
      <c r="AD1031" s="308"/>
      <c r="AE1031" s="308"/>
      <c r="AF1031" s="308"/>
      <c r="AG1031" s="308"/>
      <c r="AO1031" s="138"/>
      <c r="AP1031" s="139"/>
    </row>
    <row r="1032" spans="1:42" s="27" customFormat="1" ht="27" customHeight="1" x14ac:dyDescent="0.2">
      <c r="A1032" s="78"/>
      <c r="D1032" s="174"/>
      <c r="E1032" s="174"/>
      <c r="F1032" s="174"/>
      <c r="G1032" s="174"/>
      <c r="H1032" s="174"/>
      <c r="I1032" s="174"/>
      <c r="J1032" s="174"/>
      <c r="K1032" s="174"/>
      <c r="L1032" s="174"/>
      <c r="M1032" s="174"/>
      <c r="N1032" s="182"/>
      <c r="O1032" s="182"/>
      <c r="P1032" s="182"/>
      <c r="Q1032" s="182"/>
      <c r="R1032" s="182"/>
      <c r="S1032" s="182"/>
      <c r="T1032" s="182"/>
      <c r="U1032" s="182"/>
      <c r="V1032" s="182"/>
      <c r="W1032" s="182"/>
      <c r="X1032" s="182"/>
      <c r="Y1032" s="182"/>
      <c r="Z1032" s="182"/>
      <c r="AA1032" s="182"/>
      <c r="AB1032" s="182"/>
      <c r="AC1032" s="182"/>
      <c r="AD1032" s="182"/>
      <c r="AE1032" s="182"/>
      <c r="AF1032" s="182"/>
      <c r="AG1032" s="182"/>
      <c r="AO1032" s="138"/>
      <c r="AP1032" s="139"/>
    </row>
    <row r="1033" spans="1:42" s="27" customFormat="1" ht="27" customHeight="1" x14ac:dyDescent="0.2">
      <c r="A1033" s="78"/>
      <c r="D1033" s="309" t="s">
        <v>491</v>
      </c>
      <c r="E1033" s="309"/>
      <c r="F1033" s="309"/>
      <c r="G1033" s="309"/>
      <c r="H1033" s="309"/>
      <c r="I1033" s="309"/>
      <c r="J1033" s="309"/>
      <c r="K1033" s="309"/>
      <c r="L1033" s="309"/>
      <c r="M1033" s="309"/>
      <c r="N1033" s="308">
        <f>N1034+N1036</f>
        <v>79580</v>
      </c>
      <c r="O1033" s="308"/>
      <c r="P1033" s="308"/>
      <c r="Q1033" s="308"/>
      <c r="R1033" s="308"/>
      <c r="S1033" s="308"/>
      <c r="T1033" s="308"/>
      <c r="U1033" s="308"/>
      <c r="V1033" s="308"/>
      <c r="W1033" s="308"/>
      <c r="X1033" s="308">
        <f>X1034+X1036</f>
        <v>521806</v>
      </c>
      <c r="Y1033" s="308"/>
      <c r="Z1033" s="308"/>
      <c r="AA1033" s="308"/>
      <c r="AB1033" s="308"/>
      <c r="AC1033" s="308"/>
      <c r="AD1033" s="308"/>
      <c r="AE1033" s="308"/>
      <c r="AF1033" s="308"/>
      <c r="AG1033" s="308"/>
      <c r="AO1033" s="50">
        <f>N1033-SUM([2]Hárok2!$D$38,[2]Hárok2!$D$40,[2]Hárok2!$D$41,[2]Hárok2!$D$42,[2]Hárok2!$D$43,[2]Hárok2!$D$51,[2]Hárok2!$D$47,[2]Hárok2!$D$50,[2]Hárok2!$D$52)</f>
        <v>79580</v>
      </c>
      <c r="AP1033" s="49">
        <f>X1033-SUM([2]Hárok2!$E$38,[2]Hárok2!$E$40,[2]Hárok2!$E$41,[2]Hárok2!$E$42,[2]Hárok2!$E$43,[2]Hárok2!$E$51,[2]Hárok2!$E$47,[2]Hárok2!$E$50,[2]Hárok2!$E$52)</f>
        <v>521806</v>
      </c>
    </row>
    <row r="1034" spans="1:42" s="27" customFormat="1" ht="27" customHeight="1" x14ac:dyDescent="0.2">
      <c r="A1034" s="78"/>
      <c r="D1034" s="324" t="s">
        <v>492</v>
      </c>
      <c r="E1034" s="324"/>
      <c r="F1034" s="324"/>
      <c r="G1034" s="324"/>
      <c r="H1034" s="324"/>
      <c r="I1034" s="324"/>
      <c r="J1034" s="324"/>
      <c r="K1034" s="324"/>
      <c r="L1034" s="324"/>
      <c r="M1034" s="324"/>
      <c r="N1034" s="182">
        <f>N1035</f>
        <v>0</v>
      </c>
      <c r="O1034" s="182"/>
      <c r="P1034" s="182"/>
      <c r="Q1034" s="182"/>
      <c r="R1034" s="182"/>
      <c r="S1034" s="182"/>
      <c r="T1034" s="182"/>
      <c r="U1034" s="182"/>
      <c r="V1034" s="182"/>
      <c r="W1034" s="182"/>
      <c r="X1034" s="182">
        <v>0</v>
      </c>
      <c r="Y1034" s="182"/>
      <c r="Z1034" s="182"/>
      <c r="AA1034" s="182"/>
      <c r="AB1034" s="182"/>
      <c r="AC1034" s="182"/>
      <c r="AD1034" s="182"/>
      <c r="AE1034" s="182"/>
      <c r="AF1034" s="182"/>
      <c r="AG1034" s="182"/>
      <c r="AO1034" s="50">
        <f>N1034-[2]Hárok2!$D$50</f>
        <v>0</v>
      </c>
      <c r="AP1034" s="49">
        <f>X1034-[2]Hárok2!$E$50</f>
        <v>0</v>
      </c>
    </row>
    <row r="1035" spans="1:42" s="27" customFormat="1" ht="27" customHeight="1" x14ac:dyDescent="0.2">
      <c r="A1035" s="78"/>
      <c r="D1035" s="174" t="s">
        <v>493</v>
      </c>
      <c r="E1035" s="174"/>
      <c r="F1035" s="174"/>
      <c r="G1035" s="174"/>
      <c r="H1035" s="174"/>
      <c r="I1035" s="174"/>
      <c r="J1035" s="174"/>
      <c r="K1035" s="174"/>
      <c r="L1035" s="174"/>
      <c r="M1035" s="174"/>
      <c r="N1035" s="182"/>
      <c r="O1035" s="182"/>
      <c r="P1035" s="182"/>
      <c r="Q1035" s="182"/>
      <c r="R1035" s="182"/>
      <c r="S1035" s="182"/>
      <c r="T1035" s="182"/>
      <c r="U1035" s="182"/>
      <c r="V1035" s="182"/>
      <c r="W1035" s="182"/>
      <c r="X1035" s="182"/>
      <c r="Y1035" s="182"/>
      <c r="Z1035" s="182"/>
      <c r="AA1035" s="182"/>
      <c r="AB1035" s="182"/>
      <c r="AC1035" s="182"/>
      <c r="AD1035" s="182"/>
      <c r="AE1035" s="182"/>
      <c r="AF1035" s="182"/>
      <c r="AG1035" s="182"/>
      <c r="AO1035" s="52"/>
      <c r="AP1035" s="53"/>
    </row>
    <row r="1036" spans="1:42" s="27" customFormat="1" ht="27" customHeight="1" x14ac:dyDescent="0.2">
      <c r="A1036" s="78"/>
      <c r="D1036" s="324" t="s">
        <v>494</v>
      </c>
      <c r="E1036" s="324"/>
      <c r="F1036" s="324"/>
      <c r="G1036" s="324"/>
      <c r="H1036" s="324"/>
      <c r="I1036" s="324"/>
      <c r="J1036" s="324"/>
      <c r="K1036" s="324"/>
      <c r="L1036" s="324"/>
      <c r="M1036" s="324"/>
      <c r="N1036" s="182">
        <f>SUM(N1037:W1040)</f>
        <v>79580</v>
      </c>
      <c r="O1036" s="182"/>
      <c r="P1036" s="182"/>
      <c r="Q1036" s="182"/>
      <c r="R1036" s="182"/>
      <c r="S1036" s="182"/>
      <c r="T1036" s="182"/>
      <c r="U1036" s="182"/>
      <c r="V1036" s="182"/>
      <c r="W1036" s="182"/>
      <c r="X1036" s="182">
        <f>SUM(X1037:AG1040)</f>
        <v>521806</v>
      </c>
      <c r="Y1036" s="182"/>
      <c r="Z1036" s="182"/>
      <c r="AA1036" s="182"/>
      <c r="AB1036" s="182"/>
      <c r="AC1036" s="182"/>
      <c r="AD1036" s="182"/>
      <c r="AE1036" s="182"/>
      <c r="AF1036" s="182"/>
      <c r="AG1036" s="182"/>
      <c r="AO1036" s="52"/>
      <c r="AP1036" s="53"/>
    </row>
    <row r="1037" spans="1:42" s="27" customFormat="1" ht="27" customHeight="1" x14ac:dyDescent="0.2">
      <c r="A1037" s="78"/>
      <c r="D1037" s="174" t="s">
        <v>495</v>
      </c>
      <c r="E1037" s="174"/>
      <c r="F1037" s="174"/>
      <c r="G1037" s="174"/>
      <c r="H1037" s="174"/>
      <c r="I1037" s="174"/>
      <c r="J1037" s="174"/>
      <c r="K1037" s="174"/>
      <c r="L1037" s="174"/>
      <c r="M1037" s="174"/>
      <c r="N1037" s="182">
        <v>79580</v>
      </c>
      <c r="O1037" s="182"/>
      <c r="P1037" s="182"/>
      <c r="Q1037" s="182"/>
      <c r="R1037" s="182"/>
      <c r="S1037" s="182"/>
      <c r="T1037" s="182"/>
      <c r="U1037" s="182"/>
      <c r="V1037" s="182"/>
      <c r="W1037" s="182"/>
      <c r="X1037" s="182">
        <v>121785</v>
      </c>
      <c r="Y1037" s="182"/>
      <c r="Z1037" s="182"/>
      <c r="AA1037" s="182"/>
      <c r="AB1037" s="182"/>
      <c r="AC1037" s="182"/>
      <c r="AD1037" s="182"/>
      <c r="AE1037" s="182"/>
      <c r="AF1037" s="182"/>
      <c r="AG1037" s="182"/>
      <c r="AO1037" s="52"/>
      <c r="AP1037" s="53"/>
    </row>
    <row r="1038" spans="1:42" s="27" customFormat="1" ht="27" customHeight="1" x14ac:dyDescent="0.2">
      <c r="A1038" s="78"/>
      <c r="D1038" s="174" t="s">
        <v>496</v>
      </c>
      <c r="E1038" s="174"/>
      <c r="F1038" s="174"/>
      <c r="G1038" s="174"/>
      <c r="H1038" s="174"/>
      <c r="I1038" s="174"/>
      <c r="J1038" s="174"/>
      <c r="K1038" s="174"/>
      <c r="L1038" s="174"/>
      <c r="M1038" s="174"/>
      <c r="N1038" s="182"/>
      <c r="O1038" s="182"/>
      <c r="P1038" s="182"/>
      <c r="Q1038" s="182"/>
      <c r="R1038" s="182"/>
      <c r="S1038" s="182"/>
      <c r="T1038" s="182"/>
      <c r="U1038" s="182"/>
      <c r="V1038" s="182"/>
      <c r="W1038" s="182"/>
      <c r="X1038" s="182">
        <v>400000</v>
      </c>
      <c r="Y1038" s="182"/>
      <c r="Z1038" s="182"/>
      <c r="AA1038" s="182"/>
      <c r="AB1038" s="182"/>
      <c r="AC1038" s="182"/>
      <c r="AD1038" s="182"/>
      <c r="AE1038" s="182"/>
      <c r="AF1038" s="182"/>
      <c r="AG1038" s="182"/>
      <c r="AO1038" s="52"/>
      <c r="AP1038" s="53"/>
    </row>
    <row r="1039" spans="1:42" s="27" customFormat="1" ht="27" customHeight="1" x14ac:dyDescent="0.2">
      <c r="A1039" s="78"/>
      <c r="D1039" s="174" t="s">
        <v>497</v>
      </c>
      <c r="E1039" s="174"/>
      <c r="F1039" s="174"/>
      <c r="G1039" s="174"/>
      <c r="H1039" s="174"/>
      <c r="I1039" s="174"/>
      <c r="J1039" s="174"/>
      <c r="K1039" s="174"/>
      <c r="L1039" s="174"/>
      <c r="M1039" s="174"/>
      <c r="N1039" s="182"/>
      <c r="O1039" s="182"/>
      <c r="P1039" s="182"/>
      <c r="Q1039" s="182"/>
      <c r="R1039" s="182"/>
      <c r="S1039" s="182"/>
      <c r="T1039" s="182"/>
      <c r="U1039" s="182"/>
      <c r="V1039" s="182"/>
      <c r="W1039" s="182"/>
      <c r="X1039" s="182">
        <v>21</v>
      </c>
      <c r="Y1039" s="182"/>
      <c r="Z1039" s="182"/>
      <c r="AA1039" s="182"/>
      <c r="AB1039" s="182"/>
      <c r="AC1039" s="182"/>
      <c r="AD1039" s="182"/>
      <c r="AE1039" s="182"/>
      <c r="AF1039" s="182"/>
      <c r="AG1039" s="182"/>
      <c r="AO1039" s="52"/>
      <c r="AP1039" s="53"/>
    </row>
    <row r="1040" spans="1:42" s="27" customFormat="1" ht="27" customHeight="1" x14ac:dyDescent="0.2">
      <c r="A1040" s="78"/>
      <c r="D1040" s="174" t="s">
        <v>498</v>
      </c>
      <c r="E1040" s="174"/>
      <c r="F1040" s="174"/>
      <c r="G1040" s="174"/>
      <c r="H1040" s="174"/>
      <c r="I1040" s="174"/>
      <c r="J1040" s="174"/>
      <c r="K1040" s="174"/>
      <c r="L1040" s="174"/>
      <c r="M1040" s="174"/>
      <c r="N1040" s="182"/>
      <c r="O1040" s="182"/>
      <c r="P1040" s="182"/>
      <c r="Q1040" s="182"/>
      <c r="R1040" s="182"/>
      <c r="S1040" s="182"/>
      <c r="T1040" s="182"/>
      <c r="U1040" s="182"/>
      <c r="V1040" s="182"/>
      <c r="W1040" s="182"/>
      <c r="X1040" s="182"/>
      <c r="Y1040" s="182"/>
      <c r="Z1040" s="182"/>
      <c r="AA1040" s="182"/>
      <c r="AB1040" s="182"/>
      <c r="AC1040" s="182"/>
      <c r="AD1040" s="182"/>
      <c r="AE1040" s="182"/>
      <c r="AF1040" s="182"/>
      <c r="AG1040" s="182"/>
      <c r="AO1040" s="52"/>
      <c r="AP1040" s="53"/>
    </row>
    <row r="1041" spans="1:42" s="27" customFormat="1" ht="27" customHeight="1" x14ac:dyDescent="0.2">
      <c r="A1041" s="78"/>
      <c r="D1041" s="174" t="s">
        <v>499</v>
      </c>
      <c r="E1041" s="174"/>
      <c r="F1041" s="174"/>
      <c r="G1041" s="174"/>
      <c r="H1041" s="174"/>
      <c r="I1041" s="174"/>
      <c r="J1041" s="174"/>
      <c r="K1041" s="174"/>
      <c r="L1041" s="174"/>
      <c r="M1041" s="174"/>
      <c r="N1041" s="182"/>
      <c r="O1041" s="182"/>
      <c r="P1041" s="182"/>
      <c r="Q1041" s="182"/>
      <c r="R1041" s="182"/>
      <c r="S1041" s="182"/>
      <c r="T1041" s="182"/>
      <c r="U1041" s="182"/>
      <c r="V1041" s="182"/>
      <c r="W1041" s="182"/>
      <c r="X1041" s="182"/>
      <c r="Y1041" s="182"/>
      <c r="Z1041" s="182"/>
      <c r="AA1041" s="182"/>
      <c r="AB1041" s="182"/>
      <c r="AC1041" s="182"/>
      <c r="AD1041" s="182"/>
      <c r="AE1041" s="182"/>
      <c r="AF1041" s="182"/>
      <c r="AG1041" s="182"/>
      <c r="AO1041" s="52"/>
      <c r="AP1041" s="53"/>
    </row>
    <row r="1042" spans="1:42" s="27" customFormat="1" ht="27" customHeight="1" x14ac:dyDescent="0.2">
      <c r="A1042" s="78"/>
      <c r="D1042" s="309" t="s">
        <v>500</v>
      </c>
      <c r="E1042" s="309"/>
      <c r="F1042" s="309"/>
      <c r="G1042" s="309"/>
      <c r="H1042" s="309"/>
      <c r="I1042" s="309"/>
      <c r="J1042" s="309"/>
      <c r="K1042" s="309"/>
      <c r="L1042" s="309"/>
      <c r="M1042" s="309"/>
      <c r="N1042" s="182"/>
      <c r="O1042" s="182"/>
      <c r="P1042" s="182"/>
      <c r="Q1042" s="182"/>
      <c r="R1042" s="182"/>
      <c r="S1042" s="182"/>
      <c r="T1042" s="182"/>
      <c r="U1042" s="182"/>
      <c r="V1042" s="182"/>
      <c r="W1042" s="182"/>
      <c r="X1042" s="182"/>
      <c r="Y1042" s="182"/>
      <c r="Z1042" s="182"/>
      <c r="AA1042" s="182"/>
      <c r="AB1042" s="182"/>
      <c r="AC1042" s="182"/>
      <c r="AD1042" s="182"/>
      <c r="AE1042" s="182"/>
      <c r="AF1042" s="182"/>
      <c r="AG1042" s="182"/>
      <c r="AO1042" s="50" t="e">
        <f>N1042-'[2]SK Cover sheet'!$D$60</f>
        <v>#REF!</v>
      </c>
      <c r="AP1042" s="49" t="e">
        <f>X1042-'[2]SK Cover sheet'!$E$60</f>
        <v>#REF!</v>
      </c>
    </row>
    <row r="1043" spans="1:42" s="27" customFormat="1" ht="27" customHeight="1" x14ac:dyDescent="0.2">
      <c r="A1043" s="78"/>
      <c r="D1043" s="174"/>
      <c r="E1043" s="174"/>
      <c r="F1043" s="174"/>
      <c r="G1043" s="174"/>
      <c r="H1043" s="174"/>
      <c r="I1043" s="174"/>
      <c r="J1043" s="174"/>
      <c r="K1043" s="174"/>
      <c r="L1043" s="174"/>
      <c r="M1043" s="174"/>
      <c r="N1043" s="182"/>
      <c r="O1043" s="182"/>
      <c r="P1043" s="182"/>
      <c r="Q1043" s="182"/>
      <c r="R1043" s="182"/>
      <c r="S1043" s="182"/>
      <c r="T1043" s="182"/>
      <c r="U1043" s="182"/>
      <c r="V1043" s="182"/>
      <c r="W1043" s="182"/>
      <c r="X1043" s="182"/>
      <c r="Y1043" s="182"/>
      <c r="Z1043" s="182"/>
      <c r="AA1043" s="182"/>
      <c r="AB1043" s="182"/>
      <c r="AC1043" s="182"/>
      <c r="AD1043" s="182"/>
      <c r="AE1043" s="182"/>
      <c r="AF1043" s="182"/>
      <c r="AG1043" s="182"/>
      <c r="AO1043" s="52"/>
      <c r="AP1043" s="53"/>
    </row>
    <row r="1044" spans="1:42" s="27" customFormat="1" ht="27" customHeight="1" thickBot="1" x14ac:dyDescent="0.25">
      <c r="A1044" s="78"/>
      <c r="D1044" s="297"/>
      <c r="E1044" s="298"/>
      <c r="F1044" s="298"/>
      <c r="G1044" s="298"/>
      <c r="H1044" s="298"/>
      <c r="I1044" s="298"/>
      <c r="J1044" s="298"/>
      <c r="K1044" s="298"/>
      <c r="L1044" s="298"/>
      <c r="M1044" s="299"/>
      <c r="N1044" s="300"/>
      <c r="O1044" s="300"/>
      <c r="P1044" s="300"/>
      <c r="Q1044" s="300"/>
      <c r="R1044" s="300"/>
      <c r="S1044" s="300"/>
      <c r="T1044" s="300"/>
      <c r="U1044" s="300"/>
      <c r="V1044" s="300"/>
      <c r="W1044" s="300"/>
      <c r="X1044" s="301"/>
      <c r="Y1044" s="300"/>
      <c r="Z1044" s="300"/>
      <c r="AA1044" s="300"/>
      <c r="AB1044" s="300"/>
      <c r="AC1044" s="300"/>
      <c r="AD1044" s="300"/>
      <c r="AE1044" s="300"/>
      <c r="AF1044" s="300"/>
      <c r="AG1044" s="300"/>
      <c r="AO1044" s="56"/>
      <c r="AP1044" s="58"/>
    </row>
    <row r="1045" spans="1:42" ht="14.25" customHeight="1" x14ac:dyDescent="0.2">
      <c r="D1045" s="140"/>
      <c r="E1045" s="140"/>
      <c r="F1045" s="140"/>
      <c r="G1045" s="140"/>
      <c r="H1045" s="140"/>
      <c r="I1045" s="140"/>
      <c r="J1045" s="140"/>
      <c r="K1045" s="140"/>
      <c r="L1045" s="140"/>
      <c r="M1045" s="140"/>
    </row>
    <row r="1046" spans="1:42" ht="14.25" customHeight="1" x14ac:dyDescent="0.2">
      <c r="D1046" s="140"/>
      <c r="E1046" s="140"/>
      <c r="F1046" s="140"/>
      <c r="G1046" s="140"/>
      <c r="H1046" s="140"/>
      <c r="I1046" s="140"/>
      <c r="J1046" s="140"/>
      <c r="K1046" s="140"/>
      <c r="L1046" s="140"/>
      <c r="M1046" s="140"/>
    </row>
    <row r="1047" spans="1:42" ht="14.25" customHeight="1" x14ac:dyDescent="0.2">
      <c r="D1047" s="140"/>
      <c r="E1047" s="140"/>
      <c r="F1047" s="140"/>
      <c r="G1047" s="140"/>
      <c r="H1047" s="140"/>
      <c r="I1047" s="140"/>
      <c r="J1047" s="140"/>
      <c r="K1047" s="140"/>
      <c r="L1047" s="140"/>
      <c r="M1047" s="140"/>
    </row>
    <row r="1048" spans="1:42" ht="14.25" customHeight="1" x14ac:dyDescent="0.2">
      <c r="D1048" s="140"/>
      <c r="E1048" s="140"/>
      <c r="F1048" s="140"/>
      <c r="G1048" s="140"/>
      <c r="H1048" s="140"/>
      <c r="I1048" s="140"/>
      <c r="J1048" s="140"/>
      <c r="K1048" s="140"/>
      <c r="L1048" s="140"/>
      <c r="M1048" s="140"/>
    </row>
    <row r="1049" spans="1:42" ht="14.25" customHeight="1" x14ac:dyDescent="0.2">
      <c r="D1049" s="221" t="s">
        <v>501</v>
      </c>
      <c r="E1049" s="221"/>
      <c r="F1049" s="221"/>
      <c r="G1049" s="221"/>
      <c r="H1049" s="221"/>
      <c r="I1049" s="221"/>
      <c r="J1049" s="221"/>
      <c r="K1049" s="221"/>
      <c r="L1049" s="221"/>
      <c r="M1049" s="221"/>
      <c r="N1049" s="221"/>
      <c r="O1049" s="221"/>
      <c r="P1049" s="221"/>
      <c r="Q1049" s="221"/>
      <c r="R1049" s="221"/>
      <c r="S1049" s="221"/>
      <c r="T1049" s="221"/>
      <c r="U1049" s="221"/>
      <c r="V1049" s="221"/>
      <c r="W1049" s="221"/>
      <c r="X1049" s="221"/>
      <c r="Y1049" s="221"/>
      <c r="Z1049" s="221"/>
      <c r="AA1049" s="221"/>
      <c r="AB1049" s="221"/>
      <c r="AC1049" s="221"/>
      <c r="AD1049" s="221"/>
      <c r="AE1049" s="221"/>
      <c r="AF1049" s="221"/>
      <c r="AG1049" s="221"/>
    </row>
    <row r="1050" spans="1:42" ht="14.25" customHeight="1" thickBot="1" x14ac:dyDescent="0.25">
      <c r="D1050" s="140"/>
      <c r="E1050" s="140"/>
      <c r="F1050" s="140"/>
      <c r="G1050" s="140"/>
      <c r="H1050" s="140"/>
      <c r="I1050" s="140"/>
      <c r="J1050" s="140"/>
      <c r="K1050" s="140"/>
      <c r="L1050" s="140"/>
      <c r="M1050" s="140"/>
    </row>
    <row r="1051" spans="1:42" ht="14.25" customHeight="1" thickBot="1" x14ac:dyDescent="0.25">
      <c r="A1051" s="6">
        <v>38</v>
      </c>
      <c r="D1051" s="320" t="s">
        <v>239</v>
      </c>
      <c r="E1051" s="321"/>
      <c r="F1051" s="321"/>
      <c r="G1051" s="321"/>
      <c r="H1051" s="321"/>
      <c r="I1051" s="321"/>
      <c r="J1051" s="321"/>
      <c r="K1051" s="321"/>
      <c r="L1051" s="321"/>
      <c r="M1051" s="322"/>
      <c r="N1051" s="273" t="s">
        <v>17</v>
      </c>
      <c r="O1051" s="274"/>
      <c r="P1051" s="274"/>
      <c r="Q1051" s="274"/>
      <c r="R1051" s="274"/>
      <c r="S1051" s="274"/>
      <c r="T1051" s="274"/>
      <c r="U1051" s="274"/>
      <c r="V1051" s="274"/>
      <c r="W1051" s="274"/>
      <c r="X1051" s="279" t="s">
        <v>18</v>
      </c>
      <c r="Y1051" s="280"/>
      <c r="Z1051" s="280"/>
      <c r="AA1051" s="280"/>
      <c r="AB1051" s="280"/>
      <c r="AC1051" s="280"/>
      <c r="AD1051" s="280"/>
      <c r="AE1051" s="280"/>
      <c r="AF1051" s="280"/>
      <c r="AG1051" s="281"/>
    </row>
    <row r="1052" spans="1:42" ht="14.25" customHeight="1" thickTop="1" thickBot="1" x14ac:dyDescent="0.25">
      <c r="D1052" s="320"/>
      <c r="E1052" s="321"/>
      <c r="F1052" s="321"/>
      <c r="G1052" s="321"/>
      <c r="H1052" s="321"/>
      <c r="I1052" s="321"/>
      <c r="J1052" s="321"/>
      <c r="K1052" s="321"/>
      <c r="L1052" s="321"/>
      <c r="M1052" s="322"/>
      <c r="N1052" s="276"/>
      <c r="O1052" s="277"/>
      <c r="P1052" s="277"/>
      <c r="Q1052" s="277"/>
      <c r="R1052" s="277"/>
      <c r="S1052" s="277"/>
      <c r="T1052" s="277"/>
      <c r="U1052" s="277"/>
      <c r="V1052" s="277"/>
      <c r="W1052" s="277"/>
      <c r="X1052" s="282"/>
      <c r="Y1052" s="283"/>
      <c r="Z1052" s="283"/>
      <c r="AA1052" s="283"/>
      <c r="AB1052" s="283"/>
      <c r="AC1052" s="283"/>
      <c r="AD1052" s="283"/>
      <c r="AE1052" s="283"/>
      <c r="AF1052" s="283"/>
      <c r="AG1052" s="284"/>
      <c r="AL1052" s="69" t="s">
        <v>17</v>
      </c>
      <c r="AM1052" s="70" t="s">
        <v>18</v>
      </c>
      <c r="AO1052" s="69" t="s">
        <v>17</v>
      </c>
      <c r="AP1052" s="70" t="s">
        <v>18</v>
      </c>
    </row>
    <row r="1053" spans="1:42" ht="26.25" customHeight="1" x14ac:dyDescent="0.2">
      <c r="D1053" s="230" t="s">
        <v>502</v>
      </c>
      <c r="E1053" s="231"/>
      <c r="F1053" s="231"/>
      <c r="G1053" s="231"/>
      <c r="H1053" s="231"/>
      <c r="I1053" s="231"/>
      <c r="J1053" s="231"/>
      <c r="K1053" s="231"/>
      <c r="L1053" s="231"/>
      <c r="M1053" s="232"/>
      <c r="N1053" s="323"/>
      <c r="O1053" s="323"/>
      <c r="P1053" s="323"/>
      <c r="Q1053" s="323"/>
      <c r="R1053" s="323"/>
      <c r="S1053" s="323"/>
      <c r="T1053" s="323"/>
      <c r="U1053" s="323"/>
      <c r="V1053" s="323"/>
      <c r="W1053" s="323"/>
      <c r="X1053" s="323"/>
      <c r="Y1053" s="323"/>
      <c r="Z1053" s="323"/>
      <c r="AA1053" s="323"/>
      <c r="AB1053" s="323"/>
      <c r="AC1053" s="323"/>
      <c r="AD1053" s="323"/>
      <c r="AE1053" s="323"/>
      <c r="AF1053" s="323"/>
      <c r="AG1053" s="323"/>
      <c r="AL1053" s="89"/>
      <c r="AM1053" s="141"/>
      <c r="AO1053" s="77">
        <f>N1053-[2]Hárok2!$D$12</f>
        <v>0</v>
      </c>
      <c r="AP1053" s="71">
        <f>X1053-[2]Hárok2!$E$12</f>
        <v>0</v>
      </c>
    </row>
    <row r="1054" spans="1:42" ht="26.25" customHeight="1" x14ac:dyDescent="0.2">
      <c r="D1054" s="197" t="s">
        <v>503</v>
      </c>
      <c r="E1054" s="252"/>
      <c r="F1054" s="252"/>
      <c r="G1054" s="252"/>
      <c r="H1054" s="252"/>
      <c r="I1054" s="252"/>
      <c r="J1054" s="252"/>
      <c r="K1054" s="252"/>
      <c r="L1054" s="252"/>
      <c r="M1054" s="253"/>
      <c r="N1054" s="182"/>
      <c r="O1054" s="182"/>
      <c r="P1054" s="182"/>
      <c r="Q1054" s="182"/>
      <c r="R1054" s="182"/>
      <c r="S1054" s="182"/>
      <c r="T1054" s="182"/>
      <c r="U1054" s="182"/>
      <c r="V1054" s="182"/>
      <c r="W1054" s="182"/>
      <c r="X1054" s="182">
        <v>2525</v>
      </c>
      <c r="Y1054" s="182"/>
      <c r="Z1054" s="182"/>
      <c r="AA1054" s="182"/>
      <c r="AB1054" s="182"/>
      <c r="AC1054" s="182"/>
      <c r="AD1054" s="182"/>
      <c r="AE1054" s="182"/>
      <c r="AF1054" s="182"/>
      <c r="AG1054" s="182"/>
      <c r="AL1054" s="92"/>
      <c r="AM1054" s="115"/>
      <c r="AO1054" s="50">
        <f>N1054-[2]Hárok2!$D$13</f>
        <v>0</v>
      </c>
      <c r="AP1054" s="49">
        <f>X1054-[2]Hárok2!$E$13</f>
        <v>2525</v>
      </c>
    </row>
    <row r="1055" spans="1:42" ht="26.25" customHeight="1" x14ac:dyDescent="0.2">
      <c r="D1055" s="197" t="s">
        <v>504</v>
      </c>
      <c r="E1055" s="252"/>
      <c r="F1055" s="252"/>
      <c r="G1055" s="252"/>
      <c r="H1055" s="252"/>
      <c r="I1055" s="252"/>
      <c r="J1055" s="252"/>
      <c r="K1055" s="252"/>
      <c r="L1055" s="252"/>
      <c r="M1055" s="253"/>
      <c r="N1055" s="182"/>
      <c r="O1055" s="182"/>
      <c r="P1055" s="182"/>
      <c r="Q1055" s="182"/>
      <c r="R1055" s="182"/>
      <c r="S1055" s="182"/>
      <c r="T1055" s="182"/>
      <c r="U1055" s="182"/>
      <c r="V1055" s="182"/>
      <c r="W1055" s="182"/>
      <c r="X1055" s="182"/>
      <c r="Y1055" s="182"/>
      <c r="Z1055" s="182"/>
      <c r="AA1055" s="182"/>
      <c r="AB1055" s="182"/>
      <c r="AC1055" s="182"/>
      <c r="AD1055" s="182"/>
      <c r="AE1055" s="182"/>
      <c r="AF1055" s="182"/>
      <c r="AG1055" s="182"/>
      <c r="AL1055" s="92"/>
      <c r="AM1055" s="115"/>
      <c r="AO1055" s="50">
        <f>N1055-[2]Hárok2!$D$11</f>
        <v>0</v>
      </c>
      <c r="AP1055" s="49">
        <f>X1055-[2]Hárok2!$E$11</f>
        <v>0</v>
      </c>
    </row>
    <row r="1056" spans="1:42" ht="26.25" customHeight="1" x14ac:dyDescent="0.2">
      <c r="D1056" s="197" t="s">
        <v>505</v>
      </c>
      <c r="E1056" s="252"/>
      <c r="F1056" s="252"/>
      <c r="G1056" s="252"/>
      <c r="H1056" s="252"/>
      <c r="I1056" s="252"/>
      <c r="J1056" s="252"/>
      <c r="K1056" s="252"/>
      <c r="L1056" s="252"/>
      <c r="M1056" s="253"/>
      <c r="N1056" s="318"/>
      <c r="O1056" s="318"/>
      <c r="P1056" s="318"/>
      <c r="Q1056" s="318"/>
      <c r="R1056" s="318"/>
      <c r="S1056" s="318"/>
      <c r="T1056" s="318"/>
      <c r="U1056" s="318"/>
      <c r="V1056" s="318"/>
      <c r="W1056" s="318"/>
      <c r="X1056" s="318"/>
      <c r="Y1056" s="318"/>
      <c r="Z1056" s="318"/>
      <c r="AA1056" s="318"/>
      <c r="AB1056" s="318"/>
      <c r="AC1056" s="318"/>
      <c r="AD1056" s="318"/>
      <c r="AE1056" s="318"/>
      <c r="AF1056" s="318"/>
      <c r="AG1056" s="318"/>
      <c r="AL1056" s="92"/>
      <c r="AM1056" s="115"/>
      <c r="AO1056" s="138"/>
      <c r="AP1056" s="139"/>
    </row>
    <row r="1057" spans="1:42" ht="26.25" customHeight="1" x14ac:dyDescent="0.2">
      <c r="D1057" s="197" t="s">
        <v>506</v>
      </c>
      <c r="E1057" s="252"/>
      <c r="F1057" s="252"/>
      <c r="G1057" s="252"/>
      <c r="H1057" s="252"/>
      <c r="I1057" s="252"/>
      <c r="J1057" s="252"/>
      <c r="K1057" s="252"/>
      <c r="L1057" s="252"/>
      <c r="M1057" s="253"/>
      <c r="N1057" s="319"/>
      <c r="O1057" s="319"/>
      <c r="P1057" s="319"/>
      <c r="Q1057" s="319"/>
      <c r="R1057" s="319"/>
      <c r="S1057" s="319"/>
      <c r="T1057" s="319"/>
      <c r="U1057" s="319"/>
      <c r="V1057" s="319"/>
      <c r="W1057" s="319"/>
      <c r="X1057" s="319"/>
      <c r="Y1057" s="319"/>
      <c r="Z1057" s="319"/>
      <c r="AA1057" s="319"/>
      <c r="AB1057" s="319"/>
      <c r="AC1057" s="319"/>
      <c r="AD1057" s="319"/>
      <c r="AE1057" s="319"/>
      <c r="AF1057" s="319"/>
      <c r="AG1057" s="319"/>
      <c r="AL1057" s="92"/>
      <c r="AM1057" s="115"/>
      <c r="AO1057" s="50"/>
      <c r="AP1057" s="49"/>
    </row>
    <row r="1058" spans="1:42" ht="26.25" customHeight="1" x14ac:dyDescent="0.2">
      <c r="D1058" s="197" t="s">
        <v>507</v>
      </c>
      <c r="E1058" s="252"/>
      <c r="F1058" s="252"/>
      <c r="G1058" s="252"/>
      <c r="H1058" s="252"/>
      <c r="I1058" s="252"/>
      <c r="J1058" s="252"/>
      <c r="K1058" s="252"/>
      <c r="L1058" s="252"/>
      <c r="M1058" s="253"/>
      <c r="N1058" s="308"/>
      <c r="O1058" s="308"/>
      <c r="P1058" s="308"/>
      <c r="Q1058" s="308"/>
      <c r="R1058" s="308"/>
      <c r="S1058" s="308"/>
      <c r="T1058" s="308"/>
      <c r="U1058" s="308"/>
      <c r="V1058" s="308"/>
      <c r="W1058" s="308"/>
      <c r="X1058" s="316"/>
      <c r="Y1058" s="316"/>
      <c r="Z1058" s="316"/>
      <c r="AA1058" s="316"/>
      <c r="AB1058" s="316"/>
      <c r="AC1058" s="316"/>
      <c r="AD1058" s="316"/>
      <c r="AE1058" s="316"/>
      <c r="AF1058" s="316"/>
      <c r="AG1058" s="316"/>
      <c r="AL1058" s="92"/>
      <c r="AM1058" s="115"/>
      <c r="AO1058" s="138"/>
      <c r="AP1058" s="139"/>
    </row>
    <row r="1059" spans="1:42" ht="26.25" customHeight="1" thickBot="1" x14ac:dyDescent="0.25">
      <c r="D1059" s="297" t="s">
        <v>508</v>
      </c>
      <c r="E1059" s="298"/>
      <c r="F1059" s="298"/>
      <c r="G1059" s="298"/>
      <c r="H1059" s="298"/>
      <c r="I1059" s="298"/>
      <c r="J1059" s="298"/>
      <c r="K1059" s="298"/>
      <c r="L1059" s="298"/>
      <c r="M1059" s="299"/>
      <c r="N1059" s="317">
        <f>SUM(N1053:W1058)</f>
        <v>0</v>
      </c>
      <c r="O1059" s="317"/>
      <c r="P1059" s="317"/>
      <c r="Q1059" s="317"/>
      <c r="R1059" s="317"/>
      <c r="S1059" s="317"/>
      <c r="T1059" s="317"/>
      <c r="U1059" s="317"/>
      <c r="V1059" s="317"/>
      <c r="W1059" s="317"/>
      <c r="X1059" s="317">
        <f>SUM(X1053:AG1058)</f>
        <v>2525</v>
      </c>
      <c r="Y1059" s="317"/>
      <c r="Z1059" s="317"/>
      <c r="AA1059" s="317"/>
      <c r="AB1059" s="317"/>
      <c r="AC1059" s="317"/>
      <c r="AD1059" s="317"/>
      <c r="AE1059" s="317"/>
      <c r="AF1059" s="317"/>
      <c r="AG1059" s="317"/>
      <c r="AL1059" s="142">
        <f>SUM(N1053:W1058)-N1059</f>
        <v>0</v>
      </c>
      <c r="AM1059" s="143">
        <f>SUM(X1053:AG1058)-X1059</f>
        <v>0</v>
      </c>
      <c r="AO1059" s="144">
        <f>N1059-[2]Hárok2!D3</f>
        <v>0</v>
      </c>
      <c r="AP1059" s="145">
        <f>X1059-[2]Hárok2!E3</f>
        <v>2525</v>
      </c>
    </row>
    <row r="1062" spans="1:42" ht="14.25" customHeight="1" x14ac:dyDescent="0.25">
      <c r="D1062" s="240" t="s">
        <v>509</v>
      </c>
      <c r="E1062" s="240"/>
      <c r="F1062" s="240"/>
      <c r="G1062" s="240"/>
      <c r="H1062" s="240"/>
      <c r="I1062" s="240"/>
      <c r="J1062" s="240"/>
      <c r="K1062" s="240"/>
      <c r="L1062" s="240"/>
      <c r="M1062" s="240"/>
      <c r="N1062" s="240"/>
      <c r="O1062" s="240"/>
      <c r="P1062" s="240"/>
      <c r="Q1062" s="240"/>
      <c r="R1062" s="240"/>
      <c r="S1062" s="240"/>
      <c r="T1062" s="240"/>
      <c r="U1062" s="240"/>
      <c r="V1062" s="240"/>
      <c r="W1062" s="240"/>
      <c r="X1062" s="240"/>
      <c r="Y1062" s="240"/>
      <c r="Z1062" s="240"/>
      <c r="AA1062" s="240"/>
      <c r="AB1062" s="240"/>
      <c r="AC1062" s="240"/>
      <c r="AD1062" s="240"/>
      <c r="AE1062" s="240"/>
      <c r="AF1062" s="240"/>
      <c r="AG1062" s="240"/>
    </row>
    <row r="1064" spans="1:42" ht="14.25" customHeight="1" x14ac:dyDescent="0.2">
      <c r="D1064" s="221" t="s">
        <v>510</v>
      </c>
      <c r="E1064" s="221"/>
      <c r="F1064" s="221"/>
      <c r="G1064" s="221"/>
      <c r="H1064" s="221"/>
      <c r="I1064" s="221"/>
      <c r="J1064" s="221"/>
      <c r="K1064" s="221"/>
      <c r="L1064" s="221"/>
      <c r="M1064" s="221"/>
      <c r="N1064" s="221"/>
      <c r="O1064" s="221"/>
      <c r="P1064" s="221"/>
      <c r="Q1064" s="221"/>
      <c r="R1064" s="221"/>
      <c r="S1064" s="221"/>
      <c r="T1064" s="221"/>
      <c r="U1064" s="221"/>
      <c r="V1064" s="221"/>
      <c r="W1064" s="221"/>
      <c r="X1064" s="221"/>
      <c r="Y1064" s="221"/>
      <c r="Z1064" s="221"/>
      <c r="AA1064" s="221"/>
      <c r="AB1064" s="221"/>
      <c r="AC1064" s="221"/>
      <c r="AD1064" s="221"/>
      <c r="AE1064" s="221"/>
      <c r="AF1064" s="221"/>
      <c r="AG1064" s="221"/>
    </row>
    <row r="1065" spans="1:42" ht="14.25" customHeight="1" thickBot="1" x14ac:dyDescent="0.25"/>
    <row r="1066" spans="1:42" ht="14.25" customHeight="1" thickBot="1" x14ac:dyDescent="0.25">
      <c r="A1066" s="6">
        <v>39</v>
      </c>
      <c r="D1066" s="310" t="s">
        <v>239</v>
      </c>
      <c r="E1066" s="311"/>
      <c r="F1066" s="311"/>
      <c r="G1066" s="311"/>
      <c r="H1066" s="311"/>
      <c r="I1066" s="311"/>
      <c r="J1066" s="311"/>
      <c r="K1066" s="311"/>
      <c r="L1066" s="311"/>
      <c r="M1066" s="312"/>
      <c r="N1066" s="273" t="s">
        <v>17</v>
      </c>
      <c r="O1066" s="274"/>
      <c r="P1066" s="274"/>
      <c r="Q1066" s="274"/>
      <c r="R1066" s="274"/>
      <c r="S1066" s="274"/>
      <c r="T1066" s="274"/>
      <c r="U1066" s="274"/>
      <c r="V1066" s="274"/>
      <c r="W1066" s="274"/>
      <c r="X1066" s="279" t="s">
        <v>18</v>
      </c>
      <c r="Y1066" s="280"/>
      <c r="Z1066" s="280"/>
      <c r="AA1066" s="280"/>
      <c r="AB1066" s="280"/>
      <c r="AC1066" s="280"/>
      <c r="AD1066" s="280"/>
      <c r="AE1066" s="280"/>
      <c r="AF1066" s="280"/>
      <c r="AG1066" s="281"/>
    </row>
    <row r="1067" spans="1:42" ht="14.25" customHeight="1" thickTop="1" thickBot="1" x14ac:dyDescent="0.25">
      <c r="D1067" s="313"/>
      <c r="E1067" s="314"/>
      <c r="F1067" s="314"/>
      <c r="G1067" s="314"/>
      <c r="H1067" s="314"/>
      <c r="I1067" s="314"/>
      <c r="J1067" s="314"/>
      <c r="K1067" s="314"/>
      <c r="L1067" s="314"/>
      <c r="M1067" s="315"/>
      <c r="N1067" s="276"/>
      <c r="O1067" s="277"/>
      <c r="P1067" s="277"/>
      <c r="Q1067" s="277"/>
      <c r="R1067" s="277"/>
      <c r="S1067" s="277"/>
      <c r="T1067" s="277"/>
      <c r="U1067" s="277"/>
      <c r="V1067" s="277"/>
      <c r="W1067" s="277"/>
      <c r="X1067" s="282"/>
      <c r="Y1067" s="283"/>
      <c r="Z1067" s="283"/>
      <c r="AA1067" s="283"/>
      <c r="AB1067" s="283"/>
      <c r="AC1067" s="283"/>
      <c r="AD1067" s="283"/>
      <c r="AE1067" s="283"/>
      <c r="AF1067" s="283"/>
      <c r="AG1067" s="284"/>
      <c r="AL1067" s="69" t="s">
        <v>17</v>
      </c>
      <c r="AM1067" s="70" t="s">
        <v>18</v>
      </c>
      <c r="AO1067" s="69" t="s">
        <v>17</v>
      </c>
      <c r="AP1067" s="70" t="s">
        <v>18</v>
      </c>
    </row>
    <row r="1068" spans="1:42" s="131" customFormat="1" ht="29.25" customHeight="1" x14ac:dyDescent="0.2">
      <c r="A1068" s="121"/>
      <c r="D1068" s="294" t="s">
        <v>511</v>
      </c>
      <c r="E1068" s="295"/>
      <c r="F1068" s="295"/>
      <c r="G1068" s="295"/>
      <c r="H1068" s="295"/>
      <c r="I1068" s="295"/>
      <c r="J1068" s="295"/>
      <c r="K1068" s="295"/>
      <c r="L1068" s="295"/>
      <c r="M1068" s="296"/>
      <c r="N1068" s="308">
        <f>SUM(N1069:W1079)</f>
        <v>400741.98</v>
      </c>
      <c r="O1068" s="308"/>
      <c r="P1068" s="308"/>
      <c r="Q1068" s="308"/>
      <c r="R1068" s="308"/>
      <c r="S1068" s="308"/>
      <c r="T1068" s="308"/>
      <c r="U1068" s="308"/>
      <c r="V1068" s="308"/>
      <c r="W1068" s="308"/>
      <c r="X1068" s="308">
        <f>SUM(X1069:AG1079)</f>
        <v>567367.1</v>
      </c>
      <c r="Y1068" s="308"/>
      <c r="Z1068" s="308"/>
      <c r="AA1068" s="308"/>
      <c r="AB1068" s="308"/>
      <c r="AC1068" s="308"/>
      <c r="AD1068" s="308"/>
      <c r="AE1068" s="308"/>
      <c r="AF1068" s="308"/>
      <c r="AG1068" s="308"/>
      <c r="AL1068" s="77">
        <f>SUM(N1069:N1080)-N1068</f>
        <v>0</v>
      </c>
      <c r="AM1068" s="71">
        <f>SUM(X1069:X1080)-X1068</f>
        <v>0</v>
      </c>
      <c r="AO1068" s="77">
        <f>N1068-[2]Hárok2!$D$22</f>
        <v>400741.98</v>
      </c>
      <c r="AP1068" s="71">
        <f>X1068-[2]Hárok2!$E$22</f>
        <v>567367.1</v>
      </c>
    </row>
    <row r="1069" spans="1:42" s="131" customFormat="1" ht="29.25" customHeight="1" x14ac:dyDescent="0.2">
      <c r="A1069" s="121"/>
      <c r="D1069" s="197" t="s">
        <v>512</v>
      </c>
      <c r="E1069" s="252"/>
      <c r="F1069" s="252"/>
      <c r="G1069" s="252"/>
      <c r="H1069" s="252"/>
      <c r="I1069" s="252"/>
      <c r="J1069" s="252"/>
      <c r="K1069" s="252"/>
      <c r="L1069" s="252"/>
      <c r="M1069" s="253"/>
      <c r="N1069" s="182">
        <v>6900</v>
      </c>
      <c r="O1069" s="182"/>
      <c r="P1069" s="182"/>
      <c r="Q1069" s="182"/>
      <c r="R1069" s="182"/>
      <c r="S1069" s="182"/>
      <c r="T1069" s="182"/>
      <c r="U1069" s="182"/>
      <c r="V1069" s="182"/>
      <c r="W1069" s="182"/>
      <c r="X1069" s="182">
        <v>7590</v>
      </c>
      <c r="Y1069" s="182"/>
      <c r="Z1069" s="182"/>
      <c r="AA1069" s="182"/>
      <c r="AB1069" s="182"/>
      <c r="AC1069" s="182"/>
      <c r="AD1069" s="182"/>
      <c r="AE1069" s="182"/>
      <c r="AF1069" s="182"/>
      <c r="AG1069" s="182"/>
      <c r="AL1069" s="50"/>
      <c r="AM1069" s="49"/>
      <c r="AO1069" s="50"/>
      <c r="AP1069" s="49"/>
    </row>
    <row r="1070" spans="1:42" s="131" customFormat="1" ht="29.25" customHeight="1" x14ac:dyDescent="0.2">
      <c r="A1070" s="121"/>
      <c r="D1070" s="197" t="s">
        <v>513</v>
      </c>
      <c r="E1070" s="252"/>
      <c r="F1070" s="252"/>
      <c r="G1070" s="252"/>
      <c r="H1070" s="252"/>
      <c r="I1070" s="252"/>
      <c r="J1070" s="252"/>
      <c r="K1070" s="252"/>
      <c r="L1070" s="252"/>
      <c r="M1070" s="253"/>
      <c r="N1070" s="179">
        <v>3166.25</v>
      </c>
      <c r="O1070" s="180"/>
      <c r="P1070" s="180"/>
      <c r="Q1070" s="180"/>
      <c r="R1070" s="180"/>
      <c r="S1070" s="180"/>
      <c r="T1070" s="180"/>
      <c r="U1070" s="180"/>
      <c r="V1070" s="180"/>
      <c r="W1070" s="181"/>
      <c r="X1070" s="179">
        <v>2490</v>
      </c>
      <c r="Y1070" s="180"/>
      <c r="Z1070" s="180"/>
      <c r="AA1070" s="180"/>
      <c r="AB1070" s="180"/>
      <c r="AC1070" s="180"/>
      <c r="AD1070" s="180"/>
      <c r="AE1070" s="180"/>
      <c r="AF1070" s="180"/>
      <c r="AG1070" s="181"/>
      <c r="AL1070" s="52"/>
      <c r="AM1070" s="49"/>
      <c r="AO1070" s="146"/>
      <c r="AP1070" s="147"/>
    </row>
    <row r="1071" spans="1:42" s="131" customFormat="1" ht="29.25" customHeight="1" x14ac:dyDescent="0.2">
      <c r="A1071" s="121"/>
      <c r="D1071" s="197" t="s">
        <v>514</v>
      </c>
      <c r="E1071" s="252"/>
      <c r="F1071" s="252"/>
      <c r="G1071" s="252"/>
      <c r="H1071" s="252"/>
      <c r="I1071" s="252"/>
      <c r="J1071" s="252"/>
      <c r="K1071" s="252"/>
      <c r="L1071" s="252"/>
      <c r="M1071" s="253"/>
      <c r="N1071" s="179">
        <v>331939</v>
      </c>
      <c r="O1071" s="180"/>
      <c r="P1071" s="180"/>
      <c r="Q1071" s="180"/>
      <c r="R1071" s="180"/>
      <c r="S1071" s="180"/>
      <c r="T1071" s="180"/>
      <c r="U1071" s="180"/>
      <c r="V1071" s="180"/>
      <c r="W1071" s="181"/>
      <c r="X1071" s="179">
        <v>331939</v>
      </c>
      <c r="Y1071" s="180"/>
      <c r="Z1071" s="180"/>
      <c r="AA1071" s="180"/>
      <c r="AB1071" s="180"/>
      <c r="AC1071" s="180"/>
      <c r="AD1071" s="180"/>
      <c r="AE1071" s="180"/>
      <c r="AF1071" s="180"/>
      <c r="AG1071" s="181"/>
      <c r="AL1071" s="52"/>
      <c r="AM1071" s="49"/>
      <c r="AO1071" s="148"/>
      <c r="AP1071" s="149"/>
    </row>
    <row r="1072" spans="1:42" s="131" customFormat="1" ht="29.25" customHeight="1" x14ac:dyDescent="0.2">
      <c r="A1072" s="121"/>
      <c r="D1072" s="197" t="s">
        <v>515</v>
      </c>
      <c r="E1072" s="252"/>
      <c r="F1072" s="252"/>
      <c r="G1072" s="252"/>
      <c r="H1072" s="252"/>
      <c r="I1072" s="252"/>
      <c r="J1072" s="252"/>
      <c r="K1072" s="252"/>
      <c r="L1072" s="252"/>
      <c r="M1072" s="253"/>
      <c r="N1072" s="179"/>
      <c r="O1072" s="180"/>
      <c r="P1072" s="180"/>
      <c r="Q1072" s="180"/>
      <c r="R1072" s="180"/>
      <c r="S1072" s="180"/>
      <c r="T1072" s="180"/>
      <c r="U1072" s="180"/>
      <c r="V1072" s="180"/>
      <c r="W1072" s="181"/>
      <c r="X1072" s="179">
        <v>3197.36</v>
      </c>
      <c r="Y1072" s="180"/>
      <c r="Z1072" s="180"/>
      <c r="AA1072" s="180"/>
      <c r="AB1072" s="180"/>
      <c r="AC1072" s="180"/>
      <c r="AD1072" s="180"/>
      <c r="AE1072" s="180"/>
      <c r="AF1072" s="180"/>
      <c r="AG1072" s="181"/>
      <c r="AL1072" s="52"/>
      <c r="AM1072" s="49"/>
      <c r="AO1072" s="146"/>
      <c r="AP1072" s="147"/>
    </row>
    <row r="1073" spans="1:42" s="131" customFormat="1" ht="29.25" customHeight="1" x14ac:dyDescent="0.2">
      <c r="A1073" s="121"/>
      <c r="D1073" s="197" t="s">
        <v>516</v>
      </c>
      <c r="E1073" s="252"/>
      <c r="F1073" s="252"/>
      <c r="G1073" s="252"/>
      <c r="H1073" s="252"/>
      <c r="I1073" s="252"/>
      <c r="J1073" s="252"/>
      <c r="K1073" s="252"/>
      <c r="L1073" s="252"/>
      <c r="M1073" s="253"/>
      <c r="N1073" s="179">
        <v>37022</v>
      </c>
      <c r="O1073" s="180"/>
      <c r="P1073" s="180"/>
      <c r="Q1073" s="180"/>
      <c r="R1073" s="180"/>
      <c r="S1073" s="180"/>
      <c r="T1073" s="180"/>
      <c r="U1073" s="180"/>
      <c r="V1073" s="180"/>
      <c r="W1073" s="181"/>
      <c r="X1073" s="179">
        <v>38266.18</v>
      </c>
      <c r="Y1073" s="180"/>
      <c r="Z1073" s="180"/>
      <c r="AA1073" s="180"/>
      <c r="AB1073" s="180"/>
      <c r="AC1073" s="180"/>
      <c r="AD1073" s="180"/>
      <c r="AE1073" s="180"/>
      <c r="AF1073" s="180"/>
      <c r="AG1073" s="181"/>
      <c r="AL1073" s="52"/>
      <c r="AM1073" s="49"/>
      <c r="AO1073" s="148"/>
      <c r="AP1073" s="149"/>
    </row>
    <row r="1074" spans="1:42" s="131" customFormat="1" ht="29.25" customHeight="1" x14ac:dyDescent="0.2">
      <c r="A1074" s="121"/>
      <c r="D1074" s="197" t="s">
        <v>517</v>
      </c>
      <c r="E1074" s="252"/>
      <c r="F1074" s="252"/>
      <c r="G1074" s="252"/>
      <c r="H1074" s="252"/>
      <c r="I1074" s="252"/>
      <c r="J1074" s="252"/>
      <c r="K1074" s="252"/>
      <c r="L1074" s="252"/>
      <c r="M1074" s="253"/>
      <c r="N1074" s="179">
        <v>8662.68</v>
      </c>
      <c r="O1074" s="180"/>
      <c r="P1074" s="180"/>
      <c r="Q1074" s="180"/>
      <c r="R1074" s="180"/>
      <c r="S1074" s="180"/>
      <c r="T1074" s="180"/>
      <c r="U1074" s="180"/>
      <c r="V1074" s="180"/>
      <c r="W1074" s="181"/>
      <c r="X1074" s="179">
        <v>8550.27</v>
      </c>
      <c r="Y1074" s="180"/>
      <c r="Z1074" s="180"/>
      <c r="AA1074" s="180"/>
      <c r="AB1074" s="180"/>
      <c r="AC1074" s="180"/>
      <c r="AD1074" s="180"/>
      <c r="AE1074" s="180"/>
      <c r="AF1074" s="180"/>
      <c r="AG1074" s="181"/>
      <c r="AL1074" s="50"/>
      <c r="AM1074" s="49"/>
      <c r="AO1074" s="148"/>
      <c r="AP1074" s="149"/>
    </row>
    <row r="1075" spans="1:42" s="131" customFormat="1" ht="29.25" customHeight="1" x14ac:dyDescent="0.2">
      <c r="A1075" s="121"/>
      <c r="D1075" s="197" t="s">
        <v>518</v>
      </c>
      <c r="E1075" s="252"/>
      <c r="F1075" s="252"/>
      <c r="G1075" s="252"/>
      <c r="H1075" s="252"/>
      <c r="I1075" s="252"/>
      <c r="J1075" s="252"/>
      <c r="K1075" s="252"/>
      <c r="L1075" s="252"/>
      <c r="M1075" s="253"/>
      <c r="N1075" s="179">
        <v>366.89</v>
      </c>
      <c r="O1075" s="180"/>
      <c r="P1075" s="180"/>
      <c r="Q1075" s="180"/>
      <c r="R1075" s="180"/>
      <c r="S1075" s="180"/>
      <c r="T1075" s="180"/>
      <c r="U1075" s="180"/>
      <c r="V1075" s="180"/>
      <c r="W1075" s="181"/>
      <c r="X1075" s="179">
        <v>638.92999999999995</v>
      </c>
      <c r="Y1075" s="180"/>
      <c r="Z1075" s="180"/>
      <c r="AA1075" s="180"/>
      <c r="AB1075" s="180"/>
      <c r="AC1075" s="180"/>
      <c r="AD1075" s="180"/>
      <c r="AE1075" s="180"/>
      <c r="AF1075" s="180"/>
      <c r="AG1075" s="181"/>
      <c r="AL1075" s="50"/>
      <c r="AM1075" s="49"/>
      <c r="AO1075" s="146"/>
      <c r="AP1075" s="147"/>
    </row>
    <row r="1076" spans="1:42" s="131" customFormat="1" ht="29.25" customHeight="1" x14ac:dyDescent="0.2">
      <c r="A1076" s="121"/>
      <c r="D1076" s="197" t="s">
        <v>635</v>
      </c>
      <c r="E1076" s="252"/>
      <c r="F1076" s="252"/>
      <c r="G1076" s="252"/>
      <c r="H1076" s="252"/>
      <c r="I1076" s="252"/>
      <c r="J1076" s="252"/>
      <c r="K1076" s="252"/>
      <c r="L1076" s="252"/>
      <c r="M1076" s="253"/>
      <c r="N1076" s="182">
        <v>72.98</v>
      </c>
      <c r="O1076" s="182"/>
      <c r="P1076" s="182"/>
      <c r="Q1076" s="182"/>
      <c r="R1076" s="182"/>
      <c r="S1076" s="182"/>
      <c r="T1076" s="182"/>
      <c r="U1076" s="182"/>
      <c r="V1076" s="182"/>
      <c r="W1076" s="182"/>
      <c r="X1076" s="182">
        <v>0</v>
      </c>
      <c r="Y1076" s="182"/>
      <c r="Z1076" s="182"/>
      <c r="AA1076" s="182"/>
      <c r="AB1076" s="182"/>
      <c r="AC1076" s="182"/>
      <c r="AD1076" s="182"/>
      <c r="AE1076" s="182"/>
      <c r="AF1076" s="182"/>
      <c r="AG1076" s="182"/>
      <c r="AL1076" s="52"/>
      <c r="AM1076" s="49"/>
      <c r="AO1076" s="52"/>
      <c r="AP1076" s="53"/>
    </row>
    <row r="1077" spans="1:42" s="131" customFormat="1" ht="29.25" customHeight="1" x14ac:dyDescent="0.2">
      <c r="A1077" s="121"/>
      <c r="D1077" s="197" t="s">
        <v>519</v>
      </c>
      <c r="E1077" s="252"/>
      <c r="F1077" s="252"/>
      <c r="G1077" s="252"/>
      <c r="H1077" s="252"/>
      <c r="I1077" s="252"/>
      <c r="J1077" s="252"/>
      <c r="K1077" s="252"/>
      <c r="L1077" s="252"/>
      <c r="M1077" s="253"/>
      <c r="N1077" s="182">
        <v>77.260000000000005</v>
      </c>
      <c r="O1077" s="182"/>
      <c r="P1077" s="182"/>
      <c r="Q1077" s="182"/>
      <c r="R1077" s="182"/>
      <c r="S1077" s="182"/>
      <c r="T1077" s="182"/>
      <c r="U1077" s="182"/>
      <c r="V1077" s="182"/>
      <c r="W1077" s="182"/>
      <c r="X1077" s="182">
        <v>253.67</v>
      </c>
      <c r="Y1077" s="182"/>
      <c r="Z1077" s="182"/>
      <c r="AA1077" s="182"/>
      <c r="AB1077" s="182"/>
      <c r="AC1077" s="182"/>
      <c r="AD1077" s="182"/>
      <c r="AE1077" s="182"/>
      <c r="AF1077" s="182"/>
      <c r="AG1077" s="182"/>
      <c r="AL1077" s="52"/>
      <c r="AM1077" s="49"/>
      <c r="AO1077" s="52"/>
      <c r="AP1077" s="53"/>
    </row>
    <row r="1078" spans="1:42" s="131" customFormat="1" ht="29.25" customHeight="1" x14ac:dyDescent="0.2">
      <c r="A1078" s="121"/>
      <c r="D1078" s="197" t="s">
        <v>520</v>
      </c>
      <c r="E1078" s="252"/>
      <c r="F1078" s="252"/>
      <c r="G1078" s="252"/>
      <c r="H1078" s="252"/>
      <c r="I1078" s="252"/>
      <c r="J1078" s="252"/>
      <c r="K1078" s="252"/>
      <c r="L1078" s="252"/>
      <c r="M1078" s="253"/>
      <c r="N1078" s="182">
        <v>10000</v>
      </c>
      <c r="O1078" s="182"/>
      <c r="P1078" s="182"/>
      <c r="Q1078" s="182"/>
      <c r="R1078" s="182"/>
      <c r="S1078" s="182"/>
      <c r="T1078" s="182"/>
      <c r="U1078" s="182"/>
      <c r="V1078" s="182"/>
      <c r="W1078" s="182"/>
      <c r="X1078" s="182">
        <v>173474.68</v>
      </c>
      <c r="Y1078" s="182"/>
      <c r="Z1078" s="182"/>
      <c r="AA1078" s="182"/>
      <c r="AB1078" s="182"/>
      <c r="AC1078" s="182"/>
      <c r="AD1078" s="182"/>
      <c r="AE1078" s="182"/>
      <c r="AF1078" s="182"/>
      <c r="AG1078" s="182"/>
      <c r="AL1078" s="52"/>
      <c r="AM1078" s="49"/>
      <c r="AO1078" s="52"/>
      <c r="AP1078" s="53"/>
    </row>
    <row r="1079" spans="1:42" s="131" customFormat="1" ht="29.25" customHeight="1" x14ac:dyDescent="0.2">
      <c r="A1079" s="121"/>
      <c r="D1079" s="174" t="s">
        <v>489</v>
      </c>
      <c r="E1079" s="174"/>
      <c r="F1079" s="174"/>
      <c r="G1079" s="174"/>
      <c r="H1079" s="174"/>
      <c r="I1079" s="174"/>
      <c r="J1079" s="174"/>
      <c r="K1079" s="174"/>
      <c r="L1079" s="174"/>
      <c r="M1079" s="174"/>
      <c r="N1079" s="182">
        <v>2534.92</v>
      </c>
      <c r="O1079" s="182"/>
      <c r="P1079" s="182"/>
      <c r="Q1079" s="182"/>
      <c r="R1079" s="182"/>
      <c r="S1079" s="182"/>
      <c r="T1079" s="182"/>
      <c r="U1079" s="182"/>
      <c r="V1079" s="182"/>
      <c r="W1079" s="182"/>
      <c r="X1079" s="182">
        <v>967.01</v>
      </c>
      <c r="Y1079" s="182"/>
      <c r="Z1079" s="182"/>
      <c r="AA1079" s="182"/>
      <c r="AB1079" s="182"/>
      <c r="AC1079" s="182"/>
      <c r="AD1079" s="182"/>
      <c r="AE1079" s="182"/>
      <c r="AF1079" s="182"/>
      <c r="AG1079" s="182"/>
      <c r="AL1079" s="52"/>
      <c r="AM1079" s="49"/>
      <c r="AO1079" s="52"/>
      <c r="AP1079" s="53"/>
    </row>
    <row r="1080" spans="1:42" s="131" customFormat="1" ht="29.25" customHeight="1" x14ac:dyDescent="0.2">
      <c r="A1080" s="121"/>
      <c r="D1080" s="174"/>
      <c r="E1080" s="174"/>
      <c r="F1080" s="174"/>
      <c r="G1080" s="174"/>
      <c r="H1080" s="174"/>
      <c r="I1080" s="174"/>
      <c r="J1080" s="174"/>
      <c r="K1080" s="174"/>
      <c r="L1080" s="174"/>
      <c r="M1080" s="174"/>
      <c r="N1080" s="182"/>
      <c r="O1080" s="182"/>
      <c r="P1080" s="182"/>
      <c r="Q1080" s="182"/>
      <c r="R1080" s="182"/>
      <c r="S1080" s="182"/>
      <c r="T1080" s="182"/>
      <c r="U1080" s="182"/>
      <c r="V1080" s="182"/>
      <c r="W1080" s="182"/>
      <c r="X1080" s="182"/>
      <c r="Y1080" s="182"/>
      <c r="Z1080" s="182"/>
      <c r="AA1080" s="182"/>
      <c r="AB1080" s="182"/>
      <c r="AC1080" s="182"/>
      <c r="AD1080" s="182"/>
      <c r="AE1080" s="182"/>
      <c r="AF1080" s="182"/>
      <c r="AG1080" s="182"/>
      <c r="AL1080" s="52"/>
      <c r="AM1080" s="49"/>
      <c r="AO1080" s="52"/>
      <c r="AP1080" s="53"/>
    </row>
    <row r="1081" spans="1:42" s="131" customFormat="1" ht="29.25" customHeight="1" x14ac:dyDescent="0.2">
      <c r="A1081" s="121"/>
      <c r="D1081" s="309" t="s">
        <v>521</v>
      </c>
      <c r="E1081" s="309"/>
      <c r="F1081" s="309"/>
      <c r="G1081" s="309"/>
      <c r="H1081" s="309"/>
      <c r="I1081" s="309"/>
      <c r="J1081" s="309"/>
      <c r="K1081" s="309"/>
      <c r="L1081" s="309"/>
      <c r="M1081" s="309"/>
      <c r="N1081" s="308">
        <f>SUM(N1082:W1089)</f>
        <v>168073.06</v>
      </c>
      <c r="O1081" s="308"/>
      <c r="P1081" s="308"/>
      <c r="Q1081" s="308"/>
      <c r="R1081" s="308"/>
      <c r="S1081" s="308"/>
      <c r="T1081" s="308"/>
      <c r="U1081" s="308"/>
      <c r="V1081" s="308"/>
      <c r="W1081" s="308"/>
      <c r="X1081" s="308">
        <f>SUM(X1082:AG1089)</f>
        <v>189430.44999999998</v>
      </c>
      <c r="Y1081" s="308"/>
      <c r="Z1081" s="308"/>
      <c r="AA1081" s="308"/>
      <c r="AB1081" s="308"/>
      <c r="AC1081" s="308"/>
      <c r="AD1081" s="308"/>
      <c r="AE1081" s="308"/>
      <c r="AF1081" s="308"/>
      <c r="AG1081" s="308"/>
      <c r="AL1081" s="50">
        <f>SUM(N1082:W1089)-N1081</f>
        <v>0</v>
      </c>
      <c r="AM1081" s="49">
        <f>SUM(X1082:AG1089)-X1081</f>
        <v>0</v>
      </c>
      <c r="AO1081" s="52"/>
      <c r="AP1081" s="53"/>
    </row>
    <row r="1082" spans="1:42" s="131" customFormat="1" ht="29.25" customHeight="1" x14ac:dyDescent="0.2">
      <c r="A1082" s="121"/>
      <c r="D1082" s="174" t="s">
        <v>522</v>
      </c>
      <c r="E1082" s="174"/>
      <c r="F1082" s="174"/>
      <c r="G1082" s="174"/>
      <c r="H1082" s="174"/>
      <c r="I1082" s="174"/>
      <c r="J1082" s="174"/>
      <c r="K1082" s="174"/>
      <c r="L1082" s="174"/>
      <c r="M1082" s="174"/>
      <c r="N1082" s="182">
        <v>78408.399999999994</v>
      </c>
      <c r="O1082" s="182"/>
      <c r="P1082" s="182"/>
      <c r="Q1082" s="182"/>
      <c r="R1082" s="182"/>
      <c r="S1082" s="182"/>
      <c r="T1082" s="182"/>
      <c r="U1082" s="182"/>
      <c r="V1082" s="182"/>
      <c r="W1082" s="182"/>
      <c r="X1082" s="182">
        <v>105884.5</v>
      </c>
      <c r="Y1082" s="182"/>
      <c r="Z1082" s="182"/>
      <c r="AA1082" s="182"/>
      <c r="AB1082" s="182"/>
      <c r="AC1082" s="182"/>
      <c r="AD1082" s="182"/>
      <c r="AE1082" s="182"/>
      <c r="AF1082" s="182"/>
      <c r="AG1082" s="182"/>
      <c r="AL1082" s="52"/>
      <c r="AM1082" s="49"/>
      <c r="AO1082" s="52"/>
      <c r="AP1082" s="53"/>
    </row>
    <row r="1083" spans="1:42" s="131" customFormat="1" ht="29.25" customHeight="1" x14ac:dyDescent="0.2">
      <c r="A1083" s="121"/>
      <c r="D1083" s="174" t="s">
        <v>523</v>
      </c>
      <c r="E1083" s="174"/>
      <c r="F1083" s="174"/>
      <c r="G1083" s="174"/>
      <c r="H1083" s="174"/>
      <c r="I1083" s="174"/>
      <c r="J1083" s="174"/>
      <c r="K1083" s="174"/>
      <c r="L1083" s="174"/>
      <c r="M1083" s="174"/>
      <c r="N1083" s="182"/>
      <c r="O1083" s="182"/>
      <c r="P1083" s="182"/>
      <c r="Q1083" s="182"/>
      <c r="R1083" s="182"/>
      <c r="S1083" s="182"/>
      <c r="T1083" s="182"/>
      <c r="U1083" s="182"/>
      <c r="V1083" s="182"/>
      <c r="W1083" s="182"/>
      <c r="X1083" s="182">
        <v>752.8</v>
      </c>
      <c r="Y1083" s="182"/>
      <c r="Z1083" s="182"/>
      <c r="AA1083" s="182"/>
      <c r="AB1083" s="182"/>
      <c r="AC1083" s="182"/>
      <c r="AD1083" s="182"/>
      <c r="AE1083" s="182"/>
      <c r="AF1083" s="182"/>
      <c r="AG1083" s="182"/>
      <c r="AL1083" s="52"/>
      <c r="AM1083" s="49"/>
      <c r="AO1083" s="52"/>
      <c r="AP1083" s="53"/>
    </row>
    <row r="1084" spans="1:42" s="131" customFormat="1" ht="29.25" customHeight="1" x14ac:dyDescent="0.2">
      <c r="A1084" s="121"/>
      <c r="D1084" s="174" t="s">
        <v>524</v>
      </c>
      <c r="E1084" s="174"/>
      <c r="F1084" s="174"/>
      <c r="G1084" s="174"/>
      <c r="H1084" s="174"/>
      <c r="I1084" s="174"/>
      <c r="J1084" s="174"/>
      <c r="K1084" s="174"/>
      <c r="L1084" s="174"/>
      <c r="M1084" s="174"/>
      <c r="N1084" s="182">
        <v>22500</v>
      </c>
      <c r="O1084" s="182"/>
      <c r="P1084" s="182"/>
      <c r="Q1084" s="182"/>
      <c r="R1084" s="182"/>
      <c r="S1084" s="182"/>
      <c r="T1084" s="182"/>
      <c r="U1084" s="182"/>
      <c r="V1084" s="182"/>
      <c r="W1084" s="182"/>
      <c r="X1084" s="182">
        <v>1800</v>
      </c>
      <c r="Y1084" s="182"/>
      <c r="Z1084" s="182"/>
      <c r="AA1084" s="182"/>
      <c r="AB1084" s="182"/>
      <c r="AC1084" s="182"/>
      <c r="AD1084" s="182"/>
      <c r="AE1084" s="182"/>
      <c r="AF1084" s="182"/>
      <c r="AG1084" s="182"/>
      <c r="AL1084" s="52"/>
      <c r="AM1084" s="49"/>
      <c r="AO1084" s="52"/>
      <c r="AP1084" s="53"/>
    </row>
    <row r="1085" spans="1:42" s="131" customFormat="1" ht="29.25" customHeight="1" x14ac:dyDescent="0.2">
      <c r="A1085" s="121"/>
      <c r="D1085" s="174" t="s">
        <v>525</v>
      </c>
      <c r="E1085" s="174"/>
      <c r="F1085" s="174"/>
      <c r="G1085" s="174"/>
      <c r="H1085" s="174"/>
      <c r="I1085" s="174"/>
      <c r="J1085" s="174"/>
      <c r="K1085" s="174"/>
      <c r="L1085" s="174"/>
      <c r="M1085" s="174"/>
      <c r="N1085" s="182">
        <v>43200</v>
      </c>
      <c r="O1085" s="182"/>
      <c r="P1085" s="182"/>
      <c r="Q1085" s="182"/>
      <c r="R1085" s="182"/>
      <c r="S1085" s="182"/>
      <c r="T1085" s="182"/>
      <c r="U1085" s="182"/>
      <c r="V1085" s="182"/>
      <c r="W1085" s="182"/>
      <c r="X1085" s="182">
        <v>61200</v>
      </c>
      <c r="Y1085" s="182"/>
      <c r="Z1085" s="182"/>
      <c r="AA1085" s="182"/>
      <c r="AB1085" s="182"/>
      <c r="AC1085" s="182"/>
      <c r="AD1085" s="182"/>
      <c r="AE1085" s="182"/>
      <c r="AF1085" s="182"/>
      <c r="AG1085" s="182"/>
      <c r="AL1085" s="52"/>
      <c r="AM1085" s="49"/>
      <c r="AO1085" s="52"/>
      <c r="AP1085" s="53"/>
    </row>
    <row r="1086" spans="1:42" s="131" customFormat="1" ht="29.25" customHeight="1" x14ac:dyDescent="0.2">
      <c r="A1086" s="121"/>
      <c r="D1086" s="174" t="s">
        <v>526</v>
      </c>
      <c r="E1086" s="174"/>
      <c r="F1086" s="174"/>
      <c r="G1086" s="174"/>
      <c r="H1086" s="174"/>
      <c r="I1086" s="174"/>
      <c r="J1086" s="174"/>
      <c r="K1086" s="174"/>
      <c r="L1086" s="174"/>
      <c r="M1086" s="174"/>
      <c r="N1086" s="182">
        <v>21907.66</v>
      </c>
      <c r="O1086" s="182"/>
      <c r="P1086" s="182"/>
      <c r="Q1086" s="182"/>
      <c r="R1086" s="182"/>
      <c r="S1086" s="182"/>
      <c r="T1086" s="182"/>
      <c r="U1086" s="182"/>
      <c r="V1086" s="182"/>
      <c r="W1086" s="182"/>
      <c r="X1086" s="182">
        <v>19793.150000000001</v>
      </c>
      <c r="Y1086" s="182"/>
      <c r="Z1086" s="182"/>
      <c r="AA1086" s="182"/>
      <c r="AB1086" s="182"/>
      <c r="AC1086" s="182"/>
      <c r="AD1086" s="182"/>
      <c r="AE1086" s="182"/>
      <c r="AF1086" s="182"/>
      <c r="AG1086" s="182"/>
      <c r="AL1086" s="52"/>
      <c r="AM1086" s="49"/>
      <c r="AO1086" s="52"/>
      <c r="AP1086" s="53"/>
    </row>
    <row r="1087" spans="1:42" s="131" customFormat="1" ht="29.25" customHeight="1" x14ac:dyDescent="0.2">
      <c r="A1087" s="121"/>
      <c r="D1087" s="174" t="s">
        <v>639</v>
      </c>
      <c r="E1087" s="174"/>
      <c r="F1087" s="174"/>
      <c r="G1087" s="174"/>
      <c r="H1087" s="174"/>
      <c r="I1087" s="174"/>
      <c r="J1087" s="174"/>
      <c r="K1087" s="174"/>
      <c r="L1087" s="174"/>
      <c r="M1087" s="174"/>
      <c r="N1087" s="182">
        <v>57</v>
      </c>
      <c r="O1087" s="182"/>
      <c r="P1087" s="182"/>
      <c r="Q1087" s="182"/>
      <c r="R1087" s="182"/>
      <c r="S1087" s="182"/>
      <c r="T1087" s="182"/>
      <c r="U1087" s="182"/>
      <c r="V1087" s="182"/>
      <c r="W1087" s="182"/>
      <c r="X1087" s="182"/>
      <c r="Y1087" s="182"/>
      <c r="Z1087" s="182"/>
      <c r="AA1087" s="182"/>
      <c r="AB1087" s="182"/>
      <c r="AC1087" s="182"/>
      <c r="AD1087" s="182"/>
      <c r="AE1087" s="182"/>
      <c r="AF1087" s="182"/>
      <c r="AG1087" s="182"/>
      <c r="AL1087" s="52"/>
      <c r="AM1087" s="49"/>
      <c r="AO1087" s="52"/>
      <c r="AP1087" s="53"/>
    </row>
    <row r="1088" spans="1:42" s="131" customFormat="1" ht="29.25" customHeight="1" x14ac:dyDescent="0.2">
      <c r="A1088" s="121"/>
      <c r="D1088" s="174" t="s">
        <v>527</v>
      </c>
      <c r="E1088" s="174"/>
      <c r="F1088" s="174"/>
      <c r="G1088" s="174"/>
      <c r="H1088" s="174"/>
      <c r="I1088" s="174"/>
      <c r="J1088" s="174"/>
      <c r="K1088" s="174"/>
      <c r="L1088" s="174"/>
      <c r="M1088" s="174"/>
      <c r="N1088" s="207"/>
      <c r="O1088" s="207"/>
      <c r="P1088" s="207"/>
      <c r="Q1088" s="207"/>
      <c r="R1088" s="207"/>
      <c r="S1088" s="207"/>
      <c r="T1088" s="207"/>
      <c r="U1088" s="207"/>
      <c r="V1088" s="207"/>
      <c r="W1088" s="207"/>
      <c r="X1088" s="207"/>
      <c r="Y1088" s="207"/>
      <c r="Z1088" s="207"/>
      <c r="AA1088" s="207"/>
      <c r="AB1088" s="207"/>
      <c r="AC1088" s="207"/>
      <c r="AD1088" s="207"/>
      <c r="AE1088" s="207"/>
      <c r="AF1088" s="207"/>
      <c r="AG1088" s="207"/>
      <c r="AL1088" s="52"/>
      <c r="AM1088" s="49"/>
      <c r="AO1088" s="52"/>
      <c r="AP1088" s="53"/>
    </row>
    <row r="1089" spans="1:42" s="131" customFormat="1" ht="29.25" customHeight="1" x14ac:dyDescent="0.2">
      <c r="A1089" s="121"/>
      <c r="D1089" s="174" t="s">
        <v>483</v>
      </c>
      <c r="E1089" s="174"/>
      <c r="F1089" s="174"/>
      <c r="G1089" s="174"/>
      <c r="H1089" s="174"/>
      <c r="I1089" s="174"/>
      <c r="J1089" s="174"/>
      <c r="K1089" s="174"/>
      <c r="L1089" s="174"/>
      <c r="M1089" s="174"/>
      <c r="N1089" s="182">
        <v>2000</v>
      </c>
      <c r="O1089" s="182"/>
      <c r="P1089" s="182"/>
      <c r="Q1089" s="182"/>
      <c r="R1089" s="182"/>
      <c r="S1089" s="182"/>
      <c r="T1089" s="182"/>
      <c r="U1089" s="182"/>
      <c r="V1089" s="182"/>
      <c r="W1089" s="182"/>
      <c r="X1089" s="182"/>
      <c r="Y1089" s="182"/>
      <c r="Z1089" s="182"/>
      <c r="AA1089" s="182"/>
      <c r="AB1089" s="182"/>
      <c r="AC1089" s="182"/>
      <c r="AD1089" s="182"/>
      <c r="AE1089" s="182"/>
      <c r="AF1089" s="182"/>
      <c r="AG1089" s="182"/>
      <c r="AL1089" s="52"/>
      <c r="AM1089" s="49"/>
      <c r="AO1089" s="52"/>
      <c r="AP1089" s="53"/>
    </row>
    <row r="1090" spans="1:42" s="131" customFormat="1" ht="29.25" customHeight="1" x14ac:dyDescent="0.2">
      <c r="A1090" s="121"/>
      <c r="D1090" s="302" t="s">
        <v>528</v>
      </c>
      <c r="E1090" s="303"/>
      <c r="F1090" s="303"/>
      <c r="G1090" s="303"/>
      <c r="H1090" s="303"/>
      <c r="I1090" s="303"/>
      <c r="J1090" s="303"/>
      <c r="K1090" s="303"/>
      <c r="L1090" s="303"/>
      <c r="M1090" s="304"/>
      <c r="N1090" s="308">
        <f>N1091+N1093</f>
        <v>316823.46000000002</v>
      </c>
      <c r="O1090" s="308"/>
      <c r="P1090" s="308"/>
      <c r="Q1090" s="308"/>
      <c r="R1090" s="308"/>
      <c r="S1090" s="308"/>
      <c r="T1090" s="308"/>
      <c r="U1090" s="308"/>
      <c r="V1090" s="308"/>
      <c r="W1090" s="308"/>
      <c r="X1090" s="308">
        <f>X1091+X1093</f>
        <v>402034.79000000004</v>
      </c>
      <c r="Y1090" s="308"/>
      <c r="Z1090" s="308"/>
      <c r="AA1090" s="308"/>
      <c r="AB1090" s="308"/>
      <c r="AC1090" s="308"/>
      <c r="AD1090" s="308"/>
      <c r="AE1090" s="308"/>
      <c r="AF1090" s="308"/>
      <c r="AG1090" s="308"/>
      <c r="AL1090" s="50">
        <f>SUM(N1091,N1093)-N1090</f>
        <v>0</v>
      </c>
      <c r="AM1090" s="49">
        <f>SUM(X1091,X1093)-X1090</f>
        <v>0</v>
      </c>
      <c r="AO1090" s="50">
        <f>N1090-SUM([2]Hárok2!$D$54,[2]Hárok2!$D$55,[2]Hárok2!$D$61,[2]Hárok2!$D$56,[2]Hárok2!$D$58,[2]Hárok2!$D$59,[2]Hárok2!$D$60,[2]Hárok2!$D$62)</f>
        <v>316823.46000000002</v>
      </c>
      <c r="AP1090" s="49">
        <f>X1090-SUM([2]Hárok2!$E$54,[2]Hárok2!$E$55,[2]Hárok2!$E$61,[2]Hárok2!$E$56,[2]Hárok2!$E$58,[2]Hárok2!$E$59,[2]Hárok2!$E$60,[2]Hárok2!$E$62)</f>
        <v>402034.79000000004</v>
      </c>
    </row>
    <row r="1091" spans="1:42" s="131" customFormat="1" ht="29.25" customHeight="1" x14ac:dyDescent="0.2">
      <c r="A1091" s="121"/>
      <c r="D1091" s="305" t="s">
        <v>529</v>
      </c>
      <c r="E1091" s="306"/>
      <c r="F1091" s="306"/>
      <c r="G1091" s="306"/>
      <c r="H1091" s="306"/>
      <c r="I1091" s="306"/>
      <c r="J1091" s="306"/>
      <c r="K1091" s="306"/>
      <c r="L1091" s="306"/>
      <c r="M1091" s="307"/>
      <c r="N1091" s="182">
        <f>N1092</f>
        <v>0</v>
      </c>
      <c r="O1091" s="182"/>
      <c r="P1091" s="182"/>
      <c r="Q1091" s="182"/>
      <c r="R1091" s="182"/>
      <c r="S1091" s="182"/>
      <c r="T1091" s="182"/>
      <c r="U1091" s="182"/>
      <c r="V1091" s="182"/>
      <c r="W1091" s="182"/>
      <c r="X1091" s="182">
        <f>X1092</f>
        <v>0</v>
      </c>
      <c r="Y1091" s="182"/>
      <c r="Z1091" s="182"/>
      <c r="AA1091" s="182"/>
      <c r="AB1091" s="182"/>
      <c r="AC1091" s="182"/>
      <c r="AD1091" s="182"/>
      <c r="AE1091" s="182"/>
      <c r="AF1091" s="182"/>
      <c r="AG1091" s="182"/>
      <c r="AL1091" s="50"/>
      <c r="AM1091" s="49"/>
      <c r="AO1091" s="50">
        <f>N1091-[2]Hárok2!$D$60</f>
        <v>0</v>
      </c>
      <c r="AP1091" s="49">
        <f>X1091-[2]Hárok2!$E$60</f>
        <v>0</v>
      </c>
    </row>
    <row r="1092" spans="1:42" s="131" customFormat="1" ht="29.25" customHeight="1" x14ac:dyDescent="0.2">
      <c r="A1092" s="121"/>
      <c r="D1092" s="197" t="s">
        <v>530</v>
      </c>
      <c r="E1092" s="252"/>
      <c r="F1092" s="252"/>
      <c r="G1092" s="252"/>
      <c r="H1092" s="252"/>
      <c r="I1092" s="252"/>
      <c r="J1092" s="252"/>
      <c r="K1092" s="252"/>
      <c r="L1092" s="252"/>
      <c r="M1092" s="253"/>
      <c r="N1092" s="182"/>
      <c r="O1092" s="182"/>
      <c r="P1092" s="182"/>
      <c r="Q1092" s="182"/>
      <c r="R1092" s="182"/>
      <c r="S1092" s="182"/>
      <c r="T1092" s="182"/>
      <c r="U1092" s="182"/>
      <c r="V1092" s="182"/>
      <c r="W1092" s="182"/>
      <c r="X1092" s="182"/>
      <c r="Y1092" s="182"/>
      <c r="Z1092" s="182"/>
      <c r="AA1092" s="182"/>
      <c r="AB1092" s="182"/>
      <c r="AC1092" s="182"/>
      <c r="AD1092" s="182"/>
      <c r="AE1092" s="182"/>
      <c r="AF1092" s="182"/>
      <c r="AG1092" s="182"/>
      <c r="AL1092" s="52"/>
      <c r="AM1092" s="49"/>
      <c r="AO1092" s="52"/>
      <c r="AP1092" s="53"/>
    </row>
    <row r="1093" spans="1:42" s="131" customFormat="1" ht="29.25" customHeight="1" x14ac:dyDescent="0.2">
      <c r="A1093" s="121"/>
      <c r="D1093" s="305" t="s">
        <v>531</v>
      </c>
      <c r="E1093" s="306"/>
      <c r="F1093" s="306"/>
      <c r="G1093" s="306"/>
      <c r="H1093" s="306"/>
      <c r="I1093" s="306"/>
      <c r="J1093" s="306"/>
      <c r="K1093" s="306"/>
      <c r="L1093" s="306"/>
      <c r="M1093" s="307"/>
      <c r="N1093" s="182">
        <f>SUM(N1094:W1097)</f>
        <v>316823.46000000002</v>
      </c>
      <c r="O1093" s="182"/>
      <c r="P1093" s="182"/>
      <c r="Q1093" s="182"/>
      <c r="R1093" s="182"/>
      <c r="S1093" s="182"/>
      <c r="T1093" s="182"/>
      <c r="U1093" s="182"/>
      <c r="V1093" s="182"/>
      <c r="W1093" s="182"/>
      <c r="X1093" s="182">
        <f>SUM(X1094:AG1097)</f>
        <v>402034.79000000004</v>
      </c>
      <c r="Y1093" s="182"/>
      <c r="Z1093" s="182"/>
      <c r="AA1093" s="182"/>
      <c r="AB1093" s="182"/>
      <c r="AC1093" s="182"/>
      <c r="AD1093" s="182"/>
      <c r="AE1093" s="182"/>
      <c r="AF1093" s="182"/>
      <c r="AG1093" s="182"/>
      <c r="AL1093" s="50">
        <f>SUM(N1094:W1097)-N1093</f>
        <v>0</v>
      </c>
      <c r="AM1093" s="49">
        <f>SUM(X1094:AG1097)-X1093</f>
        <v>0</v>
      </c>
      <c r="AO1093" s="52"/>
      <c r="AP1093" s="53"/>
    </row>
    <row r="1094" spans="1:42" s="131" customFormat="1" ht="29.25" customHeight="1" x14ac:dyDescent="0.2">
      <c r="A1094" s="121"/>
      <c r="D1094" s="197" t="s">
        <v>636</v>
      </c>
      <c r="E1094" s="252"/>
      <c r="F1094" s="252"/>
      <c r="G1094" s="252"/>
      <c r="H1094" s="252"/>
      <c r="I1094" s="252"/>
      <c r="J1094" s="252"/>
      <c r="K1094" s="252"/>
      <c r="L1094" s="252"/>
      <c r="M1094" s="253"/>
      <c r="N1094" s="182">
        <v>316563</v>
      </c>
      <c r="O1094" s="182"/>
      <c r="P1094" s="182"/>
      <c r="Q1094" s="182"/>
      <c r="R1094" s="182"/>
      <c r="S1094" s="182"/>
      <c r="T1094" s="182"/>
      <c r="U1094" s="182"/>
      <c r="V1094" s="182"/>
      <c r="W1094" s="182"/>
      <c r="X1094" s="182"/>
      <c r="Y1094" s="182"/>
      <c r="Z1094" s="182"/>
      <c r="AA1094" s="182"/>
      <c r="AB1094" s="182"/>
      <c r="AC1094" s="182"/>
      <c r="AD1094" s="182"/>
      <c r="AE1094" s="182"/>
      <c r="AF1094" s="182"/>
      <c r="AG1094" s="182"/>
      <c r="AL1094" s="52"/>
      <c r="AM1094" s="49"/>
      <c r="AO1094" s="52"/>
      <c r="AP1094" s="53"/>
    </row>
    <row r="1095" spans="1:42" s="131" customFormat="1" ht="29.25" customHeight="1" x14ac:dyDescent="0.2">
      <c r="A1095" s="121"/>
      <c r="D1095" s="197" t="s">
        <v>532</v>
      </c>
      <c r="E1095" s="252"/>
      <c r="F1095" s="252"/>
      <c r="G1095" s="252"/>
      <c r="H1095" s="252"/>
      <c r="I1095" s="252"/>
      <c r="J1095" s="252"/>
      <c r="K1095" s="252"/>
      <c r="L1095" s="252"/>
      <c r="M1095" s="253"/>
      <c r="N1095" s="182">
        <v>260.45999999999998</v>
      </c>
      <c r="O1095" s="182"/>
      <c r="P1095" s="182"/>
      <c r="Q1095" s="182"/>
      <c r="R1095" s="182"/>
      <c r="S1095" s="182"/>
      <c r="T1095" s="182"/>
      <c r="U1095" s="182"/>
      <c r="V1095" s="182"/>
      <c r="W1095" s="182"/>
      <c r="X1095" s="182">
        <v>448.53</v>
      </c>
      <c r="Y1095" s="182"/>
      <c r="Z1095" s="182"/>
      <c r="AA1095" s="182"/>
      <c r="AB1095" s="182"/>
      <c r="AC1095" s="182"/>
      <c r="AD1095" s="182"/>
      <c r="AE1095" s="182"/>
      <c r="AF1095" s="182"/>
      <c r="AG1095" s="182"/>
      <c r="AL1095" s="52"/>
      <c r="AM1095" s="49"/>
      <c r="AO1095" s="52"/>
      <c r="AP1095" s="53"/>
    </row>
    <row r="1096" spans="1:42" s="131" customFormat="1" ht="29.25" customHeight="1" x14ac:dyDescent="0.2">
      <c r="A1096" s="121"/>
      <c r="D1096" s="197" t="s">
        <v>533</v>
      </c>
      <c r="E1096" s="252"/>
      <c r="F1096" s="252"/>
      <c r="G1096" s="252"/>
      <c r="H1096" s="252"/>
      <c r="I1096" s="252"/>
      <c r="J1096" s="252"/>
      <c r="K1096" s="252"/>
      <c r="L1096" s="252"/>
      <c r="M1096" s="253"/>
      <c r="N1096" s="182">
        <v>0</v>
      </c>
      <c r="O1096" s="182"/>
      <c r="P1096" s="182"/>
      <c r="Q1096" s="182"/>
      <c r="R1096" s="182"/>
      <c r="S1096" s="182"/>
      <c r="T1096" s="182"/>
      <c r="U1096" s="182"/>
      <c r="V1096" s="182"/>
      <c r="W1096" s="182"/>
      <c r="X1096" s="182">
        <v>400602.67</v>
      </c>
      <c r="Y1096" s="182"/>
      <c r="Z1096" s="182"/>
      <c r="AA1096" s="182"/>
      <c r="AB1096" s="182"/>
      <c r="AC1096" s="182"/>
      <c r="AD1096" s="182"/>
      <c r="AE1096" s="182"/>
      <c r="AF1096" s="182"/>
      <c r="AG1096" s="182"/>
      <c r="AL1096" s="52"/>
      <c r="AM1096" s="49"/>
      <c r="AO1096" s="52"/>
      <c r="AP1096" s="53"/>
    </row>
    <row r="1097" spans="1:42" s="131" customFormat="1" ht="29.25" customHeight="1" x14ac:dyDescent="0.2">
      <c r="A1097" s="121"/>
      <c r="D1097" s="197" t="s">
        <v>489</v>
      </c>
      <c r="E1097" s="252"/>
      <c r="F1097" s="252"/>
      <c r="G1097" s="252"/>
      <c r="H1097" s="252"/>
      <c r="I1097" s="252"/>
      <c r="J1097" s="252"/>
      <c r="K1097" s="252"/>
      <c r="L1097" s="252"/>
      <c r="M1097" s="253"/>
      <c r="N1097" s="182">
        <v>0</v>
      </c>
      <c r="O1097" s="182"/>
      <c r="P1097" s="182"/>
      <c r="Q1097" s="182"/>
      <c r="R1097" s="182"/>
      <c r="S1097" s="182"/>
      <c r="T1097" s="182"/>
      <c r="U1097" s="182"/>
      <c r="V1097" s="182"/>
      <c r="W1097" s="182"/>
      <c r="X1097" s="182">
        <v>983.59</v>
      </c>
      <c r="Y1097" s="182"/>
      <c r="Z1097" s="182"/>
      <c r="AA1097" s="182"/>
      <c r="AB1097" s="182"/>
      <c r="AC1097" s="182"/>
      <c r="AD1097" s="182"/>
      <c r="AE1097" s="182"/>
      <c r="AF1097" s="182"/>
      <c r="AG1097" s="182"/>
      <c r="AL1097" s="52"/>
      <c r="AM1097" s="49"/>
      <c r="AO1097" s="52"/>
      <c r="AP1097" s="53"/>
    </row>
    <row r="1098" spans="1:42" s="131" customFormat="1" ht="29.25" customHeight="1" x14ac:dyDescent="0.2">
      <c r="A1098" s="121"/>
      <c r="D1098" s="302" t="s">
        <v>534</v>
      </c>
      <c r="E1098" s="303"/>
      <c r="F1098" s="303"/>
      <c r="G1098" s="303"/>
      <c r="H1098" s="303"/>
      <c r="I1098" s="303"/>
      <c r="J1098" s="303"/>
      <c r="K1098" s="303"/>
      <c r="L1098" s="303"/>
      <c r="M1098" s="304"/>
      <c r="N1098" s="182"/>
      <c r="O1098" s="182"/>
      <c r="P1098" s="182"/>
      <c r="Q1098" s="182"/>
      <c r="R1098" s="182"/>
      <c r="S1098" s="182"/>
      <c r="T1098" s="182"/>
      <c r="U1098" s="182"/>
      <c r="V1098" s="182"/>
      <c r="W1098" s="182"/>
      <c r="X1098" s="182"/>
      <c r="Y1098" s="182"/>
      <c r="Z1098" s="182"/>
      <c r="AA1098" s="182"/>
      <c r="AB1098" s="182"/>
      <c r="AC1098" s="182"/>
      <c r="AD1098" s="182"/>
      <c r="AE1098" s="182"/>
      <c r="AF1098" s="182"/>
      <c r="AG1098" s="182"/>
      <c r="AL1098" s="50">
        <f>SUM(N1099:W1100)-N1098</f>
        <v>0</v>
      </c>
      <c r="AM1098" s="49">
        <f>SUM(X1099:AG1100)-X1098</f>
        <v>0</v>
      </c>
      <c r="AO1098" s="50" t="e">
        <f>N1098-'[2]SK Cover sheet'!$D$61</f>
        <v>#REF!</v>
      </c>
      <c r="AP1098" s="49" t="e">
        <f>X1098-'[2]SK Cover sheet'!$E$61</f>
        <v>#REF!</v>
      </c>
    </row>
    <row r="1099" spans="1:42" s="131" customFormat="1" ht="29.25" customHeight="1" x14ac:dyDescent="0.2">
      <c r="A1099" s="121"/>
      <c r="D1099" s="174"/>
      <c r="E1099" s="174"/>
      <c r="F1099" s="174"/>
      <c r="G1099" s="174"/>
      <c r="H1099" s="174"/>
      <c r="I1099" s="174"/>
      <c r="J1099" s="174"/>
      <c r="K1099" s="174"/>
      <c r="L1099" s="174"/>
      <c r="M1099" s="174"/>
      <c r="N1099" s="182"/>
      <c r="O1099" s="182"/>
      <c r="P1099" s="182"/>
      <c r="Q1099" s="182"/>
      <c r="R1099" s="182"/>
      <c r="S1099" s="182"/>
      <c r="T1099" s="182"/>
      <c r="U1099" s="182"/>
      <c r="V1099" s="182"/>
      <c r="W1099" s="182"/>
      <c r="X1099" s="182"/>
      <c r="Y1099" s="182"/>
      <c r="Z1099" s="182"/>
      <c r="AA1099" s="182"/>
      <c r="AB1099" s="182"/>
      <c r="AC1099" s="182"/>
      <c r="AD1099" s="182"/>
      <c r="AE1099" s="182"/>
      <c r="AF1099" s="182"/>
      <c r="AG1099" s="182"/>
      <c r="AL1099" s="52"/>
      <c r="AM1099" s="49"/>
      <c r="AO1099" s="92"/>
      <c r="AP1099" s="115"/>
    </row>
    <row r="1100" spans="1:42" s="131" customFormat="1" ht="29.25" customHeight="1" thickBot="1" x14ac:dyDescent="0.25">
      <c r="A1100" s="121"/>
      <c r="D1100" s="297"/>
      <c r="E1100" s="298"/>
      <c r="F1100" s="298"/>
      <c r="G1100" s="298"/>
      <c r="H1100" s="298"/>
      <c r="I1100" s="298"/>
      <c r="J1100" s="298"/>
      <c r="K1100" s="298"/>
      <c r="L1100" s="298"/>
      <c r="M1100" s="299"/>
      <c r="N1100" s="300"/>
      <c r="O1100" s="300"/>
      <c r="P1100" s="300"/>
      <c r="Q1100" s="300"/>
      <c r="R1100" s="300"/>
      <c r="S1100" s="300"/>
      <c r="T1100" s="300"/>
      <c r="U1100" s="300"/>
      <c r="V1100" s="300"/>
      <c r="W1100" s="300"/>
      <c r="X1100" s="301"/>
      <c r="Y1100" s="300"/>
      <c r="Z1100" s="300"/>
      <c r="AA1100" s="300"/>
      <c r="AB1100" s="300"/>
      <c r="AC1100" s="300"/>
      <c r="AD1100" s="300"/>
      <c r="AE1100" s="300"/>
      <c r="AF1100" s="300"/>
      <c r="AG1100" s="300"/>
      <c r="AL1100" s="56"/>
      <c r="AM1100" s="55"/>
      <c r="AO1100" s="97"/>
      <c r="AP1100" s="143"/>
    </row>
    <row r="1101" spans="1:42" ht="14.25" customHeight="1" x14ac:dyDescent="0.2">
      <c r="D1101" s="150"/>
      <c r="E1101" s="150"/>
      <c r="F1101" s="150"/>
      <c r="G1101" s="150"/>
      <c r="H1101" s="150"/>
      <c r="I1101" s="150"/>
      <c r="J1101" s="150"/>
      <c r="K1101" s="150"/>
      <c r="L1101" s="150"/>
      <c r="M1101" s="150"/>
      <c r="N1101" s="151"/>
      <c r="O1101" s="151"/>
      <c r="P1101" s="151"/>
      <c r="Q1101" s="151"/>
      <c r="R1101" s="151"/>
      <c r="S1101" s="151"/>
      <c r="T1101" s="151"/>
      <c r="U1101" s="151"/>
      <c r="V1101" s="151"/>
      <c r="W1101" s="151"/>
      <c r="X1101" s="151"/>
      <c r="Y1101" s="151"/>
      <c r="Z1101" s="151"/>
      <c r="AA1101" s="151"/>
      <c r="AB1101" s="151"/>
      <c r="AC1101" s="151"/>
      <c r="AD1101" s="151"/>
      <c r="AE1101" s="151"/>
      <c r="AF1101" s="151"/>
      <c r="AG1101" s="151"/>
    </row>
    <row r="1102" spans="1:42" ht="14.25" customHeight="1" thickBot="1" x14ac:dyDescent="0.25">
      <c r="D1102" s="150"/>
      <c r="E1102" s="150"/>
      <c r="F1102" s="150"/>
      <c r="G1102" s="150"/>
      <c r="H1102" s="150"/>
      <c r="I1102" s="150"/>
      <c r="J1102" s="150"/>
      <c r="K1102" s="150"/>
      <c r="L1102" s="150"/>
      <c r="M1102" s="150"/>
      <c r="N1102" s="151"/>
      <c r="O1102" s="151"/>
      <c r="P1102" s="151"/>
      <c r="Q1102" s="151"/>
      <c r="R1102" s="151"/>
      <c r="S1102" s="151"/>
      <c r="T1102" s="151"/>
      <c r="U1102" s="151"/>
      <c r="V1102" s="151"/>
      <c r="W1102" s="151"/>
      <c r="X1102" s="151"/>
      <c r="Y1102" s="151"/>
      <c r="Z1102" s="151"/>
      <c r="AA1102" s="151"/>
      <c r="AB1102" s="151"/>
      <c r="AC1102" s="151"/>
      <c r="AD1102" s="151"/>
      <c r="AE1102" s="151"/>
      <c r="AF1102" s="151"/>
      <c r="AG1102" s="151"/>
    </row>
    <row r="1103" spans="1:42" ht="14.25" customHeight="1" thickBot="1" x14ac:dyDescent="0.25">
      <c r="A1103" s="6">
        <v>39</v>
      </c>
      <c r="D1103" s="288" t="s">
        <v>239</v>
      </c>
      <c r="E1103" s="289"/>
      <c r="F1103" s="289"/>
      <c r="G1103" s="289"/>
      <c r="H1103" s="289"/>
      <c r="I1103" s="289"/>
      <c r="J1103" s="289"/>
      <c r="K1103" s="289"/>
      <c r="L1103" s="289"/>
      <c r="M1103" s="290"/>
      <c r="N1103" s="273" t="s">
        <v>17</v>
      </c>
      <c r="O1103" s="274"/>
      <c r="P1103" s="274"/>
      <c r="Q1103" s="274"/>
      <c r="R1103" s="274"/>
      <c r="S1103" s="274"/>
      <c r="T1103" s="274"/>
      <c r="U1103" s="274"/>
      <c r="V1103" s="274"/>
      <c r="W1103" s="275"/>
      <c r="X1103" s="279" t="s">
        <v>18</v>
      </c>
      <c r="Y1103" s="280"/>
      <c r="Z1103" s="280"/>
      <c r="AA1103" s="280"/>
      <c r="AB1103" s="280"/>
      <c r="AC1103" s="280"/>
      <c r="AD1103" s="280"/>
      <c r="AE1103" s="280"/>
      <c r="AF1103" s="280"/>
      <c r="AG1103" s="281"/>
    </row>
    <row r="1104" spans="1:42" ht="14.25" customHeight="1" thickTop="1" thickBot="1" x14ac:dyDescent="0.25">
      <c r="D1104" s="291"/>
      <c r="E1104" s="292"/>
      <c r="F1104" s="292"/>
      <c r="G1104" s="292"/>
      <c r="H1104" s="292"/>
      <c r="I1104" s="292"/>
      <c r="J1104" s="292"/>
      <c r="K1104" s="292"/>
      <c r="L1104" s="292"/>
      <c r="M1104" s="293"/>
      <c r="N1104" s="276"/>
      <c r="O1104" s="277"/>
      <c r="P1104" s="277"/>
      <c r="Q1104" s="277"/>
      <c r="R1104" s="277"/>
      <c r="S1104" s="277"/>
      <c r="T1104" s="277"/>
      <c r="U1104" s="277"/>
      <c r="V1104" s="277"/>
      <c r="W1104" s="278"/>
      <c r="X1104" s="282"/>
      <c r="Y1104" s="283"/>
      <c r="Z1104" s="283"/>
      <c r="AA1104" s="283"/>
      <c r="AB1104" s="283"/>
      <c r="AC1104" s="283"/>
      <c r="AD1104" s="283"/>
      <c r="AE1104" s="283"/>
      <c r="AF1104" s="283"/>
      <c r="AG1104" s="284"/>
      <c r="AL1104" s="69" t="s">
        <v>17</v>
      </c>
      <c r="AM1104" s="70" t="s">
        <v>18</v>
      </c>
      <c r="AO1104" s="69" t="s">
        <v>17</v>
      </c>
      <c r="AP1104" s="70" t="s">
        <v>18</v>
      </c>
    </row>
    <row r="1105" spans="1:42" s="131" customFormat="1" ht="29.25" customHeight="1" x14ac:dyDescent="0.2">
      <c r="A1105" s="121"/>
      <c r="D1105" s="294" t="s">
        <v>535</v>
      </c>
      <c r="E1105" s="295"/>
      <c r="F1105" s="295"/>
      <c r="G1105" s="295"/>
      <c r="H1105" s="295"/>
      <c r="I1105" s="295"/>
      <c r="J1105" s="295"/>
      <c r="K1105" s="295"/>
      <c r="L1105" s="295"/>
      <c r="M1105" s="296"/>
      <c r="N1105" s="182">
        <v>6900</v>
      </c>
      <c r="O1105" s="182"/>
      <c r="P1105" s="182"/>
      <c r="Q1105" s="182"/>
      <c r="R1105" s="182"/>
      <c r="S1105" s="182"/>
      <c r="T1105" s="182"/>
      <c r="U1105" s="182"/>
      <c r="V1105" s="182"/>
      <c r="W1105" s="182"/>
      <c r="X1105" s="182">
        <v>7590</v>
      </c>
      <c r="Y1105" s="182"/>
      <c r="Z1105" s="182"/>
      <c r="AA1105" s="182"/>
      <c r="AB1105" s="182"/>
      <c r="AC1105" s="182"/>
      <c r="AD1105" s="182"/>
      <c r="AE1105" s="182"/>
      <c r="AF1105" s="182"/>
      <c r="AG1105" s="182"/>
      <c r="AL1105" s="77">
        <f>SUM(N1106:W1110)-N1105</f>
        <v>0</v>
      </c>
      <c r="AM1105" s="71">
        <f>SUM(X1106:AG1110)-X1105</f>
        <v>0</v>
      </c>
      <c r="AO1105" s="77">
        <f>N1105-N1069</f>
        <v>0</v>
      </c>
      <c r="AP1105" s="77">
        <f>X1105-X1069</f>
        <v>0</v>
      </c>
    </row>
    <row r="1106" spans="1:42" s="131" customFormat="1" ht="29.25" customHeight="1" x14ac:dyDescent="0.2">
      <c r="A1106" s="121"/>
      <c r="D1106" s="197" t="s">
        <v>536</v>
      </c>
      <c r="E1106" s="252"/>
      <c r="F1106" s="252"/>
      <c r="G1106" s="252"/>
      <c r="H1106" s="252"/>
      <c r="I1106" s="252"/>
      <c r="J1106" s="252"/>
      <c r="K1106" s="252"/>
      <c r="L1106" s="252"/>
      <c r="M1106" s="253"/>
      <c r="N1106" s="182">
        <v>6900</v>
      </c>
      <c r="O1106" s="182"/>
      <c r="P1106" s="182"/>
      <c r="Q1106" s="182"/>
      <c r="R1106" s="182"/>
      <c r="S1106" s="182"/>
      <c r="T1106" s="182"/>
      <c r="U1106" s="182"/>
      <c r="V1106" s="182"/>
      <c r="W1106" s="182"/>
      <c r="X1106" s="182">
        <v>7590</v>
      </c>
      <c r="Y1106" s="182"/>
      <c r="Z1106" s="182"/>
      <c r="AA1106" s="182"/>
      <c r="AB1106" s="182"/>
      <c r="AC1106" s="182"/>
      <c r="AD1106" s="182"/>
      <c r="AE1106" s="182"/>
      <c r="AF1106" s="182"/>
      <c r="AG1106" s="182"/>
      <c r="AL1106" s="52"/>
      <c r="AM1106" s="49"/>
      <c r="AO1106" s="146"/>
      <c r="AP1106" s="147"/>
    </row>
    <row r="1107" spans="1:42" s="131" customFormat="1" ht="29.25" customHeight="1" x14ac:dyDescent="0.2">
      <c r="A1107" s="121"/>
      <c r="D1107" s="197" t="s">
        <v>537</v>
      </c>
      <c r="E1107" s="252"/>
      <c r="F1107" s="252"/>
      <c r="G1107" s="252"/>
      <c r="H1107" s="252"/>
      <c r="I1107" s="252"/>
      <c r="J1107" s="252"/>
      <c r="K1107" s="252"/>
      <c r="L1107" s="252"/>
      <c r="M1107" s="253"/>
      <c r="N1107" s="182"/>
      <c r="O1107" s="182"/>
      <c r="P1107" s="182"/>
      <c r="Q1107" s="182"/>
      <c r="R1107" s="182"/>
      <c r="S1107" s="182"/>
      <c r="T1107" s="182"/>
      <c r="U1107" s="182"/>
      <c r="V1107" s="182"/>
      <c r="W1107" s="182"/>
      <c r="X1107" s="182"/>
      <c r="Y1107" s="182"/>
      <c r="Z1107" s="182"/>
      <c r="AA1107" s="182"/>
      <c r="AB1107" s="182"/>
      <c r="AC1107" s="182"/>
      <c r="AD1107" s="182"/>
      <c r="AE1107" s="182"/>
      <c r="AF1107" s="182"/>
      <c r="AG1107" s="182"/>
      <c r="AL1107" s="52"/>
      <c r="AM1107" s="49"/>
      <c r="AO1107" s="148"/>
      <c r="AP1107" s="149"/>
    </row>
    <row r="1108" spans="1:42" s="131" customFormat="1" ht="29.25" customHeight="1" x14ac:dyDescent="0.2">
      <c r="A1108" s="121"/>
      <c r="D1108" s="197" t="s">
        <v>538</v>
      </c>
      <c r="E1108" s="252"/>
      <c r="F1108" s="252"/>
      <c r="G1108" s="252"/>
      <c r="H1108" s="252"/>
      <c r="I1108" s="252"/>
      <c r="J1108" s="252"/>
      <c r="K1108" s="252"/>
      <c r="L1108" s="252"/>
      <c r="M1108" s="253"/>
      <c r="N1108" s="182"/>
      <c r="O1108" s="182"/>
      <c r="P1108" s="182"/>
      <c r="Q1108" s="182"/>
      <c r="R1108" s="182"/>
      <c r="S1108" s="182"/>
      <c r="T1108" s="182"/>
      <c r="U1108" s="182"/>
      <c r="V1108" s="182"/>
      <c r="W1108" s="182"/>
      <c r="X1108" s="182"/>
      <c r="Y1108" s="182"/>
      <c r="Z1108" s="182"/>
      <c r="AA1108" s="182"/>
      <c r="AB1108" s="182"/>
      <c r="AC1108" s="182"/>
      <c r="AD1108" s="182"/>
      <c r="AE1108" s="182"/>
      <c r="AF1108" s="182"/>
      <c r="AG1108" s="182"/>
      <c r="AL1108" s="52"/>
      <c r="AM1108" s="49"/>
      <c r="AO1108" s="146"/>
      <c r="AP1108" s="147"/>
    </row>
    <row r="1109" spans="1:42" s="131" customFormat="1" ht="29.25" customHeight="1" x14ac:dyDescent="0.2">
      <c r="A1109" s="121"/>
      <c r="D1109" s="197" t="s">
        <v>539</v>
      </c>
      <c r="E1109" s="252"/>
      <c r="F1109" s="252"/>
      <c r="G1109" s="252"/>
      <c r="H1109" s="252"/>
      <c r="I1109" s="252"/>
      <c r="J1109" s="252"/>
      <c r="K1109" s="252"/>
      <c r="L1109" s="252"/>
      <c r="M1109" s="253"/>
      <c r="N1109" s="182"/>
      <c r="O1109" s="182"/>
      <c r="P1109" s="182"/>
      <c r="Q1109" s="182"/>
      <c r="R1109" s="182"/>
      <c r="S1109" s="182"/>
      <c r="T1109" s="182"/>
      <c r="U1109" s="182"/>
      <c r="V1109" s="182"/>
      <c r="W1109" s="182"/>
      <c r="X1109" s="182"/>
      <c r="Y1109" s="182"/>
      <c r="Z1109" s="182"/>
      <c r="AA1109" s="182"/>
      <c r="AB1109" s="182"/>
      <c r="AC1109" s="182"/>
      <c r="AD1109" s="182"/>
      <c r="AE1109" s="182"/>
      <c r="AF1109" s="182"/>
      <c r="AG1109" s="182"/>
      <c r="AL1109" s="52"/>
      <c r="AM1109" s="49"/>
      <c r="AO1109" s="148"/>
      <c r="AP1109" s="149"/>
    </row>
    <row r="1110" spans="1:42" s="131" customFormat="1" ht="29.25" customHeight="1" thickBot="1" x14ac:dyDescent="0.25">
      <c r="A1110" s="121"/>
      <c r="D1110" s="192" t="s">
        <v>540</v>
      </c>
      <c r="E1110" s="243"/>
      <c r="F1110" s="243"/>
      <c r="G1110" s="243"/>
      <c r="H1110" s="243"/>
      <c r="I1110" s="243"/>
      <c r="J1110" s="243"/>
      <c r="K1110" s="243"/>
      <c r="L1110" s="243"/>
      <c r="M1110" s="244"/>
      <c r="N1110" s="287"/>
      <c r="O1110" s="287"/>
      <c r="P1110" s="287"/>
      <c r="Q1110" s="287"/>
      <c r="R1110" s="287"/>
      <c r="S1110" s="287"/>
      <c r="T1110" s="287"/>
      <c r="U1110" s="287"/>
      <c r="V1110" s="287"/>
      <c r="W1110" s="287"/>
      <c r="X1110" s="287"/>
      <c r="Y1110" s="287"/>
      <c r="Z1110" s="287"/>
      <c r="AA1110" s="287"/>
      <c r="AB1110" s="287"/>
      <c r="AC1110" s="287"/>
      <c r="AD1110" s="287"/>
      <c r="AE1110" s="287"/>
      <c r="AF1110" s="287"/>
      <c r="AG1110" s="287"/>
      <c r="AL1110" s="50"/>
      <c r="AM1110" s="49"/>
      <c r="AO1110" s="148"/>
      <c r="AP1110" s="149"/>
    </row>
    <row r="1111" spans="1:42" ht="14.25" customHeight="1" x14ac:dyDescent="0.2">
      <c r="D1111" s="150"/>
      <c r="E1111" s="150"/>
      <c r="F1111" s="150"/>
      <c r="G1111" s="150"/>
      <c r="H1111" s="150"/>
      <c r="I1111" s="150"/>
      <c r="J1111" s="150"/>
      <c r="K1111" s="150"/>
      <c r="L1111" s="150"/>
      <c r="M1111" s="150"/>
      <c r="N1111" s="151"/>
      <c r="O1111" s="151"/>
      <c r="P1111" s="151"/>
      <c r="Q1111" s="151"/>
      <c r="R1111" s="151"/>
      <c r="S1111" s="151"/>
      <c r="T1111" s="151"/>
      <c r="U1111" s="151"/>
      <c r="V1111" s="151"/>
      <c r="W1111" s="151"/>
      <c r="X1111" s="151"/>
      <c r="Y1111" s="151"/>
      <c r="Z1111" s="151"/>
      <c r="AA1111" s="151"/>
      <c r="AB1111" s="151"/>
      <c r="AC1111" s="151"/>
      <c r="AD1111" s="151"/>
      <c r="AE1111" s="151"/>
      <c r="AF1111" s="151"/>
      <c r="AG1111" s="151"/>
    </row>
    <row r="1112" spans="1:42" ht="14.25" customHeight="1" x14ac:dyDescent="0.2">
      <c r="D1112" s="152"/>
      <c r="E1112" s="150"/>
      <c r="F1112" s="150"/>
      <c r="G1112" s="150"/>
      <c r="H1112" s="150"/>
      <c r="I1112" s="150"/>
      <c r="J1112" s="150"/>
      <c r="K1112" s="150"/>
      <c r="L1112" s="150"/>
      <c r="M1112" s="150"/>
      <c r="N1112" s="151"/>
      <c r="O1112" s="151"/>
      <c r="P1112" s="151"/>
      <c r="Q1112" s="151"/>
      <c r="R1112" s="151"/>
      <c r="S1112" s="151"/>
      <c r="T1112" s="151"/>
      <c r="U1112" s="151"/>
      <c r="V1112" s="151"/>
      <c r="W1112" s="151"/>
      <c r="X1112" s="151"/>
      <c r="Y1112" s="151"/>
      <c r="Z1112" s="151"/>
      <c r="AA1112" s="151"/>
      <c r="AB1112" s="151"/>
      <c r="AC1112" s="151"/>
      <c r="AD1112" s="151"/>
      <c r="AE1112" s="151"/>
      <c r="AF1112" s="151"/>
      <c r="AG1112" s="151"/>
    </row>
    <row r="1113" spans="1:42" ht="14.25" customHeight="1" x14ac:dyDescent="0.2">
      <c r="D1113" s="150"/>
      <c r="E1113" s="150"/>
      <c r="F1113" s="150"/>
      <c r="G1113" s="150"/>
      <c r="H1113" s="150"/>
      <c r="I1113" s="150"/>
      <c r="J1113" s="150"/>
      <c r="K1113" s="150"/>
      <c r="L1113" s="150"/>
      <c r="M1113" s="150"/>
      <c r="N1113" s="151"/>
      <c r="O1113" s="151"/>
      <c r="P1113" s="151"/>
      <c r="Q1113" s="151"/>
      <c r="R1113" s="151"/>
      <c r="S1113" s="151"/>
      <c r="T1113" s="151"/>
      <c r="U1113" s="151"/>
      <c r="V1113" s="151"/>
      <c r="W1113" s="151"/>
      <c r="X1113" s="151"/>
      <c r="Y1113" s="151"/>
      <c r="Z1113" s="151"/>
      <c r="AA1113" s="151"/>
      <c r="AB1113" s="151"/>
      <c r="AC1113" s="151"/>
      <c r="AD1113" s="151"/>
      <c r="AE1113" s="151"/>
      <c r="AF1113" s="151"/>
      <c r="AG1113" s="151"/>
    </row>
    <row r="1114" spans="1:42" ht="14.25" customHeight="1" x14ac:dyDescent="0.25">
      <c r="D1114" s="240" t="s">
        <v>541</v>
      </c>
      <c r="E1114" s="240"/>
      <c r="F1114" s="240"/>
      <c r="G1114" s="240"/>
      <c r="H1114" s="240"/>
      <c r="I1114" s="240"/>
      <c r="J1114" s="240"/>
      <c r="K1114" s="240"/>
      <c r="L1114" s="240"/>
      <c r="M1114" s="240"/>
      <c r="N1114" s="240"/>
      <c r="O1114" s="240"/>
      <c r="P1114" s="240"/>
      <c r="Q1114" s="240"/>
      <c r="R1114" s="240"/>
      <c r="S1114" s="240"/>
      <c r="T1114" s="240"/>
      <c r="U1114" s="240"/>
      <c r="V1114" s="240"/>
      <c r="W1114" s="240"/>
      <c r="X1114" s="240"/>
      <c r="Y1114" s="240"/>
      <c r="Z1114" s="240"/>
      <c r="AA1114" s="240"/>
      <c r="AB1114" s="240"/>
      <c r="AC1114" s="240"/>
      <c r="AD1114" s="240"/>
      <c r="AE1114" s="240"/>
      <c r="AF1114" s="240"/>
      <c r="AG1114" s="240"/>
    </row>
    <row r="1116" spans="1:42" ht="14.25" customHeight="1" x14ac:dyDescent="0.2">
      <c r="D1116" s="221" t="s">
        <v>542</v>
      </c>
      <c r="E1116" s="221"/>
      <c r="F1116" s="221"/>
      <c r="G1116" s="221"/>
      <c r="H1116" s="221"/>
      <c r="I1116" s="221"/>
      <c r="J1116" s="221"/>
      <c r="K1116" s="221"/>
      <c r="L1116" s="221"/>
      <c r="M1116" s="221"/>
      <c r="N1116" s="221"/>
      <c r="O1116" s="221"/>
      <c r="P1116" s="221"/>
      <c r="Q1116" s="221"/>
      <c r="R1116" s="221"/>
      <c r="S1116" s="221"/>
      <c r="T1116" s="221"/>
      <c r="U1116" s="221"/>
      <c r="V1116" s="221"/>
      <c r="W1116" s="221"/>
      <c r="X1116" s="221"/>
      <c r="Y1116" s="221"/>
      <c r="Z1116" s="221"/>
      <c r="AA1116" s="221"/>
      <c r="AB1116" s="221"/>
      <c r="AC1116" s="221"/>
      <c r="AD1116" s="221"/>
      <c r="AE1116" s="221"/>
      <c r="AF1116" s="221"/>
      <c r="AG1116" s="221"/>
    </row>
    <row r="1117" spans="1:42" ht="14.25" customHeight="1" thickBot="1" x14ac:dyDescent="0.25"/>
    <row r="1118" spans="1:42" ht="28.5" customHeight="1" thickBot="1" x14ac:dyDescent="0.25">
      <c r="A1118" s="6">
        <v>40</v>
      </c>
      <c r="D1118" s="191" t="s">
        <v>239</v>
      </c>
      <c r="E1118" s="191"/>
      <c r="F1118" s="191"/>
      <c r="G1118" s="191"/>
      <c r="H1118" s="191"/>
      <c r="I1118" s="191"/>
      <c r="J1118" s="191"/>
      <c r="K1118" s="191"/>
      <c r="L1118" s="191"/>
      <c r="M1118" s="191"/>
      <c r="N1118" s="191"/>
      <c r="O1118" s="191"/>
      <c r="P1118" s="191" t="s">
        <v>17</v>
      </c>
      <c r="Q1118" s="191"/>
      <c r="R1118" s="191"/>
      <c r="S1118" s="191"/>
      <c r="T1118" s="191"/>
      <c r="U1118" s="191"/>
      <c r="V1118" s="191"/>
      <c r="W1118" s="191"/>
      <c r="X1118" s="191"/>
      <c r="Y1118" s="191" t="s">
        <v>18</v>
      </c>
      <c r="Z1118" s="191"/>
      <c r="AA1118" s="191"/>
      <c r="AB1118" s="191"/>
      <c r="AC1118" s="191"/>
      <c r="AD1118" s="191"/>
      <c r="AE1118" s="191"/>
      <c r="AF1118" s="191"/>
      <c r="AG1118" s="191"/>
    </row>
    <row r="1119" spans="1:42" ht="46.5" customHeight="1" x14ac:dyDescent="0.2">
      <c r="D1119" s="286" t="s">
        <v>543</v>
      </c>
      <c r="E1119" s="286"/>
      <c r="F1119" s="286"/>
      <c r="G1119" s="286"/>
      <c r="H1119" s="286"/>
      <c r="I1119" s="286"/>
      <c r="J1119" s="286"/>
      <c r="K1119" s="286"/>
      <c r="L1119" s="286"/>
      <c r="M1119" s="286"/>
      <c r="N1119" s="286"/>
      <c r="O1119" s="286"/>
      <c r="P1119" s="219"/>
      <c r="Q1119" s="219"/>
      <c r="R1119" s="219"/>
      <c r="S1119" s="219"/>
      <c r="T1119" s="219"/>
      <c r="U1119" s="219"/>
      <c r="V1119" s="219"/>
      <c r="W1119" s="219"/>
      <c r="X1119" s="219"/>
      <c r="Y1119" s="219"/>
      <c r="Z1119" s="219"/>
      <c r="AA1119" s="219"/>
      <c r="AB1119" s="219"/>
      <c r="AC1119" s="219"/>
      <c r="AD1119" s="219"/>
      <c r="AE1119" s="219"/>
      <c r="AF1119" s="219"/>
      <c r="AG1119" s="219"/>
    </row>
    <row r="1120" spans="1:42" ht="45.75" customHeight="1" x14ac:dyDescent="0.2">
      <c r="D1120" s="174" t="s">
        <v>544</v>
      </c>
      <c r="E1120" s="174"/>
      <c r="F1120" s="174"/>
      <c r="G1120" s="174"/>
      <c r="H1120" s="174"/>
      <c r="I1120" s="174"/>
      <c r="J1120" s="174"/>
      <c r="K1120" s="174"/>
      <c r="L1120" s="174"/>
      <c r="M1120" s="174"/>
      <c r="N1120" s="174"/>
      <c r="O1120" s="174"/>
      <c r="P1120" s="183"/>
      <c r="Q1120" s="183"/>
      <c r="R1120" s="183"/>
      <c r="S1120" s="183"/>
      <c r="T1120" s="183"/>
      <c r="U1120" s="183"/>
      <c r="V1120" s="183"/>
      <c r="W1120" s="183"/>
      <c r="X1120" s="183"/>
      <c r="Y1120" s="183"/>
      <c r="Z1120" s="183"/>
      <c r="AA1120" s="183"/>
      <c r="AB1120" s="183"/>
      <c r="AC1120" s="183"/>
      <c r="AD1120" s="183"/>
      <c r="AE1120" s="183"/>
      <c r="AF1120" s="183"/>
      <c r="AG1120" s="183"/>
    </row>
    <row r="1121" spans="1:42" ht="72" customHeight="1" x14ac:dyDescent="0.2">
      <c r="D1121" s="174" t="s">
        <v>545</v>
      </c>
      <c r="E1121" s="174"/>
      <c r="F1121" s="174"/>
      <c r="G1121" s="174"/>
      <c r="H1121" s="174"/>
      <c r="I1121" s="174"/>
      <c r="J1121" s="174"/>
      <c r="K1121" s="174"/>
      <c r="L1121" s="174"/>
      <c r="M1121" s="174"/>
      <c r="N1121" s="174"/>
      <c r="O1121" s="174"/>
      <c r="P1121" s="183"/>
      <c r="Q1121" s="183"/>
      <c r="R1121" s="183"/>
      <c r="S1121" s="183"/>
      <c r="T1121" s="183"/>
      <c r="U1121" s="183"/>
      <c r="V1121" s="183"/>
      <c r="W1121" s="183"/>
      <c r="X1121" s="183"/>
      <c r="Y1121" s="183"/>
      <c r="Z1121" s="183"/>
      <c r="AA1121" s="183"/>
      <c r="AB1121" s="183"/>
      <c r="AC1121" s="183"/>
      <c r="AD1121" s="183"/>
      <c r="AE1121" s="183"/>
      <c r="AF1121" s="183"/>
      <c r="AG1121" s="183"/>
    </row>
    <row r="1122" spans="1:42" ht="55.5" customHeight="1" x14ac:dyDescent="0.2">
      <c r="D1122" s="174" t="s">
        <v>546</v>
      </c>
      <c r="E1122" s="174"/>
      <c r="F1122" s="174"/>
      <c r="G1122" s="174"/>
      <c r="H1122" s="174"/>
      <c r="I1122" s="174"/>
      <c r="J1122" s="174"/>
      <c r="K1122" s="174"/>
      <c r="L1122" s="174"/>
      <c r="M1122" s="174"/>
      <c r="N1122" s="174"/>
      <c r="O1122" s="174"/>
      <c r="P1122" s="183"/>
      <c r="Q1122" s="183"/>
      <c r="R1122" s="183"/>
      <c r="S1122" s="183"/>
      <c r="T1122" s="183"/>
      <c r="U1122" s="183"/>
      <c r="V1122" s="183"/>
      <c r="W1122" s="183"/>
      <c r="X1122" s="183"/>
      <c r="Y1122" s="183"/>
      <c r="Z1122" s="183"/>
      <c r="AA1122" s="183"/>
      <c r="AB1122" s="183"/>
      <c r="AC1122" s="183"/>
      <c r="AD1122" s="183"/>
      <c r="AE1122" s="183"/>
      <c r="AF1122" s="183"/>
      <c r="AG1122" s="183"/>
    </row>
    <row r="1123" spans="1:42" ht="55.5" customHeight="1" x14ac:dyDescent="0.2">
      <c r="D1123" s="174" t="s">
        <v>547</v>
      </c>
      <c r="E1123" s="174"/>
      <c r="F1123" s="174"/>
      <c r="G1123" s="174"/>
      <c r="H1123" s="174"/>
      <c r="I1123" s="174"/>
      <c r="J1123" s="174"/>
      <c r="K1123" s="174"/>
      <c r="L1123" s="174"/>
      <c r="M1123" s="174"/>
      <c r="N1123" s="174"/>
      <c r="O1123" s="174"/>
      <c r="P1123" s="183"/>
      <c r="Q1123" s="183"/>
      <c r="R1123" s="183"/>
      <c r="S1123" s="183"/>
      <c r="T1123" s="183"/>
      <c r="U1123" s="183"/>
      <c r="V1123" s="183"/>
      <c r="W1123" s="183"/>
      <c r="X1123" s="183"/>
      <c r="Y1123" s="183"/>
      <c r="Z1123" s="183"/>
      <c r="AA1123" s="183"/>
      <c r="AB1123" s="183"/>
      <c r="AC1123" s="183"/>
      <c r="AD1123" s="183"/>
      <c r="AE1123" s="183"/>
      <c r="AF1123" s="183"/>
      <c r="AG1123" s="183"/>
    </row>
    <row r="1124" spans="1:42" ht="44.25" customHeight="1" thickBot="1" x14ac:dyDescent="0.25">
      <c r="D1124" s="285" t="s">
        <v>548</v>
      </c>
      <c r="E1124" s="285"/>
      <c r="F1124" s="285"/>
      <c r="G1124" s="285"/>
      <c r="H1124" s="285"/>
      <c r="I1124" s="285"/>
      <c r="J1124" s="285"/>
      <c r="K1124" s="285"/>
      <c r="L1124" s="285"/>
      <c r="M1124" s="285"/>
      <c r="N1124" s="285"/>
      <c r="O1124" s="285"/>
      <c r="P1124" s="217"/>
      <c r="Q1124" s="217"/>
      <c r="R1124" s="217"/>
      <c r="S1124" s="217"/>
      <c r="T1124" s="217"/>
      <c r="U1124" s="217"/>
      <c r="V1124" s="217"/>
      <c r="W1124" s="217"/>
      <c r="X1124" s="217"/>
      <c r="Y1124" s="217"/>
      <c r="Z1124" s="217"/>
      <c r="AA1124" s="217"/>
      <c r="AB1124" s="217"/>
      <c r="AC1124" s="217"/>
      <c r="AD1124" s="217"/>
      <c r="AE1124" s="217"/>
      <c r="AF1124" s="217"/>
      <c r="AG1124" s="217"/>
    </row>
    <row r="1127" spans="1:42" ht="14.25" customHeight="1" x14ac:dyDescent="0.25">
      <c r="D1127" s="272" t="s">
        <v>542</v>
      </c>
      <c r="E1127" s="272"/>
      <c r="F1127" s="272"/>
      <c r="G1127" s="272"/>
      <c r="H1127" s="272"/>
      <c r="I1127" s="272"/>
      <c r="J1127" s="272"/>
      <c r="K1127" s="272"/>
      <c r="L1127" s="272"/>
      <c r="M1127" s="272"/>
      <c r="N1127" s="272"/>
      <c r="O1127" s="272"/>
      <c r="P1127" s="272"/>
      <c r="Q1127" s="272"/>
      <c r="R1127" s="272"/>
      <c r="S1127" s="272"/>
      <c r="T1127" s="272"/>
      <c r="U1127" s="272"/>
      <c r="V1127" s="272"/>
      <c r="W1127" s="272"/>
      <c r="X1127" s="272"/>
      <c r="Y1127" s="272"/>
      <c r="Z1127" s="272"/>
      <c r="AA1127" s="272"/>
      <c r="AB1127" s="272"/>
      <c r="AC1127" s="272"/>
      <c r="AD1127" s="272"/>
      <c r="AE1127" s="272"/>
      <c r="AF1127" s="272"/>
      <c r="AG1127" s="272"/>
    </row>
    <row r="1128" spans="1:42" ht="14.25" customHeight="1" thickBot="1" x14ac:dyDescent="0.25"/>
    <row r="1129" spans="1:42" ht="14.25" customHeight="1" thickBot="1" x14ac:dyDescent="0.25">
      <c r="A1129" s="6">
        <v>41</v>
      </c>
      <c r="D1129" s="189" t="s">
        <v>16</v>
      </c>
      <c r="E1129" s="189"/>
      <c r="F1129" s="189"/>
      <c r="G1129" s="189"/>
      <c r="H1129" s="189"/>
      <c r="I1129" s="189"/>
      <c r="J1129" s="273" t="s">
        <v>17</v>
      </c>
      <c r="K1129" s="274"/>
      <c r="L1129" s="274"/>
      <c r="M1129" s="274"/>
      <c r="N1129" s="274"/>
      <c r="O1129" s="274"/>
      <c r="P1129" s="274"/>
      <c r="Q1129" s="274"/>
      <c r="R1129" s="274"/>
      <c r="S1129" s="274"/>
      <c r="T1129" s="274"/>
      <c r="U1129" s="275"/>
      <c r="V1129" s="279" t="s">
        <v>18</v>
      </c>
      <c r="W1129" s="280"/>
      <c r="X1129" s="280"/>
      <c r="Y1129" s="280"/>
      <c r="Z1129" s="280"/>
      <c r="AA1129" s="280"/>
      <c r="AB1129" s="280"/>
      <c r="AC1129" s="280"/>
      <c r="AD1129" s="280"/>
      <c r="AE1129" s="280"/>
      <c r="AF1129" s="280"/>
      <c r="AG1129" s="281"/>
    </row>
    <row r="1130" spans="1:42" ht="14.25" customHeight="1" thickTop="1" thickBot="1" x14ac:dyDescent="0.25">
      <c r="D1130" s="189"/>
      <c r="E1130" s="189"/>
      <c r="F1130" s="189"/>
      <c r="G1130" s="189"/>
      <c r="H1130" s="189"/>
      <c r="I1130" s="189"/>
      <c r="J1130" s="276"/>
      <c r="K1130" s="277"/>
      <c r="L1130" s="277"/>
      <c r="M1130" s="277"/>
      <c r="N1130" s="277"/>
      <c r="O1130" s="277"/>
      <c r="P1130" s="277"/>
      <c r="Q1130" s="277"/>
      <c r="R1130" s="277"/>
      <c r="S1130" s="277"/>
      <c r="T1130" s="277"/>
      <c r="U1130" s="278"/>
      <c r="V1130" s="282"/>
      <c r="W1130" s="283"/>
      <c r="X1130" s="283"/>
      <c r="Y1130" s="283"/>
      <c r="Z1130" s="283"/>
      <c r="AA1130" s="283"/>
      <c r="AB1130" s="283"/>
      <c r="AC1130" s="283"/>
      <c r="AD1130" s="283"/>
      <c r="AE1130" s="283"/>
      <c r="AF1130" s="283"/>
      <c r="AG1130" s="284"/>
      <c r="AO1130" s="81" t="s">
        <v>17</v>
      </c>
      <c r="AP1130" s="69" t="s">
        <v>18</v>
      </c>
    </row>
    <row r="1131" spans="1:42" ht="14.25" customHeight="1" thickBot="1" x14ac:dyDescent="0.25">
      <c r="D1131" s="189"/>
      <c r="E1131" s="189"/>
      <c r="F1131" s="189"/>
      <c r="G1131" s="189"/>
      <c r="H1131" s="189"/>
      <c r="I1131" s="189"/>
      <c r="J1131" s="191" t="s">
        <v>549</v>
      </c>
      <c r="K1131" s="191"/>
      <c r="L1131" s="191"/>
      <c r="M1131" s="191"/>
      <c r="N1131" s="191" t="s">
        <v>550</v>
      </c>
      <c r="O1131" s="191"/>
      <c r="P1131" s="191"/>
      <c r="Q1131" s="191"/>
      <c r="R1131" s="191" t="s">
        <v>551</v>
      </c>
      <c r="S1131" s="191"/>
      <c r="T1131" s="191"/>
      <c r="U1131" s="191"/>
      <c r="V1131" s="191" t="s">
        <v>549</v>
      </c>
      <c r="W1131" s="191"/>
      <c r="X1131" s="191"/>
      <c r="Y1131" s="191"/>
      <c r="Z1131" s="191" t="s">
        <v>550</v>
      </c>
      <c r="AA1131" s="191"/>
      <c r="AB1131" s="191"/>
      <c r="AC1131" s="191"/>
      <c r="AD1131" s="191" t="s">
        <v>551</v>
      </c>
      <c r="AE1131" s="191"/>
      <c r="AF1131" s="191"/>
      <c r="AG1131" s="191"/>
      <c r="AO1131" s="153"/>
      <c r="AP1131" s="154"/>
    </row>
    <row r="1132" spans="1:42" ht="34.5" customHeight="1" x14ac:dyDescent="0.2">
      <c r="D1132" s="208" t="s">
        <v>552</v>
      </c>
      <c r="E1132" s="266"/>
      <c r="F1132" s="266"/>
      <c r="G1132" s="266"/>
      <c r="H1132" s="266"/>
      <c r="I1132" s="267"/>
      <c r="J1132" s="268">
        <v>-806050.04</v>
      </c>
      <c r="K1132" s="268"/>
      <c r="L1132" s="268"/>
      <c r="M1132" s="269"/>
      <c r="N1132" s="270" t="s">
        <v>37</v>
      </c>
      <c r="O1132" s="265"/>
      <c r="P1132" s="265"/>
      <c r="Q1132" s="271"/>
      <c r="R1132" s="264" t="s">
        <v>37</v>
      </c>
      <c r="S1132" s="265"/>
      <c r="T1132" s="265"/>
      <c r="U1132" s="265"/>
      <c r="V1132" s="268">
        <v>-633537</v>
      </c>
      <c r="W1132" s="268"/>
      <c r="X1132" s="268"/>
      <c r="Y1132" s="269"/>
      <c r="Z1132" s="270" t="s">
        <v>37</v>
      </c>
      <c r="AA1132" s="265"/>
      <c r="AB1132" s="265"/>
      <c r="AC1132" s="271"/>
      <c r="AD1132" s="264" t="s">
        <v>37</v>
      </c>
      <c r="AE1132" s="265"/>
      <c r="AF1132" s="265"/>
      <c r="AG1132" s="265"/>
      <c r="AO1132" s="50">
        <f>J1132-([2]Hárok2!$D$35+[2]Hárok2!$D$63)</f>
        <v>-806050.04</v>
      </c>
      <c r="AP1132" s="49">
        <f>V1132-([2]Hárok2!$E$35+[2]Hárok2!$E$63)</f>
        <v>-633537</v>
      </c>
    </row>
    <row r="1133" spans="1:42" ht="27.75" customHeight="1" x14ac:dyDescent="0.2">
      <c r="D1133" s="197" t="s">
        <v>553</v>
      </c>
      <c r="E1133" s="252"/>
      <c r="F1133" s="252"/>
      <c r="G1133" s="252"/>
      <c r="H1133" s="252"/>
      <c r="I1133" s="253"/>
      <c r="J1133" s="254" t="s">
        <v>37</v>
      </c>
      <c r="K1133" s="254"/>
      <c r="L1133" s="254"/>
      <c r="M1133" s="255"/>
      <c r="N1133" s="205">
        <f>J1132*0.21</f>
        <v>-169270.50839999999</v>
      </c>
      <c r="O1133" s="256"/>
      <c r="P1133" s="256"/>
      <c r="Q1133" s="203"/>
      <c r="R1133" s="241">
        <v>21</v>
      </c>
      <c r="S1133" s="242"/>
      <c r="T1133" s="242"/>
      <c r="U1133" s="242"/>
      <c r="V1133" s="254" t="s">
        <v>37</v>
      </c>
      <c r="W1133" s="254"/>
      <c r="X1133" s="254"/>
      <c r="Y1133" s="255"/>
      <c r="Z1133" s="205">
        <f>V1132*0.21</f>
        <v>-133042.76999999999</v>
      </c>
      <c r="AA1133" s="256"/>
      <c r="AB1133" s="256"/>
      <c r="AC1133" s="203"/>
      <c r="AD1133" s="241">
        <v>21</v>
      </c>
      <c r="AE1133" s="242"/>
      <c r="AF1133" s="242"/>
      <c r="AG1133" s="242"/>
      <c r="AO1133" s="52"/>
      <c r="AP1133" s="53"/>
    </row>
    <row r="1134" spans="1:42" ht="27.75" customHeight="1" x14ac:dyDescent="0.2">
      <c r="D1134" s="197" t="s">
        <v>554</v>
      </c>
      <c r="E1134" s="252"/>
      <c r="F1134" s="252"/>
      <c r="G1134" s="252"/>
      <c r="H1134" s="252"/>
      <c r="I1134" s="253"/>
      <c r="J1134" s="261">
        <v>337726.31</v>
      </c>
      <c r="K1134" s="261"/>
      <c r="L1134" s="261"/>
      <c r="M1134" s="263"/>
      <c r="N1134" s="205">
        <f>J1134*0.21</f>
        <v>70922.525099999999</v>
      </c>
      <c r="O1134" s="256"/>
      <c r="P1134" s="256"/>
      <c r="Q1134" s="203"/>
      <c r="R1134" s="258">
        <v>21</v>
      </c>
      <c r="S1134" s="259"/>
      <c r="T1134" s="259"/>
      <c r="U1134" s="259"/>
      <c r="V1134" s="261">
        <v>27493.5</v>
      </c>
      <c r="W1134" s="261"/>
      <c r="X1134" s="261"/>
      <c r="Y1134" s="263"/>
      <c r="Z1134" s="205">
        <f>V1134*0.21</f>
        <v>5773.6350000000002</v>
      </c>
      <c r="AA1134" s="256"/>
      <c r="AB1134" s="256"/>
      <c r="AC1134" s="203"/>
      <c r="AD1134" s="258">
        <v>21</v>
      </c>
      <c r="AE1134" s="259"/>
      <c r="AF1134" s="259"/>
      <c r="AG1134" s="259"/>
      <c r="AO1134" s="52"/>
      <c r="AP1134" s="53"/>
    </row>
    <row r="1135" spans="1:42" ht="27.75" customHeight="1" x14ac:dyDescent="0.2">
      <c r="D1135" s="197" t="s">
        <v>555</v>
      </c>
      <c r="E1135" s="252"/>
      <c r="F1135" s="252"/>
      <c r="G1135" s="252"/>
      <c r="H1135" s="252"/>
      <c r="I1135" s="253"/>
      <c r="J1135" s="256"/>
      <c r="K1135" s="256"/>
      <c r="L1135" s="256"/>
      <c r="M1135" s="257"/>
      <c r="N1135" s="260">
        <f>J1135*0.21</f>
        <v>0</v>
      </c>
      <c r="O1135" s="261"/>
      <c r="P1135" s="261"/>
      <c r="Q1135" s="262"/>
      <c r="R1135" s="241">
        <v>21</v>
      </c>
      <c r="S1135" s="242"/>
      <c r="T1135" s="242"/>
      <c r="U1135" s="242"/>
      <c r="V1135" s="256">
        <v>-1927.32</v>
      </c>
      <c r="W1135" s="256"/>
      <c r="X1135" s="256"/>
      <c r="Y1135" s="257"/>
      <c r="Z1135" s="260">
        <f>V1135*0.21</f>
        <v>-404.73719999999997</v>
      </c>
      <c r="AA1135" s="261"/>
      <c r="AB1135" s="261"/>
      <c r="AC1135" s="262"/>
      <c r="AD1135" s="241">
        <v>21</v>
      </c>
      <c r="AE1135" s="242"/>
      <c r="AF1135" s="242"/>
      <c r="AG1135" s="242"/>
      <c r="AO1135" s="52"/>
      <c r="AP1135" s="53"/>
    </row>
    <row r="1136" spans="1:42" ht="27.75" customHeight="1" x14ac:dyDescent="0.2">
      <c r="D1136" s="197" t="s">
        <v>556</v>
      </c>
      <c r="E1136" s="252"/>
      <c r="F1136" s="252"/>
      <c r="G1136" s="252"/>
      <c r="H1136" s="252"/>
      <c r="I1136" s="253"/>
      <c r="J1136" s="256"/>
      <c r="K1136" s="256"/>
      <c r="L1136" s="256"/>
      <c r="M1136" s="257"/>
      <c r="N1136" s="205"/>
      <c r="O1136" s="256"/>
      <c r="P1136" s="256"/>
      <c r="Q1136" s="203"/>
      <c r="R1136" s="241"/>
      <c r="S1136" s="242"/>
      <c r="T1136" s="242"/>
      <c r="U1136" s="242"/>
      <c r="V1136" s="256"/>
      <c r="W1136" s="256"/>
      <c r="X1136" s="256"/>
      <c r="Y1136" s="257"/>
      <c r="Z1136" s="205"/>
      <c r="AA1136" s="256"/>
      <c r="AB1136" s="256"/>
      <c r="AC1136" s="203"/>
      <c r="AD1136" s="241"/>
      <c r="AE1136" s="242"/>
      <c r="AF1136" s="242"/>
      <c r="AG1136" s="242"/>
      <c r="AO1136" s="52"/>
      <c r="AP1136" s="53"/>
    </row>
    <row r="1137" spans="4:42" ht="27.75" customHeight="1" x14ac:dyDescent="0.2">
      <c r="D1137" s="197" t="s">
        <v>557</v>
      </c>
      <c r="E1137" s="252"/>
      <c r="F1137" s="252"/>
      <c r="G1137" s="252"/>
      <c r="H1137" s="252"/>
      <c r="I1137" s="253"/>
      <c r="J1137" s="256"/>
      <c r="K1137" s="256"/>
      <c r="L1137" s="256"/>
      <c r="M1137" s="257"/>
      <c r="N1137" s="205"/>
      <c r="O1137" s="256"/>
      <c r="P1137" s="256"/>
      <c r="Q1137" s="203"/>
      <c r="R1137" s="241"/>
      <c r="S1137" s="242"/>
      <c r="T1137" s="242"/>
      <c r="U1137" s="242"/>
      <c r="V1137" s="256"/>
      <c r="W1137" s="256"/>
      <c r="X1137" s="256"/>
      <c r="Y1137" s="257"/>
      <c r="Z1137" s="205"/>
      <c r="AA1137" s="256"/>
      <c r="AB1137" s="256"/>
      <c r="AC1137" s="203"/>
      <c r="AD1137" s="241"/>
      <c r="AE1137" s="242"/>
      <c r="AF1137" s="242"/>
      <c r="AG1137" s="242"/>
      <c r="AO1137" s="52"/>
      <c r="AP1137" s="53"/>
    </row>
    <row r="1138" spans="4:42" ht="27.75" customHeight="1" x14ac:dyDescent="0.2">
      <c r="D1138" s="197" t="s">
        <v>558</v>
      </c>
      <c r="E1138" s="252"/>
      <c r="F1138" s="252"/>
      <c r="G1138" s="252"/>
      <c r="H1138" s="252"/>
      <c r="I1138" s="253"/>
      <c r="J1138" s="256"/>
      <c r="K1138" s="256"/>
      <c r="L1138" s="256"/>
      <c r="M1138" s="257"/>
      <c r="N1138" s="205"/>
      <c r="O1138" s="256"/>
      <c r="P1138" s="256"/>
      <c r="Q1138" s="203"/>
      <c r="R1138" s="241"/>
      <c r="S1138" s="242"/>
      <c r="T1138" s="242"/>
      <c r="U1138" s="242"/>
      <c r="V1138" s="256"/>
      <c r="W1138" s="256"/>
      <c r="X1138" s="256"/>
      <c r="Y1138" s="257"/>
      <c r="Z1138" s="205"/>
      <c r="AA1138" s="256"/>
      <c r="AB1138" s="256"/>
      <c r="AC1138" s="203"/>
      <c r="AD1138" s="241"/>
      <c r="AE1138" s="242"/>
      <c r="AF1138" s="242"/>
      <c r="AG1138" s="242"/>
      <c r="AO1138" s="52"/>
      <c r="AP1138" s="53"/>
    </row>
    <row r="1139" spans="4:42" ht="27.75" customHeight="1" x14ac:dyDescent="0.2">
      <c r="D1139" s="197" t="s">
        <v>358</v>
      </c>
      <c r="E1139" s="252"/>
      <c r="F1139" s="252"/>
      <c r="G1139" s="252"/>
      <c r="H1139" s="252"/>
      <c r="I1139" s="253"/>
      <c r="J1139" s="256">
        <v>-2880.35</v>
      </c>
      <c r="K1139" s="256"/>
      <c r="L1139" s="256"/>
      <c r="M1139" s="257"/>
      <c r="N1139" s="205">
        <f>J1139*0.21</f>
        <v>-604.87349999999992</v>
      </c>
      <c r="O1139" s="256"/>
      <c r="P1139" s="256"/>
      <c r="Q1139" s="203"/>
      <c r="R1139" s="241">
        <v>21</v>
      </c>
      <c r="S1139" s="242"/>
      <c r="T1139" s="242"/>
      <c r="U1139" s="242"/>
      <c r="V1139" s="256">
        <v>2550.35</v>
      </c>
      <c r="W1139" s="256"/>
      <c r="X1139" s="256"/>
      <c r="Y1139" s="257"/>
      <c r="Z1139" s="205">
        <f>V1139*0.21</f>
        <v>535.57349999999997</v>
      </c>
      <c r="AA1139" s="256"/>
      <c r="AB1139" s="256"/>
      <c r="AC1139" s="203"/>
      <c r="AD1139" s="241">
        <v>21</v>
      </c>
      <c r="AE1139" s="242"/>
      <c r="AF1139" s="242"/>
      <c r="AG1139" s="242"/>
      <c r="AO1139" s="52"/>
      <c r="AP1139" s="53"/>
    </row>
    <row r="1140" spans="4:42" ht="27.75" customHeight="1" x14ac:dyDescent="0.2">
      <c r="D1140" s="197" t="s">
        <v>33</v>
      </c>
      <c r="E1140" s="252"/>
      <c r="F1140" s="252"/>
      <c r="G1140" s="252"/>
      <c r="H1140" s="252"/>
      <c r="I1140" s="253"/>
      <c r="J1140" s="256">
        <f>SUM(J1132:M1139)</f>
        <v>-471204.08</v>
      </c>
      <c r="K1140" s="256"/>
      <c r="L1140" s="256"/>
      <c r="M1140" s="257"/>
      <c r="N1140" s="205">
        <f>J1140*0.21</f>
        <v>-98952.856799999994</v>
      </c>
      <c r="O1140" s="256"/>
      <c r="P1140" s="256"/>
      <c r="Q1140" s="203"/>
      <c r="R1140" s="241">
        <v>21</v>
      </c>
      <c r="S1140" s="242"/>
      <c r="T1140" s="242"/>
      <c r="U1140" s="242"/>
      <c r="V1140" s="256">
        <f>SUM(V1132:Y1139)</f>
        <v>-605420.47</v>
      </c>
      <c r="W1140" s="256"/>
      <c r="X1140" s="256"/>
      <c r="Y1140" s="257"/>
      <c r="Z1140" s="205">
        <f>V1140*0.21</f>
        <v>-127138.29869999998</v>
      </c>
      <c r="AA1140" s="256"/>
      <c r="AB1140" s="256"/>
      <c r="AC1140" s="203"/>
      <c r="AD1140" s="241">
        <v>21</v>
      </c>
      <c r="AE1140" s="242"/>
      <c r="AF1140" s="242"/>
      <c r="AG1140" s="242"/>
      <c r="AO1140" s="52"/>
      <c r="AP1140" s="53"/>
    </row>
    <row r="1141" spans="4:42" ht="27.75" customHeight="1" x14ac:dyDescent="0.2">
      <c r="D1141" s="197" t="s">
        <v>559</v>
      </c>
      <c r="E1141" s="252"/>
      <c r="F1141" s="252"/>
      <c r="G1141" s="252"/>
      <c r="H1141" s="252"/>
      <c r="I1141" s="253"/>
      <c r="J1141" s="254" t="s">
        <v>37</v>
      </c>
      <c r="K1141" s="254"/>
      <c r="L1141" s="254"/>
      <c r="M1141" s="255"/>
      <c r="N1141" s="205"/>
      <c r="O1141" s="256"/>
      <c r="P1141" s="256"/>
      <c r="Q1141" s="203"/>
      <c r="R1141" s="241"/>
      <c r="S1141" s="242"/>
      <c r="T1141" s="242"/>
      <c r="U1141" s="242"/>
      <c r="V1141" s="254" t="s">
        <v>37</v>
      </c>
      <c r="W1141" s="254"/>
      <c r="X1141" s="254"/>
      <c r="Y1141" s="255"/>
      <c r="Z1141" s="205">
        <v>964</v>
      </c>
      <c r="AA1141" s="256"/>
      <c r="AB1141" s="256"/>
      <c r="AC1141" s="203"/>
      <c r="AD1141" s="241"/>
      <c r="AE1141" s="242"/>
      <c r="AF1141" s="242"/>
      <c r="AG1141" s="242"/>
      <c r="AO1141" s="50">
        <f>N1141-[2]Hárok2!$D$66</f>
        <v>0</v>
      </c>
      <c r="AP1141" s="49">
        <f>Z1141-[2]Hárok2!$E$66</f>
        <v>964</v>
      </c>
    </row>
    <row r="1142" spans="4:42" ht="27.75" customHeight="1" x14ac:dyDescent="0.2">
      <c r="D1142" s="197" t="s">
        <v>560</v>
      </c>
      <c r="E1142" s="252"/>
      <c r="F1142" s="252"/>
      <c r="G1142" s="252"/>
      <c r="H1142" s="252"/>
      <c r="I1142" s="253"/>
      <c r="J1142" s="254" t="s">
        <v>37</v>
      </c>
      <c r="K1142" s="254"/>
      <c r="L1142" s="254"/>
      <c r="M1142" s="255"/>
      <c r="N1142" s="205"/>
      <c r="O1142" s="256"/>
      <c r="P1142" s="256"/>
      <c r="Q1142" s="203"/>
      <c r="R1142" s="241"/>
      <c r="S1142" s="242"/>
      <c r="T1142" s="242"/>
      <c r="U1142" s="242"/>
      <c r="V1142" s="254" t="s">
        <v>37</v>
      </c>
      <c r="W1142" s="254"/>
      <c r="X1142" s="254"/>
      <c r="Y1142" s="255"/>
      <c r="Z1142" s="205"/>
      <c r="AA1142" s="256"/>
      <c r="AB1142" s="256"/>
      <c r="AC1142" s="203"/>
      <c r="AD1142" s="241"/>
      <c r="AE1142" s="242"/>
      <c r="AF1142" s="242"/>
      <c r="AG1142" s="242"/>
      <c r="AO1142" s="50">
        <f>N1142-[2]Hárok2!$D$67</f>
        <v>0</v>
      </c>
      <c r="AP1142" s="49">
        <f>Z1142-[2]Hárok2!$E$67</f>
        <v>0</v>
      </c>
    </row>
    <row r="1143" spans="4:42" ht="27.75" customHeight="1" thickBot="1" x14ac:dyDescent="0.25">
      <c r="D1143" s="192" t="s">
        <v>561</v>
      </c>
      <c r="E1143" s="243"/>
      <c r="F1143" s="243"/>
      <c r="G1143" s="243"/>
      <c r="H1143" s="243"/>
      <c r="I1143" s="244"/>
      <c r="J1143" s="245" t="s">
        <v>37</v>
      </c>
      <c r="K1143" s="245"/>
      <c r="L1143" s="245"/>
      <c r="M1143" s="246"/>
      <c r="N1143" s="247"/>
      <c r="O1143" s="248"/>
      <c r="P1143" s="248"/>
      <c r="Q1143" s="249"/>
      <c r="R1143" s="250"/>
      <c r="S1143" s="251"/>
      <c r="T1143" s="251"/>
      <c r="U1143" s="251"/>
      <c r="V1143" s="245" t="s">
        <v>37</v>
      </c>
      <c r="W1143" s="245"/>
      <c r="X1143" s="245"/>
      <c r="Y1143" s="246"/>
      <c r="Z1143" s="247">
        <f>Z1141+Z1142</f>
        <v>964</v>
      </c>
      <c r="AA1143" s="248"/>
      <c r="AB1143" s="248"/>
      <c r="AC1143" s="249"/>
      <c r="AD1143" s="250"/>
      <c r="AE1143" s="251"/>
      <c r="AF1143" s="251"/>
      <c r="AG1143" s="251"/>
      <c r="AO1143" s="59">
        <f>N1143-[2]Hárok2!$D$65</f>
        <v>0</v>
      </c>
      <c r="AP1143" s="55">
        <f>Z1143-[2]Hárok2!$E$65</f>
        <v>964</v>
      </c>
    </row>
    <row r="1145" spans="4:42" ht="14.25" customHeight="1" x14ac:dyDescent="0.3">
      <c r="D1145"/>
      <c r="E1145"/>
      <c r="F1145"/>
      <c r="G1145"/>
      <c r="H1145"/>
      <c r="I1145"/>
      <c r="J1145"/>
      <c r="K1145"/>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row>
    <row r="1146" spans="4:42" ht="14.25" hidden="1" customHeight="1" x14ac:dyDescent="0.25">
      <c r="D1146" s="240" t="s">
        <v>562</v>
      </c>
      <c r="E1146" s="240"/>
      <c r="F1146" s="240"/>
      <c r="G1146" s="240"/>
      <c r="H1146" s="240"/>
      <c r="I1146" s="240"/>
      <c r="J1146" s="240"/>
      <c r="K1146" s="240"/>
      <c r="L1146" s="240"/>
      <c r="M1146" s="240"/>
      <c r="N1146" s="240"/>
      <c r="O1146" s="240"/>
      <c r="P1146" s="240"/>
      <c r="Q1146" s="240"/>
      <c r="R1146" s="240"/>
      <c r="S1146" s="240"/>
      <c r="T1146" s="240"/>
      <c r="U1146" s="240"/>
      <c r="V1146" s="240"/>
      <c r="W1146" s="240"/>
      <c r="X1146" s="240"/>
      <c r="Y1146" s="240"/>
      <c r="Z1146" s="240"/>
      <c r="AA1146" s="240"/>
      <c r="AB1146" s="240"/>
      <c r="AC1146" s="240"/>
      <c r="AD1146" s="240"/>
      <c r="AE1146" s="240"/>
      <c r="AF1146" s="240"/>
      <c r="AG1146" s="240"/>
    </row>
    <row r="1147" spans="4:42" ht="14.25" hidden="1" customHeight="1" x14ac:dyDescent="0.2"/>
    <row r="1148" spans="4:42" ht="14.25" hidden="1" customHeight="1" x14ac:dyDescent="0.2">
      <c r="D1148" s="221" t="s">
        <v>563</v>
      </c>
      <c r="E1148" s="221"/>
      <c r="F1148" s="221"/>
      <c r="G1148" s="221"/>
      <c r="H1148" s="221"/>
      <c r="I1148" s="221"/>
      <c r="J1148" s="221"/>
      <c r="K1148" s="221"/>
      <c r="L1148" s="221"/>
      <c r="M1148" s="221"/>
      <c r="N1148" s="221"/>
      <c r="O1148" s="221"/>
      <c r="P1148" s="221"/>
      <c r="Q1148" s="221"/>
      <c r="R1148" s="221"/>
      <c r="S1148" s="221"/>
      <c r="T1148" s="221"/>
      <c r="U1148" s="221"/>
      <c r="V1148" s="221"/>
      <c r="W1148" s="221"/>
      <c r="X1148" s="221"/>
      <c r="Y1148" s="221"/>
      <c r="Z1148" s="221"/>
      <c r="AA1148" s="221"/>
      <c r="AB1148" s="221"/>
      <c r="AC1148" s="221"/>
      <c r="AD1148" s="221"/>
      <c r="AE1148" s="221"/>
      <c r="AF1148" s="221"/>
      <c r="AG1148" s="221"/>
    </row>
    <row r="1149" spans="4:42" ht="14.25" hidden="1" customHeight="1" thickBot="1" x14ac:dyDescent="0.25"/>
    <row r="1150" spans="4:42" ht="14.25" hidden="1" customHeight="1" thickBot="1" x14ac:dyDescent="0.25">
      <c r="D1150" s="190" t="s">
        <v>564</v>
      </c>
      <c r="E1150" s="190"/>
      <c r="F1150" s="190"/>
      <c r="G1150" s="190"/>
      <c r="H1150" s="190"/>
      <c r="I1150" s="190"/>
      <c r="J1150" s="191" t="s">
        <v>565</v>
      </c>
      <c r="K1150" s="191"/>
      <c r="L1150" s="191"/>
      <c r="M1150" s="191"/>
      <c r="N1150" s="191"/>
      <c r="O1150" s="191"/>
      <c r="P1150" s="191"/>
      <c r="Q1150" s="191"/>
      <c r="R1150" s="191"/>
      <c r="S1150" s="191"/>
      <c r="T1150" s="191"/>
      <c r="U1150" s="191"/>
      <c r="V1150" s="191" t="s">
        <v>566</v>
      </c>
      <c r="W1150" s="191"/>
      <c r="X1150" s="191"/>
      <c r="Y1150" s="191"/>
      <c r="Z1150" s="191"/>
      <c r="AA1150" s="191"/>
      <c r="AB1150" s="191"/>
      <c r="AC1150" s="191"/>
      <c r="AD1150" s="191"/>
      <c r="AE1150" s="191"/>
      <c r="AF1150" s="191"/>
      <c r="AG1150" s="191"/>
    </row>
    <row r="1151" spans="4:42" ht="14.25" hidden="1" customHeight="1" thickBot="1" x14ac:dyDescent="0.25">
      <c r="D1151" s="190"/>
      <c r="E1151" s="190"/>
      <c r="F1151" s="190"/>
      <c r="G1151" s="190"/>
      <c r="H1151" s="190"/>
      <c r="I1151" s="190"/>
      <c r="J1151" s="191"/>
      <c r="K1151" s="191"/>
      <c r="L1151" s="191"/>
      <c r="M1151" s="191"/>
      <c r="N1151" s="191"/>
      <c r="O1151" s="191"/>
      <c r="P1151" s="191"/>
      <c r="Q1151" s="191"/>
      <c r="R1151" s="191"/>
      <c r="S1151" s="191"/>
      <c r="T1151" s="191"/>
      <c r="U1151" s="191"/>
      <c r="V1151" s="191"/>
      <c r="W1151" s="191"/>
      <c r="X1151" s="191"/>
      <c r="Y1151" s="191"/>
      <c r="Z1151" s="191"/>
      <c r="AA1151" s="191"/>
      <c r="AB1151" s="191"/>
      <c r="AC1151" s="191"/>
      <c r="AD1151" s="191"/>
      <c r="AE1151" s="191"/>
      <c r="AF1151" s="191"/>
      <c r="AG1151" s="191"/>
    </row>
    <row r="1152" spans="4:42" ht="14.25" hidden="1" customHeight="1" thickBot="1" x14ac:dyDescent="0.25">
      <c r="D1152" s="190"/>
      <c r="E1152" s="190"/>
      <c r="F1152" s="190"/>
      <c r="G1152" s="190"/>
      <c r="H1152" s="190"/>
      <c r="I1152" s="190"/>
      <c r="J1152" s="191" t="s">
        <v>567</v>
      </c>
      <c r="K1152" s="191"/>
      <c r="L1152" s="191"/>
      <c r="M1152" s="191"/>
      <c r="N1152" s="191" t="s">
        <v>568</v>
      </c>
      <c r="O1152" s="191"/>
      <c r="P1152" s="191"/>
      <c r="Q1152" s="191"/>
      <c r="R1152" s="191" t="s">
        <v>569</v>
      </c>
      <c r="S1152" s="191"/>
      <c r="T1152" s="191"/>
      <c r="U1152" s="191"/>
      <c r="V1152" s="191" t="s">
        <v>567</v>
      </c>
      <c r="W1152" s="191"/>
      <c r="X1152" s="191"/>
      <c r="Y1152" s="191"/>
      <c r="Z1152" s="191" t="s">
        <v>568</v>
      </c>
      <c r="AA1152" s="191"/>
      <c r="AB1152" s="191"/>
      <c r="AC1152" s="191"/>
      <c r="AD1152" s="191" t="s">
        <v>569</v>
      </c>
      <c r="AE1152" s="191"/>
      <c r="AF1152" s="191"/>
      <c r="AG1152" s="191"/>
    </row>
    <row r="1153" spans="4:33" ht="24" hidden="1" customHeight="1" thickBot="1" x14ac:dyDescent="0.25">
      <c r="D1153" s="190"/>
      <c r="E1153" s="190"/>
      <c r="F1153" s="190"/>
      <c r="G1153" s="190"/>
      <c r="H1153" s="190"/>
      <c r="I1153" s="190"/>
      <c r="J1153" s="238" t="s">
        <v>570</v>
      </c>
      <c r="K1153" s="238"/>
      <c r="L1153" s="238"/>
      <c r="M1153" s="238"/>
      <c r="N1153" s="238"/>
      <c r="O1153" s="238"/>
      <c r="P1153" s="238"/>
      <c r="Q1153" s="238"/>
      <c r="R1153" s="238"/>
      <c r="S1153" s="238"/>
      <c r="T1153" s="238"/>
      <c r="U1153" s="238"/>
      <c r="V1153" s="238" t="s">
        <v>570</v>
      </c>
      <c r="W1153" s="238"/>
      <c r="X1153" s="238"/>
      <c r="Y1153" s="238"/>
      <c r="Z1153" s="238"/>
      <c r="AA1153" s="238"/>
      <c r="AB1153" s="238"/>
      <c r="AC1153" s="238"/>
      <c r="AD1153" s="238"/>
      <c r="AE1153" s="238"/>
      <c r="AF1153" s="238"/>
      <c r="AG1153" s="238"/>
    </row>
    <row r="1154" spans="4:33" ht="24" hidden="1" customHeight="1" thickBot="1" x14ac:dyDescent="0.25">
      <c r="D1154" s="190"/>
      <c r="E1154" s="190"/>
      <c r="F1154" s="190"/>
      <c r="G1154" s="190"/>
      <c r="H1154" s="190"/>
      <c r="I1154" s="190"/>
      <c r="J1154" s="239" t="s">
        <v>571</v>
      </c>
      <c r="K1154" s="239"/>
      <c r="L1154" s="239"/>
      <c r="M1154" s="239"/>
      <c r="N1154" s="239"/>
      <c r="O1154" s="239"/>
      <c r="P1154" s="239"/>
      <c r="Q1154" s="239"/>
      <c r="R1154" s="239"/>
      <c r="S1154" s="239"/>
      <c r="T1154" s="239"/>
      <c r="U1154" s="239"/>
      <c r="V1154" s="239" t="s">
        <v>571</v>
      </c>
      <c r="W1154" s="239"/>
      <c r="X1154" s="239"/>
      <c r="Y1154" s="239"/>
      <c r="Z1154" s="239"/>
      <c r="AA1154" s="239"/>
      <c r="AB1154" s="239"/>
      <c r="AC1154" s="239"/>
      <c r="AD1154" s="239"/>
      <c r="AE1154" s="239"/>
      <c r="AF1154" s="239"/>
      <c r="AG1154" s="239"/>
    </row>
    <row r="1155" spans="4:33" ht="16.5" hidden="1" customHeight="1" thickBot="1" x14ac:dyDescent="0.25">
      <c r="D1155" s="236" t="s">
        <v>572</v>
      </c>
      <c r="E1155" s="236"/>
      <c r="F1155" s="236"/>
      <c r="G1155" s="236"/>
      <c r="H1155" s="236"/>
      <c r="I1155" s="236"/>
      <c r="J1155" s="237"/>
      <c r="K1155" s="237"/>
      <c r="L1155" s="237"/>
      <c r="M1155" s="237"/>
      <c r="N1155" s="237"/>
      <c r="O1155" s="237"/>
      <c r="P1155" s="237"/>
      <c r="Q1155" s="237"/>
      <c r="R1155" s="237"/>
      <c r="S1155" s="237"/>
      <c r="T1155" s="237"/>
      <c r="U1155" s="237"/>
      <c r="V1155" s="237"/>
      <c r="W1155" s="237"/>
      <c r="X1155" s="237"/>
      <c r="Y1155" s="237"/>
      <c r="Z1155" s="237"/>
      <c r="AA1155" s="237"/>
      <c r="AB1155" s="237"/>
      <c r="AC1155" s="237"/>
      <c r="AD1155" s="237"/>
      <c r="AE1155" s="237"/>
      <c r="AF1155" s="237"/>
      <c r="AG1155" s="237"/>
    </row>
    <row r="1156" spans="4:33" ht="16.5" hidden="1" customHeight="1" thickBot="1" x14ac:dyDescent="0.25">
      <c r="D1156" s="236"/>
      <c r="E1156" s="236"/>
      <c r="F1156" s="236"/>
      <c r="G1156" s="236"/>
      <c r="H1156" s="236"/>
      <c r="I1156" s="236"/>
      <c r="J1156" s="178"/>
      <c r="K1156" s="178"/>
      <c r="L1156" s="178"/>
      <c r="M1156" s="178"/>
      <c r="N1156" s="178"/>
      <c r="O1156" s="178"/>
      <c r="P1156" s="178"/>
      <c r="Q1156" s="178"/>
      <c r="R1156" s="178"/>
      <c r="S1156" s="178"/>
      <c r="T1156" s="178"/>
      <c r="U1156" s="178"/>
      <c r="V1156" s="178"/>
      <c r="W1156" s="178"/>
      <c r="X1156" s="178"/>
      <c r="Y1156" s="178"/>
      <c r="Z1156" s="178"/>
      <c r="AA1156" s="178"/>
      <c r="AB1156" s="178"/>
      <c r="AC1156" s="178"/>
      <c r="AD1156" s="178"/>
      <c r="AE1156" s="178"/>
      <c r="AF1156" s="178"/>
      <c r="AG1156" s="178"/>
    </row>
    <row r="1157" spans="4:33" ht="16.5" hidden="1" customHeight="1" thickBot="1" x14ac:dyDescent="0.25">
      <c r="D1157" s="236" t="s">
        <v>573</v>
      </c>
      <c r="E1157" s="236"/>
      <c r="F1157" s="236"/>
      <c r="G1157" s="236"/>
      <c r="H1157" s="236"/>
      <c r="I1157" s="236"/>
      <c r="J1157" s="178"/>
      <c r="K1157" s="178"/>
      <c r="L1157" s="178"/>
      <c r="M1157" s="178"/>
      <c r="N1157" s="178"/>
      <c r="O1157" s="178"/>
      <c r="P1157" s="178"/>
      <c r="Q1157" s="178"/>
      <c r="R1157" s="178"/>
      <c r="S1157" s="178"/>
      <c r="T1157" s="178"/>
      <c r="U1157" s="178"/>
      <c r="V1157" s="178"/>
      <c r="W1157" s="178"/>
      <c r="X1157" s="178"/>
      <c r="Y1157" s="178"/>
      <c r="Z1157" s="178"/>
      <c r="AA1157" s="178"/>
      <c r="AB1157" s="178"/>
      <c r="AC1157" s="178"/>
      <c r="AD1157" s="178"/>
      <c r="AE1157" s="178"/>
      <c r="AF1157" s="178"/>
      <c r="AG1157" s="178"/>
    </row>
    <row r="1158" spans="4:33" ht="16.5" hidden="1" customHeight="1" thickBot="1" x14ac:dyDescent="0.25">
      <c r="D1158" s="236"/>
      <c r="E1158" s="236"/>
      <c r="F1158" s="236"/>
      <c r="G1158" s="236"/>
      <c r="H1158" s="236"/>
      <c r="I1158" s="236"/>
      <c r="J1158" s="178"/>
      <c r="K1158" s="178"/>
      <c r="L1158" s="178"/>
      <c r="M1158" s="178"/>
      <c r="N1158" s="178"/>
      <c r="O1158" s="178"/>
      <c r="P1158" s="178"/>
      <c r="Q1158" s="178"/>
      <c r="R1158" s="178"/>
      <c r="S1158" s="178"/>
      <c r="T1158" s="178"/>
      <c r="U1158" s="178"/>
      <c r="V1158" s="178"/>
      <c r="W1158" s="178"/>
      <c r="X1158" s="178"/>
      <c r="Y1158" s="178"/>
      <c r="Z1158" s="178"/>
      <c r="AA1158" s="178"/>
      <c r="AB1158" s="178"/>
      <c r="AC1158" s="178"/>
      <c r="AD1158" s="178"/>
      <c r="AE1158" s="178"/>
      <c r="AF1158" s="178"/>
      <c r="AG1158" s="178"/>
    </row>
    <row r="1159" spans="4:33" ht="16.5" hidden="1" customHeight="1" thickBot="1" x14ac:dyDescent="0.25">
      <c r="D1159" s="222" t="s">
        <v>574</v>
      </c>
      <c r="E1159" s="222"/>
      <c r="F1159" s="222"/>
      <c r="G1159" s="222"/>
      <c r="H1159" s="222"/>
      <c r="I1159" s="222"/>
      <c r="J1159" s="183"/>
      <c r="K1159" s="183"/>
      <c r="L1159" s="183"/>
      <c r="M1159" s="183"/>
      <c r="N1159" s="183"/>
      <c r="O1159" s="183"/>
      <c r="P1159" s="183"/>
      <c r="Q1159" s="183"/>
      <c r="R1159" s="183"/>
      <c r="S1159" s="183"/>
      <c r="T1159" s="183"/>
      <c r="U1159" s="183"/>
      <c r="V1159" s="183"/>
      <c r="W1159" s="183"/>
      <c r="X1159" s="183"/>
      <c r="Y1159" s="183"/>
      <c r="Z1159" s="183"/>
      <c r="AA1159" s="183"/>
      <c r="AB1159" s="183"/>
      <c r="AC1159" s="183"/>
      <c r="AD1159" s="183"/>
      <c r="AE1159" s="183"/>
      <c r="AF1159" s="183"/>
      <c r="AG1159" s="183"/>
    </row>
    <row r="1160" spans="4:33" ht="16.5" hidden="1" customHeight="1" thickBot="1" x14ac:dyDescent="0.25">
      <c r="D1160" s="222"/>
      <c r="E1160" s="222"/>
      <c r="F1160" s="222"/>
      <c r="G1160" s="222"/>
      <c r="H1160" s="222"/>
      <c r="I1160" s="222"/>
      <c r="J1160" s="183"/>
      <c r="K1160" s="183"/>
      <c r="L1160" s="183"/>
      <c r="M1160" s="183"/>
      <c r="N1160" s="183"/>
      <c r="O1160" s="183"/>
      <c r="P1160" s="183"/>
      <c r="Q1160" s="183"/>
      <c r="R1160" s="183"/>
      <c r="S1160" s="183"/>
      <c r="T1160" s="183"/>
      <c r="U1160" s="183"/>
      <c r="V1160" s="183"/>
      <c r="W1160" s="183"/>
      <c r="X1160" s="183"/>
      <c r="Y1160" s="183"/>
      <c r="Z1160" s="183"/>
      <c r="AA1160" s="183"/>
      <c r="AB1160" s="183"/>
      <c r="AC1160" s="183"/>
      <c r="AD1160" s="183"/>
      <c r="AE1160" s="183"/>
      <c r="AF1160" s="183"/>
      <c r="AG1160" s="183"/>
    </row>
    <row r="1161" spans="4:33" ht="16.5" hidden="1" customHeight="1" thickBot="1" x14ac:dyDescent="0.25">
      <c r="D1161" s="222" t="s">
        <v>575</v>
      </c>
      <c r="E1161" s="222"/>
      <c r="F1161" s="222"/>
      <c r="G1161" s="222"/>
      <c r="H1161" s="222"/>
      <c r="I1161" s="222"/>
      <c r="J1161" s="183"/>
      <c r="K1161" s="183"/>
      <c r="L1161" s="183"/>
      <c r="M1161" s="183"/>
      <c r="N1161" s="183"/>
      <c r="O1161" s="183"/>
      <c r="P1161" s="183"/>
      <c r="Q1161" s="183"/>
      <c r="R1161" s="183"/>
      <c r="S1161" s="183"/>
      <c r="T1161" s="183"/>
      <c r="U1161" s="183"/>
      <c r="V1161" s="183"/>
      <c r="W1161" s="183"/>
      <c r="X1161" s="183"/>
      <c r="Y1161" s="183"/>
      <c r="Z1161" s="183"/>
      <c r="AA1161" s="183"/>
      <c r="AB1161" s="183"/>
      <c r="AC1161" s="183"/>
      <c r="AD1161" s="183"/>
      <c r="AE1161" s="183"/>
      <c r="AF1161" s="183"/>
      <c r="AG1161" s="183"/>
    </row>
    <row r="1162" spans="4:33" ht="16.5" hidden="1" customHeight="1" thickBot="1" x14ac:dyDescent="0.25">
      <c r="D1162" s="222"/>
      <c r="E1162" s="222"/>
      <c r="F1162" s="222"/>
      <c r="G1162" s="222"/>
      <c r="H1162" s="222"/>
      <c r="I1162" s="222"/>
      <c r="J1162" s="183"/>
      <c r="K1162" s="183"/>
      <c r="L1162" s="183"/>
      <c r="M1162" s="183"/>
      <c r="N1162" s="183"/>
      <c r="O1162" s="183"/>
      <c r="P1162" s="183"/>
      <c r="Q1162" s="183"/>
      <c r="R1162" s="183"/>
      <c r="S1162" s="183"/>
      <c r="T1162" s="183"/>
      <c r="U1162" s="183"/>
      <c r="V1162" s="183"/>
      <c r="W1162" s="183"/>
      <c r="X1162" s="183"/>
      <c r="Y1162" s="183"/>
      <c r="Z1162" s="183"/>
      <c r="AA1162" s="183"/>
      <c r="AB1162" s="183"/>
      <c r="AC1162" s="183"/>
      <c r="AD1162" s="183"/>
      <c r="AE1162" s="183"/>
      <c r="AF1162" s="183"/>
      <c r="AG1162" s="183"/>
    </row>
    <row r="1163" spans="4:33" ht="16.5" hidden="1" customHeight="1" x14ac:dyDescent="0.2">
      <c r="D1163" s="230" t="s">
        <v>576</v>
      </c>
      <c r="E1163" s="231"/>
      <c r="F1163" s="231"/>
      <c r="G1163" s="231"/>
      <c r="H1163" s="231"/>
      <c r="I1163" s="232"/>
      <c r="J1163" s="183"/>
      <c r="K1163" s="183"/>
      <c r="L1163" s="183"/>
      <c r="M1163" s="183"/>
      <c r="N1163" s="183"/>
      <c r="O1163" s="183"/>
      <c r="P1163" s="183"/>
      <c r="Q1163" s="183"/>
      <c r="R1163" s="183"/>
      <c r="S1163" s="183"/>
      <c r="T1163" s="183"/>
      <c r="U1163" s="183"/>
      <c r="V1163" s="183"/>
      <c r="W1163" s="183"/>
      <c r="X1163" s="183"/>
      <c r="Y1163" s="183"/>
      <c r="Z1163" s="183"/>
      <c r="AA1163" s="183"/>
      <c r="AB1163" s="183"/>
      <c r="AC1163" s="183"/>
      <c r="AD1163" s="183"/>
      <c r="AE1163" s="183"/>
      <c r="AF1163" s="183"/>
      <c r="AG1163" s="183"/>
    </row>
    <row r="1164" spans="4:33" ht="16.5" hidden="1" customHeight="1" thickBot="1" x14ac:dyDescent="0.25">
      <c r="D1164" s="233"/>
      <c r="E1164" s="234"/>
      <c r="F1164" s="234"/>
      <c r="G1164" s="234"/>
      <c r="H1164" s="234"/>
      <c r="I1164" s="235"/>
      <c r="J1164" s="183"/>
      <c r="K1164" s="183"/>
      <c r="L1164" s="183"/>
      <c r="M1164" s="183"/>
      <c r="N1164" s="183"/>
      <c r="O1164" s="183"/>
      <c r="P1164" s="183"/>
      <c r="Q1164" s="183"/>
      <c r="R1164" s="183"/>
      <c r="S1164" s="183"/>
      <c r="T1164" s="183"/>
      <c r="U1164" s="183"/>
      <c r="V1164" s="183"/>
      <c r="W1164" s="183"/>
      <c r="X1164" s="183"/>
      <c r="Y1164" s="183"/>
      <c r="Z1164" s="183"/>
      <c r="AA1164" s="183"/>
      <c r="AB1164" s="183"/>
      <c r="AC1164" s="183"/>
      <c r="AD1164" s="183"/>
      <c r="AE1164" s="183"/>
      <c r="AF1164" s="183"/>
      <c r="AG1164" s="183"/>
    </row>
    <row r="1165" spans="4:33" ht="16.5" hidden="1" customHeight="1" thickBot="1" x14ac:dyDescent="0.25">
      <c r="D1165" s="223" t="s">
        <v>577</v>
      </c>
      <c r="E1165" s="223"/>
      <c r="F1165" s="223"/>
      <c r="G1165" s="223"/>
      <c r="H1165" s="223"/>
      <c r="I1165" s="223"/>
      <c r="J1165" s="183"/>
      <c r="K1165" s="183"/>
      <c r="L1165" s="183"/>
      <c r="M1165" s="183"/>
      <c r="N1165" s="183"/>
      <c r="O1165" s="183"/>
      <c r="P1165" s="183"/>
      <c r="Q1165" s="183"/>
      <c r="R1165" s="183"/>
      <c r="S1165" s="183"/>
      <c r="T1165" s="183"/>
      <c r="U1165" s="183"/>
      <c r="V1165" s="183"/>
      <c r="W1165" s="183"/>
      <c r="X1165" s="183"/>
      <c r="Y1165" s="183"/>
      <c r="Z1165" s="183"/>
      <c r="AA1165" s="183"/>
      <c r="AB1165" s="183"/>
      <c r="AC1165" s="183"/>
      <c r="AD1165" s="183"/>
      <c r="AE1165" s="183"/>
      <c r="AF1165" s="183"/>
      <c r="AG1165" s="183"/>
    </row>
    <row r="1166" spans="4:33" ht="16.5" hidden="1" customHeight="1" thickBot="1" x14ac:dyDescent="0.25">
      <c r="D1166" s="223"/>
      <c r="E1166" s="223"/>
      <c r="F1166" s="223"/>
      <c r="G1166" s="223"/>
      <c r="H1166" s="223"/>
      <c r="I1166" s="223"/>
      <c r="J1166" s="183"/>
      <c r="K1166" s="183"/>
      <c r="L1166" s="183"/>
      <c r="M1166" s="183"/>
      <c r="N1166" s="183"/>
      <c r="O1166" s="183"/>
      <c r="P1166" s="183"/>
      <c r="Q1166" s="183"/>
      <c r="R1166" s="183"/>
      <c r="S1166" s="183"/>
      <c r="T1166" s="183"/>
      <c r="U1166" s="183"/>
      <c r="V1166" s="183"/>
      <c r="W1166" s="183"/>
      <c r="X1166" s="183"/>
      <c r="Y1166" s="183"/>
      <c r="Z1166" s="183"/>
      <c r="AA1166" s="183"/>
      <c r="AB1166" s="183"/>
      <c r="AC1166" s="183"/>
      <c r="AD1166" s="183"/>
      <c r="AE1166" s="183"/>
      <c r="AF1166" s="183"/>
      <c r="AG1166" s="183"/>
    </row>
    <row r="1167" spans="4:33" ht="16.5" hidden="1" customHeight="1" thickBot="1" x14ac:dyDescent="0.25">
      <c r="D1167" s="223" t="s">
        <v>578</v>
      </c>
      <c r="E1167" s="223"/>
      <c r="F1167" s="223"/>
      <c r="G1167" s="223"/>
      <c r="H1167" s="223"/>
      <c r="I1167" s="223"/>
      <c r="J1167" s="183"/>
      <c r="K1167" s="183"/>
      <c r="L1167" s="183"/>
      <c r="M1167" s="183"/>
      <c r="N1167" s="183"/>
      <c r="O1167" s="183"/>
      <c r="P1167" s="183"/>
      <c r="Q1167" s="183"/>
      <c r="R1167" s="183"/>
      <c r="S1167" s="183"/>
      <c r="T1167" s="183"/>
      <c r="U1167" s="183"/>
      <c r="V1167" s="183"/>
      <c r="W1167" s="183"/>
      <c r="X1167" s="183"/>
      <c r="Y1167" s="183"/>
      <c r="Z1167" s="183"/>
      <c r="AA1167" s="183"/>
      <c r="AB1167" s="183"/>
      <c r="AC1167" s="183"/>
      <c r="AD1167" s="183"/>
      <c r="AE1167" s="183"/>
      <c r="AF1167" s="183"/>
      <c r="AG1167" s="183"/>
    </row>
    <row r="1168" spans="4:33" ht="16.5" hidden="1" customHeight="1" thickBot="1" x14ac:dyDescent="0.25">
      <c r="D1168" s="223"/>
      <c r="E1168" s="223"/>
      <c r="F1168" s="223"/>
      <c r="G1168" s="223"/>
      <c r="H1168" s="223"/>
      <c r="I1168" s="223"/>
      <c r="J1168" s="183"/>
      <c r="K1168" s="183"/>
      <c r="L1168" s="183"/>
      <c r="M1168" s="183"/>
      <c r="N1168" s="183"/>
      <c r="O1168" s="183"/>
      <c r="P1168" s="183"/>
      <c r="Q1168" s="183"/>
      <c r="R1168" s="183"/>
      <c r="S1168" s="183"/>
      <c r="T1168" s="183"/>
      <c r="U1168" s="183"/>
      <c r="V1168" s="183"/>
      <c r="W1168" s="183"/>
      <c r="X1168" s="183"/>
      <c r="Y1168" s="183"/>
      <c r="Z1168" s="183"/>
      <c r="AA1168" s="183"/>
      <c r="AB1168" s="183"/>
      <c r="AC1168" s="183"/>
      <c r="AD1168" s="183"/>
      <c r="AE1168" s="183"/>
      <c r="AF1168" s="183"/>
      <c r="AG1168" s="183"/>
    </row>
    <row r="1169" spans="3:33" ht="16.5" hidden="1" customHeight="1" x14ac:dyDescent="0.2">
      <c r="D1169" s="224" t="s">
        <v>579</v>
      </c>
      <c r="E1169" s="225"/>
      <c r="F1169" s="225"/>
      <c r="G1169" s="225"/>
      <c r="H1169" s="225"/>
      <c r="I1169" s="226"/>
      <c r="J1169" s="183"/>
      <c r="K1169" s="183"/>
      <c r="L1169" s="183"/>
      <c r="M1169" s="183"/>
      <c r="N1169" s="183"/>
      <c r="O1169" s="183"/>
      <c r="P1169" s="183"/>
      <c r="Q1169" s="183"/>
      <c r="R1169" s="183"/>
      <c r="S1169" s="183"/>
      <c r="T1169" s="183"/>
      <c r="U1169" s="183"/>
      <c r="V1169" s="183"/>
      <c r="W1169" s="183"/>
      <c r="X1169" s="183"/>
      <c r="Y1169" s="183"/>
      <c r="Z1169" s="183"/>
      <c r="AA1169" s="183"/>
      <c r="AB1169" s="183"/>
      <c r="AC1169" s="183"/>
      <c r="AD1169" s="183"/>
      <c r="AE1169" s="183"/>
      <c r="AF1169" s="183"/>
      <c r="AG1169" s="183"/>
    </row>
    <row r="1170" spans="3:33" ht="16.5" hidden="1" customHeight="1" thickBot="1" x14ac:dyDescent="0.25">
      <c r="D1170" s="227"/>
      <c r="E1170" s="228"/>
      <c r="F1170" s="228"/>
      <c r="G1170" s="228"/>
      <c r="H1170" s="228"/>
      <c r="I1170" s="229"/>
      <c r="J1170" s="183"/>
      <c r="K1170" s="183"/>
      <c r="L1170" s="183"/>
      <c r="M1170" s="183"/>
      <c r="N1170" s="183"/>
      <c r="O1170" s="183"/>
      <c r="P1170" s="183"/>
      <c r="Q1170" s="183"/>
      <c r="R1170" s="183"/>
      <c r="S1170" s="183"/>
      <c r="T1170" s="183"/>
      <c r="U1170" s="183"/>
      <c r="V1170" s="183"/>
      <c r="W1170" s="183"/>
      <c r="X1170" s="183"/>
      <c r="Y1170" s="183"/>
      <c r="Z1170" s="183"/>
      <c r="AA1170" s="183"/>
      <c r="AB1170" s="183"/>
      <c r="AC1170" s="183"/>
      <c r="AD1170" s="183"/>
      <c r="AE1170" s="183"/>
      <c r="AF1170" s="183"/>
      <c r="AG1170" s="183"/>
    </row>
    <row r="1171" spans="3:33" ht="16.5" hidden="1" customHeight="1" thickBot="1" x14ac:dyDescent="0.25">
      <c r="D1171" s="223" t="s">
        <v>580</v>
      </c>
      <c r="E1171" s="223"/>
      <c r="F1171" s="223"/>
      <c r="G1171" s="223"/>
      <c r="H1171" s="223"/>
      <c r="I1171" s="223"/>
      <c r="J1171" s="183"/>
      <c r="K1171" s="183"/>
      <c r="L1171" s="183"/>
      <c r="M1171" s="183"/>
      <c r="N1171" s="183"/>
      <c r="O1171" s="183"/>
      <c r="P1171" s="183"/>
      <c r="Q1171" s="183"/>
      <c r="R1171" s="183"/>
      <c r="S1171" s="183"/>
      <c r="T1171" s="183"/>
      <c r="U1171" s="183"/>
      <c r="V1171" s="183"/>
      <c r="W1171" s="183"/>
      <c r="X1171" s="183"/>
      <c r="Y1171" s="183"/>
      <c r="Z1171" s="183"/>
      <c r="AA1171" s="183"/>
      <c r="AB1171" s="183"/>
      <c r="AC1171" s="183"/>
      <c r="AD1171" s="183"/>
      <c r="AE1171" s="183"/>
      <c r="AF1171" s="183"/>
      <c r="AG1171" s="183"/>
    </row>
    <row r="1172" spans="3:33" ht="16.5" hidden="1" customHeight="1" thickBot="1" x14ac:dyDescent="0.25">
      <c r="D1172" s="223"/>
      <c r="E1172" s="223"/>
      <c r="F1172" s="223"/>
      <c r="G1172" s="223"/>
      <c r="H1172" s="223"/>
      <c r="I1172" s="223"/>
      <c r="J1172" s="183"/>
      <c r="K1172" s="183"/>
      <c r="L1172" s="183"/>
      <c r="M1172" s="183"/>
      <c r="N1172" s="183"/>
      <c r="O1172" s="183"/>
      <c r="P1172" s="183"/>
      <c r="Q1172" s="183"/>
      <c r="R1172" s="183"/>
      <c r="S1172" s="183"/>
      <c r="T1172" s="183"/>
      <c r="U1172" s="183"/>
      <c r="V1172" s="183"/>
      <c r="W1172" s="183"/>
      <c r="X1172" s="183"/>
      <c r="Y1172" s="183"/>
      <c r="Z1172" s="183"/>
      <c r="AA1172" s="183"/>
      <c r="AB1172" s="183"/>
      <c r="AC1172" s="183"/>
      <c r="AD1172" s="183"/>
      <c r="AE1172" s="183"/>
      <c r="AF1172" s="183"/>
      <c r="AG1172" s="183"/>
    </row>
    <row r="1173" spans="3:33" ht="16.5" hidden="1" customHeight="1" thickBot="1" x14ac:dyDescent="0.25">
      <c r="D1173" s="223" t="s">
        <v>581</v>
      </c>
      <c r="E1173" s="223"/>
      <c r="F1173" s="223"/>
      <c r="G1173" s="223"/>
      <c r="H1173" s="223"/>
      <c r="I1173" s="223"/>
      <c r="J1173" s="183"/>
      <c r="K1173" s="183"/>
      <c r="L1173" s="183"/>
      <c r="M1173" s="183"/>
      <c r="N1173" s="183"/>
      <c r="O1173" s="183"/>
      <c r="P1173" s="183"/>
      <c r="Q1173" s="183"/>
      <c r="R1173" s="183"/>
      <c r="S1173" s="183"/>
      <c r="T1173" s="183"/>
      <c r="U1173" s="183"/>
      <c r="V1173" s="183"/>
      <c r="W1173" s="183"/>
      <c r="X1173" s="183"/>
      <c r="Y1173" s="183"/>
      <c r="Z1173" s="183"/>
      <c r="AA1173" s="183"/>
      <c r="AB1173" s="183"/>
      <c r="AC1173" s="183"/>
      <c r="AD1173" s="183"/>
      <c r="AE1173" s="183"/>
      <c r="AF1173" s="183"/>
      <c r="AG1173" s="183"/>
    </row>
    <row r="1174" spans="3:33" ht="16.5" hidden="1" customHeight="1" thickBot="1" x14ac:dyDescent="0.25">
      <c r="D1174" s="223"/>
      <c r="E1174" s="223"/>
      <c r="F1174" s="223"/>
      <c r="G1174" s="223"/>
      <c r="H1174" s="223"/>
      <c r="I1174" s="223"/>
      <c r="J1174" s="183"/>
      <c r="K1174" s="183"/>
      <c r="L1174" s="183"/>
      <c r="M1174" s="183"/>
      <c r="N1174" s="183"/>
      <c r="O1174" s="183"/>
      <c r="P1174" s="183"/>
      <c r="Q1174" s="183"/>
      <c r="R1174" s="183"/>
      <c r="S1174" s="183"/>
      <c r="T1174" s="183"/>
      <c r="U1174" s="183"/>
      <c r="V1174" s="183"/>
      <c r="W1174" s="183"/>
      <c r="X1174" s="183"/>
      <c r="Y1174" s="183"/>
      <c r="Z1174" s="183"/>
      <c r="AA1174" s="183"/>
      <c r="AB1174" s="183"/>
      <c r="AC1174" s="183"/>
      <c r="AD1174" s="183"/>
      <c r="AE1174" s="183"/>
      <c r="AF1174" s="183"/>
      <c r="AG1174" s="183"/>
    </row>
    <row r="1175" spans="3:33" ht="16.5" hidden="1" customHeight="1" thickBot="1" x14ac:dyDescent="0.25">
      <c r="D1175" s="222" t="s">
        <v>358</v>
      </c>
      <c r="E1175" s="222"/>
      <c r="F1175" s="222"/>
      <c r="G1175" s="222"/>
      <c r="H1175" s="222"/>
      <c r="I1175" s="222"/>
      <c r="J1175" s="183"/>
      <c r="K1175" s="183"/>
      <c r="L1175" s="183"/>
      <c r="M1175" s="183"/>
      <c r="N1175" s="183"/>
      <c r="O1175" s="183"/>
      <c r="P1175" s="183"/>
      <c r="Q1175" s="183"/>
      <c r="R1175" s="183"/>
      <c r="S1175" s="183"/>
      <c r="T1175" s="183"/>
      <c r="U1175" s="183"/>
      <c r="V1175" s="183"/>
      <c r="W1175" s="183"/>
      <c r="X1175" s="183"/>
      <c r="Y1175" s="183"/>
      <c r="Z1175" s="183"/>
      <c r="AA1175" s="183"/>
      <c r="AB1175" s="183"/>
      <c r="AC1175" s="183"/>
      <c r="AD1175" s="183"/>
      <c r="AE1175" s="183"/>
      <c r="AF1175" s="183"/>
      <c r="AG1175" s="183"/>
    </row>
    <row r="1176" spans="3:33" ht="16.5" hidden="1" customHeight="1" thickBot="1" x14ac:dyDescent="0.25">
      <c r="C1176" s="6"/>
      <c r="D1176" s="222"/>
      <c r="E1176" s="222"/>
      <c r="F1176" s="222"/>
      <c r="G1176" s="222"/>
      <c r="H1176" s="222"/>
      <c r="I1176" s="222"/>
      <c r="J1176" s="217"/>
      <c r="K1176" s="217"/>
      <c r="L1176" s="217"/>
      <c r="M1176" s="217"/>
      <c r="N1176" s="217"/>
      <c r="O1176" s="217"/>
      <c r="P1176" s="217"/>
      <c r="Q1176" s="217"/>
      <c r="R1176" s="217"/>
      <c r="S1176" s="217"/>
      <c r="T1176" s="217"/>
      <c r="U1176" s="217"/>
      <c r="V1176" s="217"/>
      <c r="W1176" s="217"/>
      <c r="X1176" s="217"/>
      <c r="Y1176" s="217"/>
      <c r="Z1176" s="217"/>
      <c r="AA1176" s="217"/>
      <c r="AB1176" s="217"/>
      <c r="AC1176" s="217"/>
      <c r="AD1176" s="217"/>
      <c r="AE1176" s="217"/>
      <c r="AF1176" s="217"/>
      <c r="AG1176" s="217"/>
    </row>
    <row r="1177" spans="3:33" ht="14.25" hidden="1" customHeight="1" x14ac:dyDescent="0.2"/>
    <row r="1178" spans="3:33" ht="26.25" hidden="1" customHeight="1" x14ac:dyDescent="0.25">
      <c r="C1178" s="35"/>
      <c r="D1178" s="220" t="s">
        <v>582</v>
      </c>
      <c r="E1178" s="220"/>
      <c r="F1178" s="220"/>
      <c r="G1178" s="220"/>
      <c r="H1178" s="220"/>
      <c r="I1178" s="220"/>
      <c r="J1178" s="220"/>
      <c r="K1178" s="220"/>
      <c r="L1178" s="220"/>
      <c r="M1178" s="220"/>
      <c r="N1178" s="220"/>
      <c r="O1178" s="220"/>
      <c r="P1178" s="220"/>
      <c r="Q1178" s="220"/>
      <c r="R1178" s="220"/>
      <c r="S1178" s="220"/>
      <c r="T1178" s="220"/>
      <c r="U1178" s="220"/>
      <c r="V1178" s="220"/>
      <c r="W1178" s="220"/>
      <c r="X1178" s="220"/>
      <c r="Y1178" s="220"/>
      <c r="Z1178" s="220"/>
      <c r="AA1178" s="220"/>
      <c r="AB1178" s="220"/>
      <c r="AC1178" s="220"/>
      <c r="AD1178" s="220"/>
      <c r="AE1178" s="220"/>
      <c r="AF1178" s="220"/>
      <c r="AG1178" s="220"/>
    </row>
    <row r="1179" spans="3:33" ht="14.25" hidden="1" customHeight="1" x14ac:dyDescent="0.25">
      <c r="C1179" s="35"/>
      <c r="D1179" s="35" t="s">
        <v>583</v>
      </c>
      <c r="E1179" s="35" t="s">
        <v>584</v>
      </c>
      <c r="F1179" s="35"/>
      <c r="G1179" s="35"/>
      <c r="H1179" s="35"/>
      <c r="I1179" s="35"/>
      <c r="J1179" s="35"/>
      <c r="K1179" s="35"/>
      <c r="L1179" s="35"/>
      <c r="M1179" s="35"/>
      <c r="N1179" s="35"/>
      <c r="O1179" s="35"/>
      <c r="P1179" s="35"/>
      <c r="Q1179" s="35"/>
      <c r="R1179" s="35"/>
      <c r="S1179" s="35"/>
      <c r="T1179" s="35"/>
      <c r="U1179" s="35"/>
      <c r="V1179" s="35"/>
      <c r="W1179" s="35"/>
      <c r="X1179" s="35"/>
      <c r="Y1179" s="35"/>
      <c r="Z1179" s="35"/>
      <c r="AA1179" s="35"/>
      <c r="AB1179" s="35"/>
      <c r="AC1179" s="35"/>
      <c r="AD1179" s="35"/>
      <c r="AE1179" s="35"/>
      <c r="AF1179" s="35"/>
      <c r="AG1179" s="35"/>
    </row>
    <row r="1180" spans="3:33" ht="14.25" hidden="1" customHeight="1" x14ac:dyDescent="0.25">
      <c r="C1180" s="35"/>
      <c r="D1180" s="35" t="s">
        <v>583</v>
      </c>
      <c r="E1180" s="35" t="s">
        <v>585</v>
      </c>
      <c r="F1180" s="35"/>
      <c r="G1180" s="35"/>
      <c r="H1180" s="35"/>
      <c r="I1180" s="35"/>
      <c r="J1180" s="35"/>
      <c r="K1180" s="35"/>
      <c r="L1180" s="35"/>
      <c r="M1180" s="35"/>
      <c r="N1180" s="35"/>
      <c r="O1180" s="35"/>
      <c r="P1180" s="35"/>
      <c r="Q1180" s="35"/>
      <c r="R1180" s="35"/>
      <c r="S1180" s="35"/>
      <c r="T1180" s="35"/>
      <c r="U1180" s="35"/>
      <c r="V1180" s="35"/>
      <c r="W1180" s="35"/>
      <c r="X1180" s="35"/>
      <c r="Y1180" s="35"/>
      <c r="Z1180" s="35"/>
      <c r="AA1180" s="35"/>
      <c r="AB1180" s="35"/>
      <c r="AC1180" s="35"/>
      <c r="AD1180" s="35"/>
      <c r="AE1180" s="35"/>
      <c r="AF1180" s="35"/>
      <c r="AG1180" s="35"/>
    </row>
    <row r="1181" spans="3:33" ht="14.25" hidden="1" customHeight="1" x14ac:dyDescent="0.2"/>
    <row r="1182" spans="3:33" ht="14.25" hidden="1" customHeight="1" x14ac:dyDescent="0.2">
      <c r="D1182" s="221"/>
      <c r="E1182" s="221"/>
      <c r="F1182" s="221"/>
      <c r="G1182" s="221"/>
      <c r="H1182" s="221"/>
      <c r="I1182" s="221"/>
      <c r="J1182" s="221"/>
      <c r="K1182" s="221"/>
      <c r="L1182" s="221"/>
      <c r="M1182" s="221"/>
      <c r="N1182" s="221"/>
      <c r="O1182" s="221"/>
      <c r="P1182" s="221"/>
      <c r="Q1182" s="221"/>
      <c r="R1182" s="221"/>
      <c r="S1182" s="221"/>
      <c r="T1182" s="221"/>
      <c r="U1182" s="221"/>
      <c r="V1182" s="221"/>
      <c r="W1182" s="221"/>
      <c r="X1182" s="221"/>
      <c r="Y1182" s="221"/>
      <c r="Z1182" s="221"/>
      <c r="AA1182" s="221"/>
      <c r="AB1182" s="221"/>
      <c r="AC1182" s="221"/>
      <c r="AD1182" s="221"/>
      <c r="AE1182" s="221"/>
      <c r="AF1182" s="221"/>
      <c r="AG1182" s="221"/>
    </row>
    <row r="1183" spans="3:33" ht="14.25" hidden="1" customHeight="1" x14ac:dyDescent="0.25">
      <c r="D1183" s="19" t="s">
        <v>586</v>
      </c>
    </row>
    <row r="1184" spans="3:33" ht="14.25" hidden="1" customHeight="1" x14ac:dyDescent="0.2"/>
    <row r="1185" spans="1:33" ht="27" hidden="1" customHeight="1" x14ac:dyDescent="0.2">
      <c r="D1185" s="220" t="s">
        <v>587</v>
      </c>
      <c r="E1185" s="220"/>
      <c r="F1185" s="220"/>
      <c r="G1185" s="220"/>
      <c r="H1185" s="220"/>
      <c r="I1185" s="220"/>
      <c r="J1185" s="220"/>
      <c r="K1185" s="220"/>
      <c r="L1185" s="220"/>
      <c r="M1185" s="220"/>
      <c r="N1185" s="220"/>
      <c r="O1185" s="220"/>
      <c r="P1185" s="220"/>
      <c r="Q1185" s="220"/>
      <c r="R1185" s="220"/>
      <c r="S1185" s="220"/>
      <c r="T1185" s="220"/>
      <c r="U1185" s="220"/>
      <c r="V1185" s="220"/>
      <c r="W1185" s="220"/>
      <c r="X1185" s="220"/>
      <c r="Y1185" s="220"/>
      <c r="Z1185" s="220"/>
      <c r="AA1185" s="220"/>
      <c r="AB1185" s="220"/>
      <c r="AC1185" s="220"/>
      <c r="AD1185" s="220"/>
      <c r="AE1185" s="220"/>
      <c r="AF1185" s="220"/>
      <c r="AG1185" s="220"/>
    </row>
    <row r="1186" spans="1:33" ht="14.25" hidden="1" customHeight="1" thickBot="1" x14ac:dyDescent="0.25"/>
    <row r="1187" spans="1:33" ht="14.25" hidden="1" customHeight="1" thickBot="1" x14ac:dyDescent="0.25">
      <c r="A1187" s="6" t="s">
        <v>588</v>
      </c>
      <c r="D1187" s="190" t="s">
        <v>589</v>
      </c>
      <c r="E1187" s="190"/>
      <c r="F1187" s="190"/>
      <c r="G1187" s="190"/>
      <c r="H1187" s="190"/>
      <c r="I1187" s="190"/>
      <c r="J1187" s="190"/>
      <c r="K1187" s="190"/>
      <c r="L1187" s="190"/>
      <c r="M1187" s="191" t="s">
        <v>590</v>
      </c>
      <c r="N1187" s="191"/>
      <c r="O1187" s="191"/>
      <c r="P1187" s="191"/>
      <c r="Q1187" s="191"/>
      <c r="R1187" s="191" t="s">
        <v>591</v>
      </c>
      <c r="S1187" s="191"/>
      <c r="T1187" s="191"/>
      <c r="U1187" s="191"/>
      <c r="V1187" s="191"/>
      <c r="W1187" s="191"/>
      <c r="X1187" s="191"/>
      <c r="Y1187" s="191"/>
      <c r="Z1187" s="191"/>
      <c r="AA1187" s="191"/>
      <c r="AB1187" s="191"/>
      <c r="AC1187" s="191"/>
      <c r="AD1187" s="191"/>
      <c r="AE1187" s="191"/>
      <c r="AF1187" s="191"/>
      <c r="AG1187" s="191"/>
    </row>
    <row r="1188" spans="1:33" ht="26.25" hidden="1" customHeight="1" thickBot="1" x14ac:dyDescent="0.25">
      <c r="D1188" s="190"/>
      <c r="E1188" s="190"/>
      <c r="F1188" s="190"/>
      <c r="G1188" s="190"/>
      <c r="H1188" s="190"/>
      <c r="I1188" s="190"/>
      <c r="J1188" s="190"/>
      <c r="K1188" s="190"/>
      <c r="L1188" s="190"/>
      <c r="M1188" s="191"/>
      <c r="N1188" s="191"/>
      <c r="O1188" s="191"/>
      <c r="P1188" s="191"/>
      <c r="Q1188" s="191"/>
      <c r="R1188" s="191" t="s">
        <v>17</v>
      </c>
      <c r="S1188" s="191"/>
      <c r="T1188" s="191"/>
      <c r="U1188" s="191"/>
      <c r="V1188" s="191"/>
      <c r="W1188" s="191"/>
      <c r="X1188" s="191"/>
      <c r="Y1188" s="191"/>
      <c r="Z1188" s="191" t="s">
        <v>592</v>
      </c>
      <c r="AA1188" s="191"/>
      <c r="AB1188" s="191"/>
      <c r="AC1188" s="191"/>
      <c r="AD1188" s="191"/>
      <c r="AE1188" s="191"/>
      <c r="AF1188" s="191"/>
      <c r="AG1188" s="191"/>
    </row>
    <row r="1189" spans="1:33" ht="18.75" hidden="1" customHeight="1" x14ac:dyDescent="0.2">
      <c r="D1189" s="218"/>
      <c r="E1189" s="218"/>
      <c r="F1189" s="218"/>
      <c r="G1189" s="218"/>
      <c r="H1189" s="218"/>
      <c r="I1189" s="218"/>
      <c r="J1189" s="218"/>
      <c r="K1189" s="218"/>
      <c r="L1189" s="218"/>
      <c r="M1189" s="218"/>
      <c r="N1189" s="218"/>
      <c r="O1189" s="218"/>
      <c r="P1189" s="218"/>
      <c r="Q1189" s="218"/>
      <c r="R1189" s="219"/>
      <c r="S1189" s="219"/>
      <c r="T1189" s="219"/>
      <c r="U1189" s="219"/>
      <c r="V1189" s="219"/>
      <c r="W1189" s="219"/>
      <c r="X1189" s="219"/>
      <c r="Y1189" s="219"/>
      <c r="Z1189" s="219"/>
      <c r="AA1189" s="219"/>
      <c r="AB1189" s="219"/>
      <c r="AC1189" s="219"/>
      <c r="AD1189" s="219"/>
      <c r="AE1189" s="219"/>
      <c r="AF1189" s="219"/>
      <c r="AG1189" s="219"/>
    </row>
    <row r="1190" spans="1:33" ht="18.75" hidden="1" customHeight="1" x14ac:dyDescent="0.2">
      <c r="D1190" s="215"/>
      <c r="E1190" s="215"/>
      <c r="F1190" s="215"/>
      <c r="G1190" s="215"/>
      <c r="H1190" s="215"/>
      <c r="I1190" s="215"/>
      <c r="J1190" s="215"/>
      <c r="K1190" s="215"/>
      <c r="L1190" s="215"/>
      <c r="M1190" s="215"/>
      <c r="N1190" s="215"/>
      <c r="O1190" s="215"/>
      <c r="P1190" s="215"/>
      <c r="Q1190" s="215"/>
      <c r="R1190" s="183"/>
      <c r="S1190" s="183"/>
      <c r="T1190" s="183"/>
      <c r="U1190" s="183"/>
      <c r="V1190" s="183"/>
      <c r="W1190" s="183"/>
      <c r="X1190" s="183"/>
      <c r="Y1190" s="183"/>
      <c r="Z1190" s="183"/>
      <c r="AA1190" s="183"/>
      <c r="AB1190" s="183"/>
      <c r="AC1190" s="183"/>
      <c r="AD1190" s="183"/>
      <c r="AE1190" s="183"/>
      <c r="AF1190" s="183"/>
      <c r="AG1190" s="183"/>
    </row>
    <row r="1191" spans="1:33" ht="18.75" hidden="1" customHeight="1" x14ac:dyDescent="0.2">
      <c r="D1191" s="215"/>
      <c r="E1191" s="215"/>
      <c r="F1191" s="215"/>
      <c r="G1191" s="215"/>
      <c r="H1191" s="215"/>
      <c r="I1191" s="215"/>
      <c r="J1191" s="215"/>
      <c r="K1191" s="215"/>
      <c r="L1191" s="215"/>
      <c r="M1191" s="215"/>
      <c r="N1191" s="215"/>
      <c r="O1191" s="215"/>
      <c r="P1191" s="215"/>
      <c r="Q1191" s="215"/>
      <c r="R1191" s="183"/>
      <c r="S1191" s="183"/>
      <c r="T1191" s="183"/>
      <c r="U1191" s="183"/>
      <c r="V1191" s="183"/>
      <c r="W1191" s="183"/>
      <c r="X1191" s="183"/>
      <c r="Y1191" s="183"/>
      <c r="Z1191" s="183"/>
      <c r="AA1191" s="183"/>
      <c r="AB1191" s="183"/>
      <c r="AC1191" s="183"/>
      <c r="AD1191" s="183"/>
      <c r="AE1191" s="183"/>
      <c r="AF1191" s="183"/>
      <c r="AG1191" s="183"/>
    </row>
    <row r="1192" spans="1:33" ht="18.75" hidden="1" customHeight="1" x14ac:dyDescent="0.2">
      <c r="D1192" s="215"/>
      <c r="E1192" s="215"/>
      <c r="F1192" s="215"/>
      <c r="G1192" s="215"/>
      <c r="H1192" s="215"/>
      <c r="I1192" s="215"/>
      <c r="J1192" s="215"/>
      <c r="K1192" s="215"/>
      <c r="L1192" s="215"/>
      <c r="M1192" s="215"/>
      <c r="N1192" s="215"/>
      <c r="O1192" s="215"/>
      <c r="P1192" s="215"/>
      <c r="Q1192" s="215"/>
      <c r="R1192" s="183"/>
      <c r="S1192" s="183"/>
      <c r="T1192" s="183"/>
      <c r="U1192" s="183"/>
      <c r="V1192" s="183"/>
      <c r="W1192" s="183"/>
      <c r="X1192" s="183"/>
      <c r="Y1192" s="183"/>
      <c r="Z1192" s="183"/>
      <c r="AA1192" s="183"/>
      <c r="AB1192" s="183"/>
      <c r="AC1192" s="183"/>
      <c r="AD1192" s="183"/>
      <c r="AE1192" s="183"/>
      <c r="AF1192" s="183"/>
      <c r="AG1192" s="183"/>
    </row>
    <row r="1193" spans="1:33" ht="18.75" hidden="1" customHeight="1" x14ac:dyDescent="0.2">
      <c r="D1193" s="215"/>
      <c r="E1193" s="215"/>
      <c r="F1193" s="215"/>
      <c r="G1193" s="215"/>
      <c r="H1193" s="215"/>
      <c r="I1193" s="215"/>
      <c r="J1193" s="215"/>
      <c r="K1193" s="215"/>
      <c r="L1193" s="215"/>
      <c r="M1193" s="215"/>
      <c r="N1193" s="215"/>
      <c r="O1193" s="215"/>
      <c r="P1193" s="215"/>
      <c r="Q1193" s="215"/>
      <c r="R1193" s="183"/>
      <c r="S1193" s="183"/>
      <c r="T1193" s="183"/>
      <c r="U1193" s="183"/>
      <c r="V1193" s="183"/>
      <c r="W1193" s="183"/>
      <c r="X1193" s="183"/>
      <c r="Y1193" s="183"/>
      <c r="Z1193" s="183"/>
      <c r="AA1193" s="183"/>
      <c r="AB1193" s="183"/>
      <c r="AC1193" s="183"/>
      <c r="AD1193" s="183"/>
      <c r="AE1193" s="183"/>
      <c r="AF1193" s="183"/>
      <c r="AG1193" s="183"/>
    </row>
    <row r="1194" spans="1:33" ht="18.75" hidden="1" customHeight="1" x14ac:dyDescent="0.2">
      <c r="D1194" s="215"/>
      <c r="E1194" s="215"/>
      <c r="F1194" s="215"/>
      <c r="G1194" s="215"/>
      <c r="H1194" s="215"/>
      <c r="I1194" s="215"/>
      <c r="J1194" s="215"/>
      <c r="K1194" s="215"/>
      <c r="L1194" s="215"/>
      <c r="M1194" s="215"/>
      <c r="N1194" s="215"/>
      <c r="O1194" s="215"/>
      <c r="P1194" s="215"/>
      <c r="Q1194" s="215"/>
      <c r="R1194" s="183"/>
      <c r="S1194" s="183"/>
      <c r="T1194" s="183"/>
      <c r="U1194" s="183"/>
      <c r="V1194" s="183"/>
      <c r="W1194" s="183"/>
      <c r="X1194" s="183"/>
      <c r="Y1194" s="183"/>
      <c r="Z1194" s="183"/>
      <c r="AA1194" s="183"/>
      <c r="AB1194" s="183"/>
      <c r="AC1194" s="183"/>
      <c r="AD1194" s="183"/>
      <c r="AE1194" s="183"/>
      <c r="AF1194" s="183"/>
      <c r="AG1194" s="183"/>
    </row>
    <row r="1195" spans="1:33" ht="18.75" hidden="1" customHeight="1" x14ac:dyDescent="0.2">
      <c r="D1195" s="215"/>
      <c r="E1195" s="215"/>
      <c r="F1195" s="215"/>
      <c r="G1195" s="215"/>
      <c r="H1195" s="215"/>
      <c r="I1195" s="215"/>
      <c r="J1195" s="215"/>
      <c r="K1195" s="215"/>
      <c r="L1195" s="215"/>
      <c r="M1195" s="215"/>
      <c r="N1195" s="215"/>
      <c r="O1195" s="215"/>
      <c r="P1195" s="215"/>
      <c r="Q1195" s="215"/>
      <c r="R1195" s="183"/>
      <c r="S1195" s="183"/>
      <c r="T1195" s="183"/>
      <c r="U1195" s="183"/>
      <c r="V1195" s="183"/>
      <c r="W1195" s="183"/>
      <c r="X1195" s="183"/>
      <c r="Y1195" s="183"/>
      <c r="Z1195" s="183"/>
      <c r="AA1195" s="183"/>
      <c r="AB1195" s="183"/>
      <c r="AC1195" s="183"/>
      <c r="AD1195" s="183"/>
      <c r="AE1195" s="183"/>
      <c r="AF1195" s="183"/>
      <c r="AG1195" s="183"/>
    </row>
    <row r="1196" spans="1:33" ht="18.75" hidden="1" customHeight="1" x14ac:dyDescent="0.2">
      <c r="D1196" s="215"/>
      <c r="E1196" s="215"/>
      <c r="F1196" s="215"/>
      <c r="G1196" s="215"/>
      <c r="H1196" s="215"/>
      <c r="I1196" s="215"/>
      <c r="J1196" s="215"/>
      <c r="K1196" s="215"/>
      <c r="L1196" s="215"/>
      <c r="M1196" s="215"/>
      <c r="N1196" s="215"/>
      <c r="O1196" s="215"/>
      <c r="P1196" s="215"/>
      <c r="Q1196" s="215"/>
      <c r="R1196" s="183"/>
      <c r="S1196" s="183"/>
      <c r="T1196" s="183"/>
      <c r="U1196" s="183"/>
      <c r="V1196" s="183"/>
      <c r="W1196" s="183"/>
      <c r="X1196" s="183"/>
      <c r="Y1196" s="183"/>
      <c r="Z1196" s="183"/>
      <c r="AA1196" s="183"/>
      <c r="AB1196" s="183"/>
      <c r="AC1196" s="183"/>
      <c r="AD1196" s="183"/>
      <c r="AE1196" s="183"/>
      <c r="AF1196" s="183"/>
      <c r="AG1196" s="183"/>
    </row>
    <row r="1197" spans="1:33" ht="18.75" hidden="1" customHeight="1" x14ac:dyDescent="0.2">
      <c r="D1197" s="215"/>
      <c r="E1197" s="215"/>
      <c r="F1197" s="215"/>
      <c r="G1197" s="215"/>
      <c r="H1197" s="215"/>
      <c r="I1197" s="215"/>
      <c r="J1197" s="215"/>
      <c r="K1197" s="215"/>
      <c r="L1197" s="215"/>
      <c r="M1197" s="215"/>
      <c r="N1197" s="215"/>
      <c r="O1197" s="215"/>
      <c r="P1197" s="215"/>
      <c r="Q1197" s="215"/>
      <c r="R1197" s="183"/>
      <c r="S1197" s="183"/>
      <c r="T1197" s="183"/>
      <c r="U1197" s="183"/>
      <c r="V1197" s="183"/>
      <c r="W1197" s="183"/>
      <c r="X1197" s="183"/>
      <c r="Y1197" s="183"/>
      <c r="Z1197" s="183"/>
      <c r="AA1197" s="183"/>
      <c r="AB1197" s="183"/>
      <c r="AC1197" s="183"/>
      <c r="AD1197" s="183"/>
      <c r="AE1197" s="183"/>
      <c r="AF1197" s="183"/>
      <c r="AG1197" s="183"/>
    </row>
    <row r="1198" spans="1:33" ht="18.75" hidden="1" customHeight="1" thickBot="1" x14ac:dyDescent="0.25">
      <c r="D1198" s="216"/>
      <c r="E1198" s="216"/>
      <c r="F1198" s="216"/>
      <c r="G1198" s="216"/>
      <c r="H1198" s="216"/>
      <c r="I1198" s="216"/>
      <c r="J1198" s="216"/>
      <c r="K1198" s="216"/>
      <c r="L1198" s="216"/>
      <c r="M1198" s="216"/>
      <c r="N1198" s="216"/>
      <c r="O1198" s="216"/>
      <c r="P1198" s="216"/>
      <c r="Q1198" s="216"/>
      <c r="R1198" s="217"/>
      <c r="S1198" s="217"/>
      <c r="T1198" s="217"/>
      <c r="U1198" s="217"/>
      <c r="V1198" s="217"/>
      <c r="W1198" s="217"/>
      <c r="X1198" s="217"/>
      <c r="Y1198" s="217"/>
      <c r="Z1198" s="217"/>
      <c r="AA1198" s="217"/>
      <c r="AB1198" s="217"/>
      <c r="AC1198" s="217"/>
      <c r="AD1198" s="217"/>
      <c r="AE1198" s="217"/>
      <c r="AF1198" s="217"/>
      <c r="AG1198" s="217"/>
    </row>
    <row r="1199" spans="1:33" ht="14.25" hidden="1" customHeight="1" x14ac:dyDescent="0.2"/>
    <row r="1200" spans="1:33" ht="14.25" hidden="1" customHeight="1" x14ac:dyDescent="0.2"/>
    <row r="1202" spans="4:41" ht="14.25" customHeight="1" x14ac:dyDescent="0.2">
      <c r="D1202" s="213" t="s">
        <v>593</v>
      </c>
      <c r="E1202" s="213"/>
      <c r="F1202" s="213"/>
      <c r="G1202" s="213"/>
      <c r="H1202" s="213"/>
      <c r="I1202" s="213"/>
      <c r="J1202" s="213"/>
      <c r="K1202" s="213"/>
      <c r="L1202" s="213"/>
      <c r="M1202" s="213"/>
      <c r="N1202" s="213"/>
      <c r="O1202" s="213"/>
      <c r="P1202" s="213"/>
      <c r="Q1202" s="213"/>
      <c r="R1202" s="213"/>
      <c r="S1202" s="213"/>
      <c r="T1202" s="213"/>
      <c r="U1202" s="213"/>
      <c r="V1202" s="213"/>
      <c r="W1202" s="213"/>
      <c r="X1202" s="213"/>
      <c r="Y1202" s="213"/>
      <c r="Z1202" s="213"/>
      <c r="AA1202" s="213"/>
      <c r="AB1202" s="213"/>
      <c r="AC1202" s="213"/>
      <c r="AD1202" s="213"/>
      <c r="AE1202" s="213"/>
      <c r="AF1202" s="213"/>
      <c r="AG1202" s="213"/>
    </row>
    <row r="1203" spans="4:41" ht="14.25" customHeight="1" thickBot="1" x14ac:dyDescent="0.25"/>
    <row r="1204" spans="4:41" ht="14.25" customHeight="1" thickBot="1" x14ac:dyDescent="0.25">
      <c r="D1204" s="189" t="s">
        <v>594</v>
      </c>
      <c r="E1204" s="189"/>
      <c r="F1204" s="189"/>
      <c r="G1204" s="189"/>
      <c r="H1204" s="189"/>
      <c r="I1204" s="189"/>
      <c r="J1204" s="189"/>
      <c r="K1204" s="189"/>
      <c r="L1204" s="189"/>
      <c r="M1204" s="189"/>
      <c r="N1204" s="190" t="s">
        <v>17</v>
      </c>
      <c r="O1204" s="190"/>
      <c r="P1204" s="190"/>
      <c r="Q1204" s="190"/>
      <c r="R1204" s="190"/>
      <c r="S1204" s="190"/>
      <c r="T1204" s="190"/>
      <c r="U1204" s="190"/>
      <c r="V1204" s="190"/>
      <c r="W1204" s="190"/>
      <c r="X1204" s="190"/>
      <c r="Y1204" s="190"/>
      <c r="Z1204" s="190"/>
      <c r="AA1204" s="190"/>
      <c r="AB1204" s="190"/>
      <c r="AC1204" s="190"/>
      <c r="AD1204" s="190"/>
      <c r="AE1204" s="190"/>
      <c r="AF1204" s="190"/>
      <c r="AG1204" s="190"/>
    </row>
    <row r="1205" spans="4:41" ht="35.25" customHeight="1" thickTop="1" thickBot="1" x14ac:dyDescent="0.25">
      <c r="D1205" s="189"/>
      <c r="E1205" s="189"/>
      <c r="F1205" s="189"/>
      <c r="G1205" s="189"/>
      <c r="H1205" s="189"/>
      <c r="I1205" s="189"/>
      <c r="J1205" s="189"/>
      <c r="K1205" s="189"/>
      <c r="L1205" s="189"/>
      <c r="M1205" s="189"/>
      <c r="N1205" s="214" t="s">
        <v>595</v>
      </c>
      <c r="O1205" s="214"/>
      <c r="P1205" s="214"/>
      <c r="Q1205" s="214"/>
      <c r="R1205" s="191" t="s">
        <v>175</v>
      </c>
      <c r="S1205" s="191"/>
      <c r="T1205" s="191"/>
      <c r="U1205" s="191"/>
      <c r="V1205" s="191" t="s">
        <v>176</v>
      </c>
      <c r="W1205" s="191"/>
      <c r="X1205" s="191"/>
      <c r="Y1205" s="191"/>
      <c r="Z1205" s="191" t="s">
        <v>177</v>
      </c>
      <c r="AA1205" s="191"/>
      <c r="AB1205" s="191"/>
      <c r="AC1205" s="191"/>
      <c r="AD1205" s="191" t="s">
        <v>596</v>
      </c>
      <c r="AE1205" s="191"/>
      <c r="AF1205" s="191"/>
      <c r="AG1205" s="191"/>
      <c r="AL1205" s="69" t="s">
        <v>322</v>
      </c>
      <c r="AM1205" s="69" t="s">
        <v>596</v>
      </c>
      <c r="AO1205" s="69" t="s">
        <v>596</v>
      </c>
    </row>
    <row r="1206" spans="4:41" ht="14.25" customHeight="1" x14ac:dyDescent="0.2">
      <c r="D1206" s="184" t="s">
        <v>597</v>
      </c>
      <c r="E1206" s="184"/>
      <c r="F1206" s="184"/>
      <c r="G1206" s="184"/>
      <c r="H1206" s="184"/>
      <c r="I1206" s="184"/>
      <c r="J1206" s="184"/>
      <c r="K1206" s="184"/>
      <c r="L1206" s="184"/>
      <c r="M1206" s="208"/>
      <c r="N1206" s="209">
        <f>AD1229</f>
        <v>873824</v>
      </c>
      <c r="O1206" s="210"/>
      <c r="P1206" s="210"/>
      <c r="Q1206" s="211"/>
      <c r="R1206" s="187"/>
      <c r="S1206" s="212"/>
      <c r="T1206" s="212"/>
      <c r="U1206" s="212"/>
      <c r="V1206" s="212"/>
      <c r="W1206" s="212"/>
      <c r="X1206" s="212"/>
      <c r="Y1206" s="212"/>
      <c r="Z1206" s="212"/>
      <c r="AA1206" s="212"/>
      <c r="AB1206" s="212"/>
      <c r="AC1206" s="212"/>
      <c r="AD1206" s="188">
        <f>SUM(N1206:AC1206)</f>
        <v>873824</v>
      </c>
      <c r="AE1206" s="188"/>
      <c r="AF1206" s="188"/>
      <c r="AG1206" s="188"/>
      <c r="AL1206" s="90">
        <f t="shared" ref="AL1206:AL1224" si="108">N1206-AD1229</f>
        <v>0</v>
      </c>
      <c r="AM1206" s="141">
        <f>SUM(N1206:AC1206)-AD1206</f>
        <v>0</v>
      </c>
      <c r="AO1206" s="91" t="e">
        <f>AD1206-'[2]41'!$D$97</f>
        <v>#REF!</v>
      </c>
    </row>
    <row r="1207" spans="4:41" ht="14.25" customHeight="1" x14ac:dyDescent="0.2">
      <c r="D1207" s="174" t="s">
        <v>598</v>
      </c>
      <c r="E1207" s="174"/>
      <c r="F1207" s="174"/>
      <c r="G1207" s="174"/>
      <c r="H1207" s="174"/>
      <c r="I1207" s="174"/>
      <c r="J1207" s="174"/>
      <c r="K1207" s="174"/>
      <c r="L1207" s="174"/>
      <c r="M1207" s="197"/>
      <c r="N1207" s="198">
        <f t="shared" ref="N1207:N1224" si="109">AD1230</f>
        <v>0</v>
      </c>
      <c r="O1207" s="199"/>
      <c r="P1207" s="199"/>
      <c r="Q1207" s="200"/>
      <c r="R1207" s="177"/>
      <c r="S1207" s="183"/>
      <c r="T1207" s="183"/>
      <c r="U1207" s="183"/>
      <c r="V1207" s="183"/>
      <c r="W1207" s="183"/>
      <c r="X1207" s="183"/>
      <c r="Y1207" s="183"/>
      <c r="Z1207" s="183"/>
      <c r="AA1207" s="183"/>
      <c r="AB1207" s="183"/>
      <c r="AC1207" s="183"/>
      <c r="AD1207" s="178">
        <f t="shared" ref="AD1207:AD1224" si="110">SUM(N1207:AC1207)</f>
        <v>0</v>
      </c>
      <c r="AE1207" s="178"/>
      <c r="AF1207" s="178"/>
      <c r="AG1207" s="178"/>
      <c r="AL1207" s="93">
        <f t="shared" si="108"/>
        <v>0</v>
      </c>
      <c r="AM1207" s="115">
        <f t="shared" ref="AM1207:AM1224" si="111">SUM(N1207:AC1207)-AD1207</f>
        <v>0</v>
      </c>
      <c r="AO1207" s="94">
        <f>AD1207-AD1207</f>
        <v>0</v>
      </c>
    </row>
    <row r="1208" spans="4:41" ht="14.25" customHeight="1" x14ac:dyDescent="0.2">
      <c r="D1208" s="174" t="s">
        <v>599</v>
      </c>
      <c r="E1208" s="174"/>
      <c r="F1208" s="174"/>
      <c r="G1208" s="174"/>
      <c r="H1208" s="174"/>
      <c r="I1208" s="174"/>
      <c r="J1208" s="174"/>
      <c r="K1208" s="174"/>
      <c r="L1208" s="174"/>
      <c r="M1208" s="197"/>
      <c r="N1208" s="198">
        <f t="shared" si="109"/>
        <v>0</v>
      </c>
      <c r="O1208" s="199"/>
      <c r="P1208" s="199"/>
      <c r="Q1208" s="200"/>
      <c r="R1208" s="177"/>
      <c r="S1208" s="183"/>
      <c r="T1208" s="183"/>
      <c r="U1208" s="183"/>
      <c r="V1208" s="183"/>
      <c r="W1208" s="183"/>
      <c r="X1208" s="183"/>
      <c r="Y1208" s="183"/>
      <c r="Z1208" s="183"/>
      <c r="AA1208" s="183"/>
      <c r="AB1208" s="183"/>
      <c r="AC1208" s="183"/>
      <c r="AD1208" s="178">
        <f t="shared" si="110"/>
        <v>0</v>
      </c>
      <c r="AE1208" s="178"/>
      <c r="AF1208" s="178"/>
      <c r="AG1208" s="178"/>
      <c r="AL1208" s="93">
        <f t="shared" si="108"/>
        <v>0</v>
      </c>
      <c r="AM1208" s="115">
        <f t="shared" si="111"/>
        <v>0</v>
      </c>
      <c r="AO1208" s="94" t="e">
        <f>AD1208-'[2]41'!$D$98</f>
        <v>#REF!</v>
      </c>
    </row>
    <row r="1209" spans="4:41" ht="14.25" customHeight="1" x14ac:dyDescent="0.2">
      <c r="D1209" s="174" t="s">
        <v>600</v>
      </c>
      <c r="E1209" s="174"/>
      <c r="F1209" s="174"/>
      <c r="G1209" s="174"/>
      <c r="H1209" s="174"/>
      <c r="I1209" s="174"/>
      <c r="J1209" s="174"/>
      <c r="K1209" s="174"/>
      <c r="L1209" s="174"/>
      <c r="M1209" s="197"/>
      <c r="N1209" s="198">
        <f t="shared" si="109"/>
        <v>0</v>
      </c>
      <c r="O1209" s="199"/>
      <c r="P1209" s="199"/>
      <c r="Q1209" s="200"/>
      <c r="R1209" s="177"/>
      <c r="S1209" s="183"/>
      <c r="T1209" s="183"/>
      <c r="U1209" s="183"/>
      <c r="V1209" s="183"/>
      <c r="W1209" s="183"/>
      <c r="X1209" s="183"/>
      <c r="Y1209" s="183"/>
      <c r="Z1209" s="183"/>
      <c r="AA1209" s="183"/>
      <c r="AB1209" s="183"/>
      <c r="AC1209" s="183"/>
      <c r="AD1209" s="178">
        <f t="shared" si="110"/>
        <v>0</v>
      </c>
      <c r="AE1209" s="178"/>
      <c r="AF1209" s="178"/>
      <c r="AG1209" s="178"/>
      <c r="AL1209" s="93">
        <f t="shared" si="108"/>
        <v>0</v>
      </c>
      <c r="AM1209" s="115">
        <f t="shared" si="111"/>
        <v>0</v>
      </c>
      <c r="AO1209" s="94" t="e">
        <f>AD1209-'[2]41'!$D$99</f>
        <v>#REF!</v>
      </c>
    </row>
    <row r="1210" spans="4:41" ht="14.25" customHeight="1" x14ac:dyDescent="0.2">
      <c r="D1210" s="174" t="s">
        <v>601</v>
      </c>
      <c r="E1210" s="174"/>
      <c r="F1210" s="174"/>
      <c r="G1210" s="174"/>
      <c r="H1210" s="174"/>
      <c r="I1210" s="174"/>
      <c r="J1210" s="174"/>
      <c r="K1210" s="174"/>
      <c r="L1210" s="174"/>
      <c r="M1210" s="197"/>
      <c r="N1210" s="198">
        <f t="shared" si="109"/>
        <v>15868619</v>
      </c>
      <c r="O1210" s="199"/>
      <c r="P1210" s="199"/>
      <c r="Q1210" s="200"/>
      <c r="R1210" s="177"/>
      <c r="S1210" s="183"/>
      <c r="T1210" s="183"/>
      <c r="U1210" s="183"/>
      <c r="V1210" s="183"/>
      <c r="W1210" s="183"/>
      <c r="X1210" s="183"/>
      <c r="Y1210" s="183"/>
      <c r="Z1210" s="183"/>
      <c r="AA1210" s="183"/>
      <c r="AB1210" s="183"/>
      <c r="AC1210" s="183"/>
      <c r="AD1210" s="178">
        <f t="shared" si="110"/>
        <v>15868619</v>
      </c>
      <c r="AE1210" s="178"/>
      <c r="AF1210" s="178"/>
      <c r="AG1210" s="178"/>
      <c r="AL1210" s="93">
        <f t="shared" si="108"/>
        <v>0</v>
      </c>
      <c r="AM1210" s="115">
        <f t="shared" si="111"/>
        <v>0</v>
      </c>
      <c r="AO1210" s="94" t="e">
        <f>AD1210-'[2]41'!$D$100</f>
        <v>#REF!</v>
      </c>
    </row>
    <row r="1211" spans="4:41" ht="14.25" customHeight="1" x14ac:dyDescent="0.2">
      <c r="D1211" s="174" t="s">
        <v>602</v>
      </c>
      <c r="E1211" s="174"/>
      <c r="F1211" s="174"/>
      <c r="G1211" s="174"/>
      <c r="H1211" s="174"/>
      <c r="I1211" s="174"/>
      <c r="J1211" s="174"/>
      <c r="K1211" s="174"/>
      <c r="L1211" s="174"/>
      <c r="M1211" s="197"/>
      <c r="N1211" s="198">
        <f t="shared" si="109"/>
        <v>0</v>
      </c>
      <c r="O1211" s="199"/>
      <c r="P1211" s="199"/>
      <c r="Q1211" s="200"/>
      <c r="R1211" s="177"/>
      <c r="S1211" s="183"/>
      <c r="T1211" s="183"/>
      <c r="U1211" s="183"/>
      <c r="V1211" s="183"/>
      <c r="W1211" s="183"/>
      <c r="X1211" s="183"/>
      <c r="Y1211" s="183"/>
      <c r="Z1211" s="183"/>
      <c r="AA1211" s="183"/>
      <c r="AB1211" s="183"/>
      <c r="AC1211" s="183"/>
      <c r="AD1211" s="178">
        <f t="shared" si="110"/>
        <v>0</v>
      </c>
      <c r="AE1211" s="178"/>
      <c r="AF1211" s="178"/>
      <c r="AG1211" s="178"/>
      <c r="AL1211" s="93">
        <f t="shared" si="108"/>
        <v>0</v>
      </c>
      <c r="AM1211" s="115">
        <f t="shared" si="111"/>
        <v>0</v>
      </c>
      <c r="AO1211" s="94" t="e">
        <f>AD1211-'[2]41'!$D$101</f>
        <v>#REF!</v>
      </c>
    </row>
    <row r="1212" spans="4:41" ht="22.5" customHeight="1" x14ac:dyDescent="0.2">
      <c r="D1212" s="174" t="s">
        <v>603</v>
      </c>
      <c r="E1212" s="174"/>
      <c r="F1212" s="174"/>
      <c r="G1212" s="174"/>
      <c r="H1212" s="174"/>
      <c r="I1212" s="174"/>
      <c r="J1212" s="174"/>
      <c r="K1212" s="174"/>
      <c r="L1212" s="174"/>
      <c r="M1212" s="197"/>
      <c r="N1212" s="198">
        <f t="shared" si="109"/>
        <v>132532</v>
      </c>
      <c r="O1212" s="199"/>
      <c r="P1212" s="199"/>
      <c r="Q1212" s="200"/>
      <c r="R1212" s="177"/>
      <c r="S1212" s="183"/>
      <c r="T1212" s="183"/>
      <c r="U1212" s="183"/>
      <c r="V1212" s="183"/>
      <c r="W1212" s="183"/>
      <c r="X1212" s="183"/>
      <c r="Y1212" s="183"/>
      <c r="Z1212" s="183"/>
      <c r="AA1212" s="183"/>
      <c r="AB1212" s="183"/>
      <c r="AC1212" s="183"/>
      <c r="AD1212" s="178">
        <f t="shared" si="110"/>
        <v>132532</v>
      </c>
      <c r="AE1212" s="178"/>
      <c r="AF1212" s="178"/>
      <c r="AG1212" s="178"/>
      <c r="AL1212" s="93">
        <f t="shared" si="108"/>
        <v>0</v>
      </c>
      <c r="AM1212" s="115">
        <f t="shared" si="111"/>
        <v>0</v>
      </c>
      <c r="AO1212" s="94" t="e">
        <f>AD1212-'[2]41'!$D$104</f>
        <v>#REF!</v>
      </c>
    </row>
    <row r="1213" spans="4:41" ht="22.5" customHeight="1" x14ac:dyDescent="0.2">
      <c r="D1213" s="174" t="s">
        <v>604</v>
      </c>
      <c r="E1213" s="174"/>
      <c r="F1213" s="174"/>
      <c r="G1213" s="174"/>
      <c r="H1213" s="174"/>
      <c r="I1213" s="174"/>
      <c r="J1213" s="174"/>
      <c r="K1213" s="174"/>
      <c r="L1213" s="174"/>
      <c r="M1213" s="197"/>
      <c r="N1213" s="198">
        <f t="shared" si="109"/>
        <v>0</v>
      </c>
      <c r="O1213" s="199"/>
      <c r="P1213" s="199"/>
      <c r="Q1213" s="200"/>
      <c r="R1213" s="177"/>
      <c r="S1213" s="183"/>
      <c r="T1213" s="183"/>
      <c r="U1213" s="183"/>
      <c r="V1213" s="183"/>
      <c r="W1213" s="183"/>
      <c r="X1213" s="183"/>
      <c r="Y1213" s="183"/>
      <c r="Z1213" s="183"/>
      <c r="AA1213" s="183"/>
      <c r="AB1213" s="183"/>
      <c r="AC1213" s="183"/>
      <c r="AD1213" s="178">
        <f t="shared" ref="AD1213" si="112">SUM(N1213:AC1213)</f>
        <v>0</v>
      </c>
      <c r="AE1213" s="178"/>
      <c r="AF1213" s="178"/>
      <c r="AG1213" s="178"/>
      <c r="AL1213" s="93">
        <f t="shared" si="108"/>
        <v>0</v>
      </c>
      <c r="AM1213" s="115">
        <f t="shared" si="111"/>
        <v>0</v>
      </c>
      <c r="AO1213" s="94"/>
    </row>
    <row r="1214" spans="4:41" ht="14.25" customHeight="1" x14ac:dyDescent="0.2">
      <c r="D1214" s="174" t="s">
        <v>605</v>
      </c>
      <c r="E1214" s="174"/>
      <c r="F1214" s="174"/>
      <c r="G1214" s="174"/>
      <c r="H1214" s="174"/>
      <c r="I1214" s="174"/>
      <c r="J1214" s="174"/>
      <c r="K1214" s="174"/>
      <c r="L1214" s="174"/>
      <c r="M1214" s="197"/>
      <c r="N1214" s="198">
        <f t="shared" si="109"/>
        <v>0</v>
      </c>
      <c r="O1214" s="199"/>
      <c r="P1214" s="199"/>
      <c r="Q1214" s="200"/>
      <c r="R1214" s="177"/>
      <c r="S1214" s="183"/>
      <c r="T1214" s="183"/>
      <c r="U1214" s="183"/>
      <c r="V1214" s="183"/>
      <c r="W1214" s="183"/>
      <c r="X1214" s="183"/>
      <c r="Y1214" s="183"/>
      <c r="Z1214" s="183"/>
      <c r="AA1214" s="183"/>
      <c r="AB1214" s="183"/>
      <c r="AC1214" s="183"/>
      <c r="AD1214" s="178">
        <f t="shared" si="110"/>
        <v>0</v>
      </c>
      <c r="AE1214" s="178"/>
      <c r="AF1214" s="178"/>
      <c r="AG1214" s="178"/>
      <c r="AL1214" s="93">
        <f t="shared" si="108"/>
        <v>0</v>
      </c>
      <c r="AM1214" s="115">
        <f t="shared" si="111"/>
        <v>0</v>
      </c>
      <c r="AO1214" s="94" t="e">
        <f>AD1214-'[2]41'!$D$109-'[2]41'!$D$110</f>
        <v>#REF!</v>
      </c>
    </row>
    <row r="1215" spans="4:41" ht="22.5" customHeight="1" x14ac:dyDescent="0.2">
      <c r="D1215" s="174" t="s">
        <v>606</v>
      </c>
      <c r="E1215" s="174"/>
      <c r="F1215" s="174"/>
      <c r="G1215" s="174"/>
      <c r="H1215" s="174"/>
      <c r="I1215" s="174"/>
      <c r="J1215" s="174"/>
      <c r="K1215" s="174"/>
      <c r="L1215" s="174"/>
      <c r="M1215" s="197"/>
      <c r="N1215" s="198">
        <f t="shared" si="109"/>
        <v>0</v>
      </c>
      <c r="O1215" s="199"/>
      <c r="P1215" s="199"/>
      <c r="Q1215" s="200"/>
      <c r="R1215" s="177"/>
      <c r="S1215" s="183"/>
      <c r="T1215" s="183"/>
      <c r="U1215" s="183"/>
      <c r="V1215" s="183"/>
      <c r="W1215" s="183"/>
      <c r="X1215" s="183"/>
      <c r="Y1215" s="183"/>
      <c r="Z1215" s="183"/>
      <c r="AA1215" s="183"/>
      <c r="AB1215" s="183"/>
      <c r="AC1215" s="183"/>
      <c r="AD1215" s="178">
        <f t="shared" si="110"/>
        <v>0</v>
      </c>
      <c r="AE1215" s="178"/>
      <c r="AF1215" s="178"/>
      <c r="AG1215" s="178"/>
      <c r="AL1215" s="93">
        <f t="shared" si="108"/>
        <v>0</v>
      </c>
      <c r="AM1215" s="115">
        <f t="shared" si="111"/>
        <v>0</v>
      </c>
      <c r="AO1215" s="94" t="e">
        <f>AD1215-'[2]41'!$D$111</f>
        <v>#REF!</v>
      </c>
    </row>
    <row r="1216" spans="4:41" ht="14.25" customHeight="1" x14ac:dyDescent="0.2">
      <c r="D1216" s="174" t="s">
        <v>607</v>
      </c>
      <c r="E1216" s="174"/>
      <c r="F1216" s="174"/>
      <c r="G1216" s="174"/>
      <c r="H1216" s="174"/>
      <c r="I1216" s="174"/>
      <c r="J1216" s="174"/>
      <c r="K1216" s="174"/>
      <c r="L1216" s="174"/>
      <c r="M1216" s="197"/>
      <c r="N1216" s="198">
        <f t="shared" si="109"/>
        <v>0</v>
      </c>
      <c r="O1216" s="199"/>
      <c r="P1216" s="199"/>
      <c r="Q1216" s="200"/>
      <c r="R1216" s="177"/>
      <c r="S1216" s="183"/>
      <c r="T1216" s="183"/>
      <c r="U1216" s="183"/>
      <c r="V1216" s="183"/>
      <c r="W1216" s="183"/>
      <c r="X1216" s="183"/>
      <c r="Y1216" s="183"/>
      <c r="Z1216" s="183"/>
      <c r="AA1216" s="183"/>
      <c r="AB1216" s="183"/>
      <c r="AC1216" s="183"/>
      <c r="AD1216" s="178">
        <f t="shared" si="110"/>
        <v>0</v>
      </c>
      <c r="AE1216" s="178"/>
      <c r="AF1216" s="178"/>
      <c r="AG1216" s="178"/>
      <c r="AL1216" s="93">
        <f t="shared" si="108"/>
        <v>0</v>
      </c>
      <c r="AM1216" s="115">
        <f t="shared" si="111"/>
        <v>0</v>
      </c>
      <c r="AO1216" s="94" t="e">
        <f>AD1216+AD1217-'[2]41'!$D$103</f>
        <v>#REF!</v>
      </c>
    </row>
    <row r="1217" spans="4:41" ht="14.25" customHeight="1" x14ac:dyDescent="0.2">
      <c r="D1217" s="174" t="s">
        <v>608</v>
      </c>
      <c r="E1217" s="174"/>
      <c r="F1217" s="174"/>
      <c r="G1217" s="174"/>
      <c r="H1217" s="174"/>
      <c r="I1217" s="174"/>
      <c r="J1217" s="174"/>
      <c r="K1217" s="174"/>
      <c r="L1217" s="174"/>
      <c r="M1217" s="197"/>
      <c r="N1217" s="198">
        <f t="shared" si="109"/>
        <v>0</v>
      </c>
      <c r="O1217" s="199"/>
      <c r="P1217" s="199"/>
      <c r="Q1217" s="200"/>
      <c r="R1217" s="177"/>
      <c r="S1217" s="183"/>
      <c r="T1217" s="183"/>
      <c r="U1217" s="183"/>
      <c r="V1217" s="183"/>
      <c r="W1217" s="183"/>
      <c r="X1217" s="183"/>
      <c r="Y1217" s="183"/>
      <c r="Z1217" s="183"/>
      <c r="AA1217" s="183"/>
      <c r="AB1217" s="183"/>
      <c r="AC1217" s="183"/>
      <c r="AD1217" s="178">
        <f t="shared" si="110"/>
        <v>0</v>
      </c>
      <c r="AE1217" s="178"/>
      <c r="AF1217" s="178"/>
      <c r="AG1217" s="178"/>
      <c r="AL1217" s="93">
        <f t="shared" si="108"/>
        <v>0</v>
      </c>
      <c r="AM1217" s="115">
        <f t="shared" si="111"/>
        <v>0</v>
      </c>
      <c r="AO1217" s="94" t="e">
        <f>AD1216+AD1217-'[2]41'!$D$103</f>
        <v>#REF!</v>
      </c>
    </row>
    <row r="1218" spans="4:41" ht="14.25" customHeight="1" x14ac:dyDescent="0.2">
      <c r="D1218" s="174" t="s">
        <v>609</v>
      </c>
      <c r="E1218" s="174"/>
      <c r="F1218" s="174"/>
      <c r="G1218" s="174"/>
      <c r="H1218" s="174"/>
      <c r="I1218" s="174"/>
      <c r="J1218" s="174"/>
      <c r="K1218" s="174"/>
      <c r="L1218" s="174"/>
      <c r="M1218" s="197"/>
      <c r="N1218" s="198">
        <f t="shared" si="109"/>
        <v>0</v>
      </c>
      <c r="O1218" s="199"/>
      <c r="P1218" s="199"/>
      <c r="Q1218" s="200"/>
      <c r="R1218" s="177"/>
      <c r="S1218" s="183"/>
      <c r="T1218" s="183"/>
      <c r="U1218" s="183"/>
      <c r="V1218" s="183"/>
      <c r="W1218" s="183"/>
      <c r="X1218" s="183"/>
      <c r="Y1218" s="183"/>
      <c r="Z1218" s="183"/>
      <c r="AA1218" s="183"/>
      <c r="AB1218" s="183"/>
      <c r="AC1218" s="183"/>
      <c r="AD1218" s="178">
        <f t="shared" si="110"/>
        <v>0</v>
      </c>
      <c r="AE1218" s="178"/>
      <c r="AF1218" s="178"/>
      <c r="AG1218" s="178"/>
      <c r="AL1218" s="93">
        <f t="shared" si="108"/>
        <v>0</v>
      </c>
      <c r="AM1218" s="115">
        <f t="shared" si="111"/>
        <v>0</v>
      </c>
      <c r="AO1218" s="94" t="e">
        <f>AD1218-'[2]41'!$D$106-'[2]41'!D107</f>
        <v>#REF!</v>
      </c>
    </row>
    <row r="1219" spans="4:41" ht="14.25" customHeight="1" x14ac:dyDescent="0.2">
      <c r="D1219" s="174" t="s">
        <v>610</v>
      </c>
      <c r="E1219" s="174"/>
      <c r="F1219" s="174"/>
      <c r="G1219" s="174"/>
      <c r="H1219" s="174"/>
      <c r="I1219" s="174"/>
      <c r="J1219" s="174"/>
      <c r="K1219" s="174"/>
      <c r="L1219" s="174"/>
      <c r="M1219" s="197"/>
      <c r="N1219" s="198">
        <f t="shared" si="109"/>
        <v>565528</v>
      </c>
      <c r="O1219" s="199"/>
      <c r="P1219" s="199"/>
      <c r="Q1219" s="200"/>
      <c r="R1219" s="177"/>
      <c r="S1219" s="183"/>
      <c r="T1219" s="183"/>
      <c r="U1219" s="183"/>
      <c r="V1219" s="183"/>
      <c r="W1219" s="183"/>
      <c r="X1219" s="183"/>
      <c r="Y1219" s="183"/>
      <c r="Z1219" s="183"/>
      <c r="AA1219" s="183"/>
      <c r="AB1219" s="183"/>
      <c r="AC1219" s="183"/>
      <c r="AD1219" s="178">
        <f>SUM(N1219:AC1219)</f>
        <v>565528</v>
      </c>
      <c r="AE1219" s="178"/>
      <c r="AF1219" s="178"/>
      <c r="AG1219" s="178"/>
      <c r="AL1219" s="93">
        <f t="shared" si="108"/>
        <v>0</v>
      </c>
      <c r="AM1219" s="115">
        <f t="shared" si="111"/>
        <v>0</v>
      </c>
      <c r="AO1219" s="94" t="e">
        <f>AD1219-'[2]41'!$D$113</f>
        <v>#REF!</v>
      </c>
    </row>
    <row r="1220" spans="4:41" ht="14.25" customHeight="1" x14ac:dyDescent="0.2">
      <c r="D1220" s="174" t="s">
        <v>611</v>
      </c>
      <c r="E1220" s="174"/>
      <c r="F1220" s="174"/>
      <c r="G1220" s="174"/>
      <c r="H1220" s="174"/>
      <c r="I1220" s="174"/>
      <c r="J1220" s="174"/>
      <c r="K1220" s="174"/>
      <c r="L1220" s="174"/>
      <c r="M1220" s="197"/>
      <c r="N1220" s="198">
        <v>-10496787.470000001</v>
      </c>
      <c r="O1220" s="199"/>
      <c r="P1220" s="199"/>
      <c r="Q1220" s="200"/>
      <c r="R1220" s="183"/>
      <c r="S1220" s="183"/>
      <c r="T1220" s="183"/>
      <c r="U1220" s="183"/>
      <c r="V1220" s="183"/>
      <c r="W1220" s="183"/>
      <c r="X1220" s="183"/>
      <c r="Y1220" s="183"/>
      <c r="Z1220" s="183">
        <v>-634502</v>
      </c>
      <c r="AA1220" s="183"/>
      <c r="AB1220" s="183"/>
      <c r="AC1220" s="183"/>
      <c r="AD1220" s="178">
        <f>SUM(N1220:AC1220)</f>
        <v>-11131289.470000001</v>
      </c>
      <c r="AE1220" s="178"/>
      <c r="AF1220" s="178"/>
      <c r="AG1220" s="178"/>
      <c r="AL1220" s="94">
        <f>N1220-AD1243</f>
        <v>-1.4700000006705523</v>
      </c>
      <c r="AM1220" s="116">
        <f>SUM(N1220:AC1220)-AD1220</f>
        <v>0</v>
      </c>
      <c r="AO1220" s="94" t="e">
        <f>AD1220-'[2]41'!$D$114</f>
        <v>#REF!</v>
      </c>
    </row>
    <row r="1221" spans="4:41" ht="25.5" customHeight="1" x14ac:dyDescent="0.2">
      <c r="D1221" s="201" t="s">
        <v>612</v>
      </c>
      <c r="E1221" s="201"/>
      <c r="F1221" s="201"/>
      <c r="G1221" s="201"/>
      <c r="H1221" s="201"/>
      <c r="I1221" s="201"/>
      <c r="J1221" s="201"/>
      <c r="K1221" s="201"/>
      <c r="L1221" s="201"/>
      <c r="M1221" s="202"/>
      <c r="N1221" s="203">
        <v>-634501.89</v>
      </c>
      <c r="O1221" s="204"/>
      <c r="P1221" s="204"/>
      <c r="Q1221" s="205"/>
      <c r="R1221" s="206">
        <v>-806050</v>
      </c>
      <c r="S1221" s="207"/>
      <c r="T1221" s="207"/>
      <c r="U1221" s="207"/>
      <c r="V1221" s="207"/>
      <c r="W1221" s="207"/>
      <c r="X1221" s="207"/>
      <c r="Y1221" s="207"/>
      <c r="Z1221" s="207">
        <v>634502</v>
      </c>
      <c r="AA1221" s="207"/>
      <c r="AB1221" s="207"/>
      <c r="AC1221" s="207"/>
      <c r="AD1221" s="178">
        <f t="shared" si="110"/>
        <v>-806049.89000000013</v>
      </c>
      <c r="AE1221" s="178"/>
      <c r="AF1221" s="178"/>
      <c r="AG1221" s="178"/>
      <c r="AL1221" s="93">
        <f t="shared" si="108"/>
        <v>-0.89000000001396984</v>
      </c>
      <c r="AM1221" s="115">
        <f t="shared" si="111"/>
        <v>0</v>
      </c>
      <c r="AO1221" s="94" t="e">
        <f>AD1221-'[2]41'!$D$115</f>
        <v>#REF!</v>
      </c>
    </row>
    <row r="1222" spans="4:41" ht="14.25" customHeight="1" x14ac:dyDescent="0.2">
      <c r="D1222" s="174" t="s">
        <v>613</v>
      </c>
      <c r="E1222" s="174"/>
      <c r="F1222" s="174"/>
      <c r="G1222" s="174"/>
      <c r="H1222" s="174"/>
      <c r="I1222" s="174"/>
      <c r="J1222" s="174"/>
      <c r="K1222" s="174"/>
      <c r="L1222" s="174"/>
      <c r="M1222" s="197"/>
      <c r="N1222" s="198">
        <f t="shared" si="109"/>
        <v>0</v>
      </c>
      <c r="O1222" s="199"/>
      <c r="P1222" s="199"/>
      <c r="Q1222" s="200"/>
      <c r="R1222" s="177"/>
      <c r="S1222" s="183"/>
      <c r="T1222" s="183"/>
      <c r="U1222" s="183"/>
      <c r="V1222" s="183"/>
      <c r="W1222" s="183"/>
      <c r="X1222" s="183"/>
      <c r="Y1222" s="183"/>
      <c r="Z1222" s="183"/>
      <c r="AA1222" s="183"/>
      <c r="AB1222" s="183"/>
      <c r="AC1222" s="183"/>
      <c r="AD1222" s="178">
        <f t="shared" si="110"/>
        <v>0</v>
      </c>
      <c r="AE1222" s="178"/>
      <c r="AF1222" s="178"/>
      <c r="AG1222" s="178"/>
      <c r="AL1222" s="93">
        <f t="shared" si="108"/>
        <v>0</v>
      </c>
      <c r="AM1222" s="115">
        <f>SUM(N1222:AC1222)-AD1222</f>
        <v>0</v>
      </c>
      <c r="AO1222" s="155"/>
    </row>
    <row r="1223" spans="4:41" ht="14.25" customHeight="1" x14ac:dyDescent="0.2">
      <c r="D1223" s="174" t="s">
        <v>614</v>
      </c>
      <c r="E1223" s="174"/>
      <c r="F1223" s="174"/>
      <c r="G1223" s="174"/>
      <c r="H1223" s="174"/>
      <c r="I1223" s="174"/>
      <c r="J1223" s="174"/>
      <c r="K1223" s="174"/>
      <c r="L1223" s="174"/>
      <c r="M1223" s="197"/>
      <c r="N1223" s="198">
        <f t="shared" si="109"/>
        <v>0</v>
      </c>
      <c r="O1223" s="199"/>
      <c r="P1223" s="199"/>
      <c r="Q1223" s="200"/>
      <c r="R1223" s="177"/>
      <c r="S1223" s="183"/>
      <c r="T1223" s="183"/>
      <c r="U1223" s="183"/>
      <c r="V1223" s="183"/>
      <c r="W1223" s="183"/>
      <c r="X1223" s="183"/>
      <c r="Y1223" s="183"/>
      <c r="Z1223" s="183"/>
      <c r="AA1223" s="183"/>
      <c r="AB1223" s="183"/>
      <c r="AC1223" s="183"/>
      <c r="AD1223" s="178">
        <f t="shared" si="110"/>
        <v>0</v>
      </c>
      <c r="AE1223" s="178"/>
      <c r="AF1223" s="178"/>
      <c r="AG1223" s="178"/>
      <c r="AL1223" s="93">
        <f t="shared" si="108"/>
        <v>0</v>
      </c>
      <c r="AM1223" s="115">
        <f t="shared" si="111"/>
        <v>0</v>
      </c>
      <c r="AO1223" s="155"/>
    </row>
    <row r="1224" spans="4:41" ht="25.5" customHeight="1" thickBot="1" x14ac:dyDescent="0.25">
      <c r="D1224" s="169" t="s">
        <v>615</v>
      </c>
      <c r="E1224" s="169"/>
      <c r="F1224" s="169"/>
      <c r="G1224" s="169"/>
      <c r="H1224" s="169"/>
      <c r="I1224" s="169"/>
      <c r="J1224" s="169"/>
      <c r="K1224" s="169"/>
      <c r="L1224" s="169"/>
      <c r="M1224" s="192"/>
      <c r="N1224" s="193">
        <f t="shared" si="109"/>
        <v>0</v>
      </c>
      <c r="O1224" s="194"/>
      <c r="P1224" s="194"/>
      <c r="Q1224" s="195"/>
      <c r="R1224" s="172"/>
      <c r="S1224" s="196"/>
      <c r="T1224" s="196"/>
      <c r="U1224" s="196"/>
      <c r="V1224" s="196"/>
      <c r="W1224" s="196"/>
      <c r="X1224" s="196"/>
      <c r="Y1224" s="196"/>
      <c r="Z1224" s="196"/>
      <c r="AA1224" s="196"/>
      <c r="AB1224" s="196"/>
      <c r="AC1224" s="196"/>
      <c r="AD1224" s="173">
        <f t="shared" si="110"/>
        <v>0</v>
      </c>
      <c r="AE1224" s="173"/>
      <c r="AF1224" s="173"/>
      <c r="AG1224" s="173"/>
      <c r="AL1224" s="98">
        <f t="shared" si="108"/>
        <v>0</v>
      </c>
      <c r="AM1224" s="143">
        <f t="shared" si="111"/>
        <v>0</v>
      </c>
      <c r="AO1224" s="156"/>
    </row>
    <row r="1226" spans="4:41" ht="14.25" customHeight="1" thickBot="1" x14ac:dyDescent="0.25"/>
    <row r="1227" spans="4:41" ht="14.25" customHeight="1" thickBot="1" x14ac:dyDescent="0.25">
      <c r="D1227" s="189" t="s">
        <v>594</v>
      </c>
      <c r="E1227" s="189"/>
      <c r="F1227" s="189"/>
      <c r="G1227" s="189"/>
      <c r="H1227" s="189"/>
      <c r="I1227" s="189"/>
      <c r="J1227" s="189"/>
      <c r="K1227" s="189"/>
      <c r="L1227" s="189"/>
      <c r="M1227" s="189"/>
      <c r="N1227" s="190" t="s">
        <v>18</v>
      </c>
      <c r="O1227" s="190"/>
      <c r="P1227" s="190"/>
      <c r="Q1227" s="190"/>
      <c r="R1227" s="190"/>
      <c r="S1227" s="190"/>
      <c r="T1227" s="190"/>
      <c r="U1227" s="190"/>
      <c r="V1227" s="190"/>
      <c r="W1227" s="190"/>
      <c r="X1227" s="190"/>
      <c r="Y1227" s="190"/>
      <c r="Z1227" s="190"/>
      <c r="AA1227" s="190"/>
      <c r="AB1227" s="190"/>
      <c r="AC1227" s="190"/>
      <c r="AD1227" s="190"/>
      <c r="AE1227" s="190"/>
      <c r="AF1227" s="190"/>
      <c r="AG1227" s="190"/>
    </row>
    <row r="1228" spans="4:41" ht="22.5" customHeight="1" thickTop="1" thickBot="1" x14ac:dyDescent="0.25">
      <c r="D1228" s="189"/>
      <c r="E1228" s="189"/>
      <c r="F1228" s="189"/>
      <c r="G1228" s="189"/>
      <c r="H1228" s="189"/>
      <c r="I1228" s="189"/>
      <c r="J1228" s="189"/>
      <c r="K1228" s="189"/>
      <c r="L1228" s="189"/>
      <c r="M1228" s="189"/>
      <c r="N1228" s="191" t="s">
        <v>595</v>
      </c>
      <c r="O1228" s="191"/>
      <c r="P1228" s="191"/>
      <c r="Q1228" s="191"/>
      <c r="R1228" s="191" t="s">
        <v>175</v>
      </c>
      <c r="S1228" s="191"/>
      <c r="T1228" s="191"/>
      <c r="U1228" s="191"/>
      <c r="V1228" s="191" t="s">
        <v>176</v>
      </c>
      <c r="W1228" s="191"/>
      <c r="X1228" s="191"/>
      <c r="Y1228" s="191"/>
      <c r="Z1228" s="191" t="s">
        <v>177</v>
      </c>
      <c r="AA1228" s="191"/>
      <c r="AB1228" s="191"/>
      <c r="AC1228" s="191"/>
      <c r="AD1228" s="191" t="s">
        <v>596</v>
      </c>
      <c r="AE1228" s="191"/>
      <c r="AF1228" s="191"/>
      <c r="AG1228" s="191"/>
      <c r="AM1228" s="69" t="s">
        <v>596</v>
      </c>
      <c r="AO1228" s="69" t="s">
        <v>596</v>
      </c>
    </row>
    <row r="1229" spans="4:41" ht="14.25" customHeight="1" x14ac:dyDescent="0.2">
      <c r="D1229" s="184" t="s">
        <v>597</v>
      </c>
      <c r="E1229" s="184"/>
      <c r="F1229" s="184"/>
      <c r="G1229" s="184"/>
      <c r="H1229" s="184"/>
      <c r="I1229" s="184"/>
      <c r="J1229" s="184"/>
      <c r="K1229" s="184"/>
      <c r="L1229" s="184"/>
      <c r="M1229" s="184"/>
      <c r="N1229" s="185">
        <v>873824</v>
      </c>
      <c r="O1229" s="186"/>
      <c r="P1229" s="186"/>
      <c r="Q1229" s="187"/>
      <c r="R1229" s="185"/>
      <c r="S1229" s="186"/>
      <c r="T1229" s="186"/>
      <c r="U1229" s="187"/>
      <c r="V1229" s="185"/>
      <c r="W1229" s="186"/>
      <c r="X1229" s="186"/>
      <c r="Y1229" s="187"/>
      <c r="Z1229" s="185"/>
      <c r="AA1229" s="186"/>
      <c r="AB1229" s="186"/>
      <c r="AC1229" s="187"/>
      <c r="AD1229" s="188">
        <f>SUM(N1229:AC1229)</f>
        <v>873824</v>
      </c>
      <c r="AE1229" s="188"/>
      <c r="AF1229" s="188"/>
      <c r="AG1229" s="188"/>
      <c r="AM1229" s="90">
        <f>SUM(N1229:AC1229)-AD1229</f>
        <v>0</v>
      </c>
      <c r="AO1229" s="91" t="e">
        <f>AD1206-'[2]41'!$D$97</f>
        <v>#REF!</v>
      </c>
    </row>
    <row r="1230" spans="4:41" ht="14.25" customHeight="1" x14ac:dyDescent="0.2">
      <c r="D1230" s="174" t="s">
        <v>598</v>
      </c>
      <c r="E1230" s="174"/>
      <c r="F1230" s="174"/>
      <c r="G1230" s="174"/>
      <c r="H1230" s="174"/>
      <c r="I1230" s="174"/>
      <c r="J1230" s="174"/>
      <c r="K1230" s="174"/>
      <c r="L1230" s="174"/>
      <c r="M1230" s="174"/>
      <c r="N1230" s="175"/>
      <c r="O1230" s="176"/>
      <c r="P1230" s="176"/>
      <c r="Q1230" s="177"/>
      <c r="R1230" s="175"/>
      <c r="S1230" s="176"/>
      <c r="T1230" s="176"/>
      <c r="U1230" s="177"/>
      <c r="V1230" s="175"/>
      <c r="W1230" s="176"/>
      <c r="X1230" s="176"/>
      <c r="Y1230" s="177"/>
      <c r="Z1230" s="175"/>
      <c r="AA1230" s="176"/>
      <c r="AB1230" s="176"/>
      <c r="AC1230" s="177"/>
      <c r="AD1230" s="178">
        <f>SUM(N1230:AC1230)</f>
        <v>0</v>
      </c>
      <c r="AE1230" s="178"/>
      <c r="AF1230" s="178"/>
      <c r="AG1230" s="178"/>
      <c r="AM1230" s="93">
        <f t="shared" ref="AM1230:AM1244" si="113">SUM(N1230:AC1230)-AD1230</f>
        <v>0</v>
      </c>
      <c r="AO1230" s="94">
        <f>AD1207-AD1207</f>
        <v>0</v>
      </c>
    </row>
    <row r="1231" spans="4:41" ht="14.25" customHeight="1" x14ac:dyDescent="0.2">
      <c r="D1231" s="174" t="s">
        <v>599</v>
      </c>
      <c r="E1231" s="174"/>
      <c r="F1231" s="174"/>
      <c r="G1231" s="174"/>
      <c r="H1231" s="174"/>
      <c r="I1231" s="174"/>
      <c r="J1231" s="174"/>
      <c r="K1231" s="174"/>
      <c r="L1231" s="174"/>
      <c r="M1231" s="174"/>
      <c r="N1231" s="175"/>
      <c r="O1231" s="176"/>
      <c r="P1231" s="176"/>
      <c r="Q1231" s="177"/>
      <c r="R1231" s="175"/>
      <c r="S1231" s="176"/>
      <c r="T1231" s="176"/>
      <c r="U1231" s="177"/>
      <c r="V1231" s="175"/>
      <c r="W1231" s="176"/>
      <c r="X1231" s="176"/>
      <c r="Y1231" s="177"/>
      <c r="Z1231" s="175"/>
      <c r="AA1231" s="176"/>
      <c r="AB1231" s="176"/>
      <c r="AC1231" s="177"/>
      <c r="AD1231" s="178">
        <f t="shared" ref="AD1231:AD1247" si="114">SUM(N1231:AC1231)</f>
        <v>0</v>
      </c>
      <c r="AE1231" s="178"/>
      <c r="AF1231" s="178"/>
      <c r="AG1231" s="178"/>
      <c r="AM1231" s="93">
        <f t="shared" si="113"/>
        <v>0</v>
      </c>
      <c r="AO1231" s="94" t="e">
        <f>AD1208-'[2]41'!$D$98</f>
        <v>#REF!</v>
      </c>
    </row>
    <row r="1232" spans="4:41" ht="14.25" customHeight="1" x14ac:dyDescent="0.2">
      <c r="D1232" s="174" t="s">
        <v>600</v>
      </c>
      <c r="E1232" s="174"/>
      <c r="F1232" s="174"/>
      <c r="G1232" s="174"/>
      <c r="H1232" s="174"/>
      <c r="I1232" s="174"/>
      <c r="J1232" s="174"/>
      <c r="K1232" s="174"/>
      <c r="L1232" s="174"/>
      <c r="M1232" s="174"/>
      <c r="N1232" s="175"/>
      <c r="O1232" s="176"/>
      <c r="P1232" s="176"/>
      <c r="Q1232" s="177"/>
      <c r="R1232" s="175"/>
      <c r="S1232" s="176"/>
      <c r="T1232" s="176"/>
      <c r="U1232" s="177"/>
      <c r="V1232" s="175"/>
      <c r="W1232" s="176"/>
      <c r="X1232" s="176"/>
      <c r="Y1232" s="177"/>
      <c r="Z1232" s="175"/>
      <c r="AA1232" s="176"/>
      <c r="AB1232" s="176"/>
      <c r="AC1232" s="177"/>
      <c r="AD1232" s="178">
        <f t="shared" si="114"/>
        <v>0</v>
      </c>
      <c r="AE1232" s="178"/>
      <c r="AF1232" s="178"/>
      <c r="AG1232" s="178"/>
      <c r="AM1232" s="93">
        <f t="shared" si="113"/>
        <v>0</v>
      </c>
      <c r="AO1232" s="94" t="e">
        <f>AD1209-'[2]41'!$D$99</f>
        <v>#REF!</v>
      </c>
    </row>
    <row r="1233" spans="4:41" ht="14.25" customHeight="1" x14ac:dyDescent="0.2">
      <c r="D1233" s="174" t="s">
        <v>601</v>
      </c>
      <c r="E1233" s="174"/>
      <c r="F1233" s="174"/>
      <c r="G1233" s="174"/>
      <c r="H1233" s="174"/>
      <c r="I1233" s="174"/>
      <c r="J1233" s="174"/>
      <c r="K1233" s="174"/>
      <c r="L1233" s="174"/>
      <c r="M1233" s="174"/>
      <c r="N1233" s="175">
        <v>15868619</v>
      </c>
      <c r="O1233" s="176"/>
      <c r="P1233" s="176"/>
      <c r="Q1233" s="177"/>
      <c r="R1233" s="175"/>
      <c r="S1233" s="176"/>
      <c r="T1233" s="176"/>
      <c r="U1233" s="177"/>
      <c r="V1233" s="175"/>
      <c r="W1233" s="176"/>
      <c r="X1233" s="176"/>
      <c r="Y1233" s="177"/>
      <c r="Z1233" s="175"/>
      <c r="AA1233" s="176"/>
      <c r="AB1233" s="176"/>
      <c r="AC1233" s="177"/>
      <c r="AD1233" s="178">
        <f t="shared" si="114"/>
        <v>15868619</v>
      </c>
      <c r="AE1233" s="178"/>
      <c r="AF1233" s="178"/>
      <c r="AG1233" s="178"/>
      <c r="AM1233" s="93">
        <f t="shared" si="113"/>
        <v>0</v>
      </c>
      <c r="AO1233" s="94" t="e">
        <f>AD1210-'[2]41'!$D$100</f>
        <v>#REF!</v>
      </c>
    </row>
    <row r="1234" spans="4:41" ht="14.25" customHeight="1" x14ac:dyDescent="0.2">
      <c r="D1234" s="174" t="s">
        <v>602</v>
      </c>
      <c r="E1234" s="174"/>
      <c r="F1234" s="174"/>
      <c r="G1234" s="174"/>
      <c r="H1234" s="174"/>
      <c r="I1234" s="174"/>
      <c r="J1234" s="174"/>
      <c r="K1234" s="174"/>
      <c r="L1234" s="174"/>
      <c r="M1234" s="174"/>
      <c r="N1234" s="175"/>
      <c r="O1234" s="176"/>
      <c r="P1234" s="176"/>
      <c r="Q1234" s="177"/>
      <c r="R1234" s="175"/>
      <c r="S1234" s="176"/>
      <c r="T1234" s="176"/>
      <c r="U1234" s="177"/>
      <c r="V1234" s="175"/>
      <c r="W1234" s="176"/>
      <c r="X1234" s="176"/>
      <c r="Y1234" s="177"/>
      <c r="Z1234" s="175"/>
      <c r="AA1234" s="176"/>
      <c r="AB1234" s="176"/>
      <c r="AC1234" s="177"/>
      <c r="AD1234" s="178">
        <f t="shared" si="114"/>
        <v>0</v>
      </c>
      <c r="AE1234" s="178"/>
      <c r="AF1234" s="178"/>
      <c r="AG1234" s="178"/>
      <c r="AM1234" s="93">
        <f t="shared" si="113"/>
        <v>0</v>
      </c>
      <c r="AO1234" s="94" t="e">
        <f>AD1211-'[2]41'!$D$101</f>
        <v>#REF!</v>
      </c>
    </row>
    <row r="1235" spans="4:41" ht="21.75" customHeight="1" x14ac:dyDescent="0.2">
      <c r="D1235" s="174" t="s">
        <v>603</v>
      </c>
      <c r="E1235" s="174"/>
      <c r="F1235" s="174"/>
      <c r="G1235" s="174"/>
      <c r="H1235" s="174"/>
      <c r="I1235" s="174"/>
      <c r="J1235" s="174"/>
      <c r="K1235" s="174"/>
      <c r="L1235" s="174"/>
      <c r="M1235" s="174"/>
      <c r="N1235" s="175">
        <v>132532</v>
      </c>
      <c r="O1235" s="176"/>
      <c r="P1235" s="176"/>
      <c r="Q1235" s="177"/>
      <c r="R1235" s="175"/>
      <c r="S1235" s="176"/>
      <c r="T1235" s="176"/>
      <c r="U1235" s="177"/>
      <c r="V1235" s="175"/>
      <c r="W1235" s="176"/>
      <c r="X1235" s="176"/>
      <c r="Y1235" s="177"/>
      <c r="Z1235" s="175"/>
      <c r="AA1235" s="176"/>
      <c r="AB1235" s="176"/>
      <c r="AC1235" s="177"/>
      <c r="AD1235" s="178">
        <f t="shared" si="114"/>
        <v>132532</v>
      </c>
      <c r="AE1235" s="178"/>
      <c r="AF1235" s="178"/>
      <c r="AG1235" s="178"/>
      <c r="AM1235" s="93">
        <f t="shared" si="113"/>
        <v>0</v>
      </c>
      <c r="AO1235" s="94" t="e">
        <f>AD1212-'[2]41'!$D$104</f>
        <v>#REF!</v>
      </c>
    </row>
    <row r="1236" spans="4:41" ht="21.75" customHeight="1" x14ac:dyDescent="0.2">
      <c r="D1236" s="174" t="s">
        <v>604</v>
      </c>
      <c r="E1236" s="174"/>
      <c r="F1236" s="174"/>
      <c r="G1236" s="174"/>
      <c r="H1236" s="174"/>
      <c r="I1236" s="174"/>
      <c r="J1236" s="174"/>
      <c r="K1236" s="174"/>
      <c r="L1236" s="174"/>
      <c r="M1236" s="174"/>
      <c r="N1236" s="175"/>
      <c r="O1236" s="176"/>
      <c r="P1236" s="176"/>
      <c r="Q1236" s="177"/>
      <c r="R1236" s="175"/>
      <c r="S1236" s="176"/>
      <c r="T1236" s="176"/>
      <c r="U1236" s="177"/>
      <c r="V1236" s="175"/>
      <c r="W1236" s="176"/>
      <c r="X1236" s="176"/>
      <c r="Y1236" s="177"/>
      <c r="Z1236" s="175"/>
      <c r="AA1236" s="176"/>
      <c r="AB1236" s="176"/>
      <c r="AC1236" s="177"/>
      <c r="AD1236" s="178">
        <f t="shared" ref="AD1236" si="115">SUM(N1236:AC1236)</f>
        <v>0</v>
      </c>
      <c r="AE1236" s="178"/>
      <c r="AF1236" s="178"/>
      <c r="AG1236" s="178"/>
      <c r="AM1236" s="93">
        <f t="shared" si="113"/>
        <v>0</v>
      </c>
      <c r="AO1236" s="94"/>
    </row>
    <row r="1237" spans="4:41" ht="14.25" customHeight="1" x14ac:dyDescent="0.2">
      <c r="D1237" s="174" t="s">
        <v>605</v>
      </c>
      <c r="E1237" s="174"/>
      <c r="F1237" s="174"/>
      <c r="G1237" s="174"/>
      <c r="H1237" s="174"/>
      <c r="I1237" s="174"/>
      <c r="J1237" s="174"/>
      <c r="K1237" s="174"/>
      <c r="L1237" s="174"/>
      <c r="M1237" s="174"/>
      <c r="N1237" s="175"/>
      <c r="O1237" s="176"/>
      <c r="P1237" s="176"/>
      <c r="Q1237" s="177"/>
      <c r="R1237" s="175"/>
      <c r="S1237" s="176"/>
      <c r="T1237" s="176"/>
      <c r="U1237" s="177"/>
      <c r="V1237" s="175"/>
      <c r="W1237" s="176"/>
      <c r="X1237" s="176"/>
      <c r="Y1237" s="177"/>
      <c r="Z1237" s="175"/>
      <c r="AA1237" s="176"/>
      <c r="AB1237" s="176"/>
      <c r="AC1237" s="177"/>
      <c r="AD1237" s="178">
        <f t="shared" si="114"/>
        <v>0</v>
      </c>
      <c r="AE1237" s="178"/>
      <c r="AF1237" s="178"/>
      <c r="AG1237" s="178"/>
      <c r="AM1237" s="93">
        <f t="shared" si="113"/>
        <v>0</v>
      </c>
      <c r="AO1237" s="94" t="e">
        <f>AD1214-'[2]41'!$D$109-'[2]41'!$D$110</f>
        <v>#REF!</v>
      </c>
    </row>
    <row r="1238" spans="4:41" ht="24.75" customHeight="1" x14ac:dyDescent="0.2">
      <c r="D1238" s="174" t="s">
        <v>606</v>
      </c>
      <c r="E1238" s="174"/>
      <c r="F1238" s="174"/>
      <c r="G1238" s="174"/>
      <c r="H1238" s="174"/>
      <c r="I1238" s="174"/>
      <c r="J1238" s="174"/>
      <c r="K1238" s="174"/>
      <c r="L1238" s="174"/>
      <c r="M1238" s="174"/>
      <c r="N1238" s="175"/>
      <c r="O1238" s="176"/>
      <c r="P1238" s="176"/>
      <c r="Q1238" s="177"/>
      <c r="R1238" s="175"/>
      <c r="S1238" s="176"/>
      <c r="T1238" s="176"/>
      <c r="U1238" s="177"/>
      <c r="V1238" s="175"/>
      <c r="W1238" s="176"/>
      <c r="X1238" s="176"/>
      <c r="Y1238" s="177"/>
      <c r="Z1238" s="175"/>
      <c r="AA1238" s="176"/>
      <c r="AB1238" s="176"/>
      <c r="AC1238" s="177"/>
      <c r="AD1238" s="178">
        <f t="shared" si="114"/>
        <v>0</v>
      </c>
      <c r="AE1238" s="178"/>
      <c r="AF1238" s="178"/>
      <c r="AG1238" s="178"/>
      <c r="AM1238" s="93">
        <f t="shared" si="113"/>
        <v>0</v>
      </c>
      <c r="AO1238" s="94" t="e">
        <f>AD1215-'[2]41'!$D$111</f>
        <v>#REF!</v>
      </c>
    </row>
    <row r="1239" spans="4:41" ht="14.25" customHeight="1" x14ac:dyDescent="0.2">
      <c r="D1239" s="174" t="s">
        <v>607</v>
      </c>
      <c r="E1239" s="174"/>
      <c r="F1239" s="174"/>
      <c r="G1239" s="174"/>
      <c r="H1239" s="174"/>
      <c r="I1239" s="174"/>
      <c r="J1239" s="174"/>
      <c r="K1239" s="174"/>
      <c r="L1239" s="174"/>
      <c r="M1239" s="174"/>
      <c r="N1239" s="175"/>
      <c r="O1239" s="176"/>
      <c r="P1239" s="176"/>
      <c r="Q1239" s="177"/>
      <c r="R1239" s="175"/>
      <c r="S1239" s="176"/>
      <c r="T1239" s="176"/>
      <c r="U1239" s="177"/>
      <c r="V1239" s="175"/>
      <c r="W1239" s="176"/>
      <c r="X1239" s="176"/>
      <c r="Y1239" s="177"/>
      <c r="Z1239" s="175"/>
      <c r="AA1239" s="176"/>
      <c r="AB1239" s="176"/>
      <c r="AC1239" s="177"/>
      <c r="AD1239" s="178">
        <f t="shared" si="114"/>
        <v>0</v>
      </c>
      <c r="AE1239" s="178"/>
      <c r="AF1239" s="178"/>
      <c r="AG1239" s="178"/>
      <c r="AM1239" s="93">
        <f t="shared" si="113"/>
        <v>0</v>
      </c>
      <c r="AO1239" s="94" t="e">
        <f>AD1216+AD1217-'[2]41'!$D$103</f>
        <v>#REF!</v>
      </c>
    </row>
    <row r="1240" spans="4:41" ht="14.25" customHeight="1" x14ac:dyDescent="0.2">
      <c r="D1240" s="174" t="s">
        <v>608</v>
      </c>
      <c r="E1240" s="174"/>
      <c r="F1240" s="174"/>
      <c r="G1240" s="174"/>
      <c r="H1240" s="174"/>
      <c r="I1240" s="174"/>
      <c r="J1240" s="174"/>
      <c r="K1240" s="174"/>
      <c r="L1240" s="174"/>
      <c r="M1240" s="174"/>
      <c r="N1240" s="175"/>
      <c r="O1240" s="176"/>
      <c r="P1240" s="176"/>
      <c r="Q1240" s="177"/>
      <c r="R1240" s="175"/>
      <c r="S1240" s="176"/>
      <c r="T1240" s="176"/>
      <c r="U1240" s="177"/>
      <c r="V1240" s="175"/>
      <c r="W1240" s="176"/>
      <c r="X1240" s="176"/>
      <c r="Y1240" s="177"/>
      <c r="Z1240" s="175"/>
      <c r="AA1240" s="176"/>
      <c r="AB1240" s="176"/>
      <c r="AC1240" s="177"/>
      <c r="AD1240" s="178">
        <f t="shared" si="114"/>
        <v>0</v>
      </c>
      <c r="AE1240" s="178"/>
      <c r="AF1240" s="178"/>
      <c r="AG1240" s="178"/>
      <c r="AM1240" s="93">
        <f t="shared" si="113"/>
        <v>0</v>
      </c>
      <c r="AO1240" s="94" t="e">
        <f>AD1216+AD1217-'[2]41'!$D$103</f>
        <v>#REF!</v>
      </c>
    </row>
    <row r="1241" spans="4:41" ht="14.25" customHeight="1" x14ac:dyDescent="0.2">
      <c r="D1241" s="174" t="s">
        <v>609</v>
      </c>
      <c r="E1241" s="174"/>
      <c r="F1241" s="174"/>
      <c r="G1241" s="174"/>
      <c r="H1241" s="174"/>
      <c r="I1241" s="174"/>
      <c r="J1241" s="174"/>
      <c r="K1241" s="174"/>
      <c r="L1241" s="174"/>
      <c r="M1241" s="174"/>
      <c r="N1241" s="175"/>
      <c r="O1241" s="176"/>
      <c r="P1241" s="176"/>
      <c r="Q1241" s="177"/>
      <c r="R1241" s="175"/>
      <c r="S1241" s="176"/>
      <c r="T1241" s="176"/>
      <c r="U1241" s="177"/>
      <c r="V1241" s="175"/>
      <c r="W1241" s="176"/>
      <c r="X1241" s="176"/>
      <c r="Y1241" s="177"/>
      <c r="Z1241" s="175"/>
      <c r="AA1241" s="176"/>
      <c r="AB1241" s="176"/>
      <c r="AC1241" s="177"/>
      <c r="AD1241" s="178">
        <f t="shared" si="114"/>
        <v>0</v>
      </c>
      <c r="AE1241" s="178"/>
      <c r="AF1241" s="178"/>
      <c r="AG1241" s="178"/>
      <c r="AM1241" s="93">
        <f t="shared" si="113"/>
        <v>0</v>
      </c>
      <c r="AO1241" s="94" t="e">
        <f>AD1218-'[2]41'!$D$106-'[2]41'!D107</f>
        <v>#REF!</v>
      </c>
    </row>
    <row r="1242" spans="4:41" ht="14.25" customHeight="1" x14ac:dyDescent="0.2">
      <c r="D1242" s="174" t="s">
        <v>610</v>
      </c>
      <c r="E1242" s="174"/>
      <c r="F1242" s="174"/>
      <c r="G1242" s="174"/>
      <c r="H1242" s="174"/>
      <c r="I1242" s="174"/>
      <c r="J1242" s="174"/>
      <c r="K1242" s="174"/>
      <c r="L1242" s="174"/>
      <c r="M1242" s="174"/>
      <c r="N1242" s="175">
        <v>565528</v>
      </c>
      <c r="O1242" s="176"/>
      <c r="P1242" s="176"/>
      <c r="Q1242" s="177"/>
      <c r="R1242" s="175"/>
      <c r="S1242" s="176"/>
      <c r="T1242" s="176"/>
      <c r="U1242" s="177"/>
      <c r="V1242" s="175"/>
      <c r="W1242" s="176"/>
      <c r="X1242" s="176"/>
      <c r="Y1242" s="177"/>
      <c r="Z1242" s="175"/>
      <c r="AA1242" s="176"/>
      <c r="AB1242" s="176"/>
      <c r="AC1242" s="177"/>
      <c r="AD1242" s="178">
        <f t="shared" si="114"/>
        <v>565528</v>
      </c>
      <c r="AE1242" s="178"/>
      <c r="AF1242" s="178"/>
      <c r="AG1242" s="178"/>
      <c r="AM1242" s="93">
        <f t="shared" si="113"/>
        <v>0</v>
      </c>
      <c r="AO1242" s="94" t="e">
        <f>AD1219-'[2]41'!$D$113</f>
        <v>#REF!</v>
      </c>
    </row>
    <row r="1243" spans="4:41" ht="14.25" customHeight="1" x14ac:dyDescent="0.2">
      <c r="D1243" s="174" t="s">
        <v>611</v>
      </c>
      <c r="E1243" s="174"/>
      <c r="F1243" s="174"/>
      <c r="G1243" s="174"/>
      <c r="H1243" s="174"/>
      <c r="I1243" s="174"/>
      <c r="J1243" s="174"/>
      <c r="K1243" s="174"/>
      <c r="L1243" s="174"/>
      <c r="M1243" s="174"/>
      <c r="N1243" s="175">
        <v>-9570854</v>
      </c>
      <c r="O1243" s="176"/>
      <c r="P1243" s="176"/>
      <c r="Q1243" s="177"/>
      <c r="R1243" s="175"/>
      <c r="S1243" s="176"/>
      <c r="T1243" s="176"/>
      <c r="U1243" s="177"/>
      <c r="V1243" s="175"/>
      <c r="W1243" s="176"/>
      <c r="X1243" s="176"/>
      <c r="Y1243" s="177"/>
      <c r="Z1243" s="183">
        <v>-925932</v>
      </c>
      <c r="AA1243" s="183"/>
      <c r="AB1243" s="183"/>
      <c r="AC1243" s="183"/>
      <c r="AD1243" s="178">
        <f t="shared" si="114"/>
        <v>-10496786</v>
      </c>
      <c r="AE1243" s="178"/>
      <c r="AF1243" s="178"/>
      <c r="AG1243" s="178"/>
      <c r="AM1243" s="93">
        <f t="shared" si="113"/>
        <v>0</v>
      </c>
      <c r="AO1243" s="94" t="e">
        <f>AD1220-'[2]41'!$D$114</f>
        <v>#REF!</v>
      </c>
    </row>
    <row r="1244" spans="4:41" ht="21.75" customHeight="1" x14ac:dyDescent="0.2">
      <c r="D1244" s="174" t="s">
        <v>612</v>
      </c>
      <c r="E1244" s="174"/>
      <c r="F1244" s="174"/>
      <c r="G1244" s="174"/>
      <c r="H1244" s="174"/>
      <c r="I1244" s="174"/>
      <c r="J1244" s="174"/>
      <c r="K1244" s="174"/>
      <c r="L1244" s="174"/>
      <c r="M1244" s="174"/>
      <c r="N1244" s="179">
        <v>-925932</v>
      </c>
      <c r="O1244" s="180"/>
      <c r="P1244" s="180"/>
      <c r="Q1244" s="181"/>
      <c r="R1244" s="179">
        <v>-634501</v>
      </c>
      <c r="S1244" s="180"/>
      <c r="T1244" s="180"/>
      <c r="U1244" s="181"/>
      <c r="V1244" s="179"/>
      <c r="W1244" s="180"/>
      <c r="X1244" s="180"/>
      <c r="Y1244" s="181"/>
      <c r="Z1244" s="182">
        <v>925932</v>
      </c>
      <c r="AA1244" s="182"/>
      <c r="AB1244" s="182"/>
      <c r="AC1244" s="182"/>
      <c r="AD1244" s="178">
        <f t="shared" si="114"/>
        <v>-634501</v>
      </c>
      <c r="AE1244" s="178"/>
      <c r="AF1244" s="178"/>
      <c r="AG1244" s="178"/>
      <c r="AM1244" s="93">
        <f t="shared" si="113"/>
        <v>0</v>
      </c>
      <c r="AO1244" s="94" t="e">
        <f>AD1221-'[2]41'!$D$115</f>
        <v>#REF!</v>
      </c>
    </row>
    <row r="1245" spans="4:41" ht="14.25" customHeight="1" x14ac:dyDescent="0.2">
      <c r="D1245" s="174" t="s">
        <v>613</v>
      </c>
      <c r="E1245" s="174"/>
      <c r="F1245" s="174"/>
      <c r="G1245" s="174"/>
      <c r="H1245" s="174"/>
      <c r="I1245" s="174"/>
      <c r="J1245" s="174"/>
      <c r="K1245" s="174"/>
      <c r="L1245" s="174"/>
      <c r="M1245" s="174"/>
      <c r="N1245" s="175"/>
      <c r="O1245" s="176"/>
      <c r="P1245" s="176"/>
      <c r="Q1245" s="177"/>
      <c r="R1245" s="175"/>
      <c r="S1245" s="176"/>
      <c r="T1245" s="176"/>
      <c r="U1245" s="177"/>
      <c r="V1245" s="175"/>
      <c r="W1245" s="176"/>
      <c r="X1245" s="176"/>
      <c r="Y1245" s="177"/>
      <c r="Z1245" s="175"/>
      <c r="AA1245" s="176"/>
      <c r="AB1245" s="176"/>
      <c r="AC1245" s="177"/>
      <c r="AD1245" s="178">
        <f t="shared" si="114"/>
        <v>0</v>
      </c>
      <c r="AE1245" s="178"/>
      <c r="AF1245" s="178"/>
      <c r="AG1245" s="178"/>
      <c r="AM1245" s="93">
        <f>SUM(N1245:AC1245)-AD1245</f>
        <v>0</v>
      </c>
      <c r="AO1245" s="155"/>
    </row>
    <row r="1246" spans="4:41" ht="14.25" customHeight="1" x14ac:dyDescent="0.2">
      <c r="D1246" s="174" t="s">
        <v>614</v>
      </c>
      <c r="E1246" s="174"/>
      <c r="F1246" s="174"/>
      <c r="G1246" s="174"/>
      <c r="H1246" s="174"/>
      <c r="I1246" s="174"/>
      <c r="J1246" s="174"/>
      <c r="K1246" s="174"/>
      <c r="L1246" s="174"/>
      <c r="M1246" s="174"/>
      <c r="N1246" s="175"/>
      <c r="O1246" s="176"/>
      <c r="P1246" s="176"/>
      <c r="Q1246" s="177"/>
      <c r="R1246" s="175"/>
      <c r="S1246" s="176"/>
      <c r="T1246" s="176"/>
      <c r="U1246" s="177"/>
      <c r="V1246" s="175"/>
      <c r="W1246" s="176"/>
      <c r="X1246" s="176"/>
      <c r="Y1246" s="177"/>
      <c r="Z1246" s="175"/>
      <c r="AA1246" s="176"/>
      <c r="AB1246" s="176"/>
      <c r="AC1246" s="177"/>
      <c r="AD1246" s="178">
        <f t="shared" si="114"/>
        <v>0</v>
      </c>
      <c r="AE1246" s="178"/>
      <c r="AF1246" s="178"/>
      <c r="AG1246" s="178"/>
      <c r="AM1246" s="93">
        <f t="shared" ref="AM1246:AM1247" si="116">SUM(N1246:AC1246)-AD1246</f>
        <v>0</v>
      </c>
      <c r="AO1246" s="155"/>
    </row>
    <row r="1247" spans="4:41" ht="25.5" customHeight="1" thickBot="1" x14ac:dyDescent="0.25">
      <c r="D1247" s="169" t="s">
        <v>615</v>
      </c>
      <c r="E1247" s="169"/>
      <c r="F1247" s="169"/>
      <c r="G1247" s="169"/>
      <c r="H1247" s="169"/>
      <c r="I1247" s="169"/>
      <c r="J1247" s="169"/>
      <c r="K1247" s="169"/>
      <c r="L1247" s="169"/>
      <c r="M1247" s="169"/>
      <c r="N1247" s="170"/>
      <c r="O1247" s="171"/>
      <c r="P1247" s="171"/>
      <c r="Q1247" s="172"/>
      <c r="R1247" s="170"/>
      <c r="S1247" s="171"/>
      <c r="T1247" s="171"/>
      <c r="U1247" s="172"/>
      <c r="V1247" s="170"/>
      <c r="W1247" s="171"/>
      <c r="X1247" s="171"/>
      <c r="Y1247" s="172"/>
      <c r="Z1247" s="170"/>
      <c r="AA1247" s="171"/>
      <c r="AB1247" s="171"/>
      <c r="AC1247" s="172"/>
      <c r="AD1247" s="173">
        <f t="shared" si="114"/>
        <v>0</v>
      </c>
      <c r="AE1247" s="173"/>
      <c r="AF1247" s="173"/>
      <c r="AG1247" s="173"/>
      <c r="AM1247" s="98">
        <f t="shared" si="116"/>
        <v>0</v>
      </c>
      <c r="AO1247" s="156"/>
    </row>
    <row r="1248" spans="4:41" ht="14.25" customHeight="1" x14ac:dyDescent="0.3">
      <c r="D1248"/>
      <c r="E1248"/>
      <c r="F1248"/>
      <c r="G1248"/>
      <c r="H1248"/>
      <c r="I1248"/>
      <c r="J1248"/>
      <c r="K1248"/>
      <c r="L1248"/>
      <c r="M1248"/>
      <c r="N1248"/>
      <c r="O1248"/>
      <c r="P1248"/>
      <c r="Q1248"/>
      <c r="R1248"/>
      <c r="S1248"/>
      <c r="T1248"/>
      <c r="U1248"/>
      <c r="V1248"/>
      <c r="W1248"/>
      <c r="X1248"/>
      <c r="Y1248"/>
      <c r="Z1248"/>
      <c r="AA1248"/>
      <c r="AB1248"/>
      <c r="AC1248"/>
      <c r="AD1248"/>
      <c r="AE1248"/>
      <c r="AF1248"/>
      <c r="AG1248"/>
      <c r="AH1248"/>
      <c r="AI1248"/>
      <c r="AJ1248"/>
      <c r="AK1248"/>
      <c r="AL1248"/>
      <c r="AM1248"/>
      <c r="AN1248"/>
      <c r="AO1248"/>
    </row>
    <row r="1249" spans="4:33" ht="14.25" hidden="1" customHeight="1" x14ac:dyDescent="0.2">
      <c r="D1249" s="165" t="s">
        <v>616</v>
      </c>
      <c r="E1249" s="165"/>
      <c r="F1249" s="165"/>
      <c r="G1249" s="165"/>
      <c r="H1249" s="165"/>
      <c r="I1249" s="165"/>
      <c r="J1249" s="165"/>
      <c r="K1249" s="165"/>
      <c r="L1249" s="165"/>
      <c r="M1249" s="165"/>
      <c r="N1249" s="165"/>
      <c r="O1249" s="165"/>
      <c r="P1249" s="165"/>
      <c r="Q1249" s="165"/>
      <c r="R1249" s="165"/>
      <c r="S1249" s="165"/>
      <c r="T1249" s="165"/>
      <c r="U1249" s="165"/>
      <c r="V1249" s="165"/>
      <c r="W1249" s="165"/>
      <c r="X1249" s="165"/>
      <c r="Y1249" s="165"/>
      <c r="Z1249" s="165"/>
      <c r="AA1249" s="165"/>
      <c r="AB1249" s="165"/>
      <c r="AC1249" s="165"/>
      <c r="AD1249" s="165"/>
      <c r="AE1249" s="165"/>
      <c r="AF1249" s="165"/>
      <c r="AG1249" s="165"/>
    </row>
    <row r="1250" spans="4:33" ht="14.25" hidden="1" customHeight="1" x14ac:dyDescent="0.2">
      <c r="D1250" s="165"/>
      <c r="E1250" s="165"/>
      <c r="F1250" s="165"/>
      <c r="G1250" s="165"/>
      <c r="H1250" s="165"/>
      <c r="I1250" s="165"/>
      <c r="J1250" s="165"/>
      <c r="K1250" s="165"/>
      <c r="L1250" s="165"/>
      <c r="M1250" s="165"/>
      <c r="N1250" s="165"/>
      <c r="O1250" s="165"/>
      <c r="P1250" s="165"/>
      <c r="Q1250" s="165"/>
      <c r="R1250" s="165"/>
      <c r="S1250" s="165"/>
      <c r="T1250" s="165"/>
      <c r="U1250" s="165"/>
      <c r="V1250" s="165"/>
      <c r="W1250" s="165"/>
      <c r="X1250" s="165"/>
      <c r="Y1250" s="165"/>
      <c r="Z1250" s="165"/>
      <c r="AA1250" s="165"/>
      <c r="AB1250" s="165"/>
      <c r="AC1250" s="165"/>
      <c r="AD1250" s="165"/>
      <c r="AE1250" s="165"/>
      <c r="AF1250" s="165"/>
      <c r="AG1250" s="165"/>
    </row>
    <row r="1251" spans="4:33" ht="14.25" hidden="1" customHeight="1" x14ac:dyDescent="0.2">
      <c r="D1251" s="165"/>
      <c r="E1251" s="165"/>
      <c r="F1251" s="165"/>
      <c r="G1251" s="165"/>
      <c r="H1251" s="165"/>
      <c r="I1251" s="165"/>
      <c r="J1251" s="165"/>
      <c r="K1251" s="165"/>
      <c r="L1251" s="165"/>
      <c r="M1251" s="165"/>
      <c r="N1251" s="165"/>
      <c r="O1251" s="165"/>
      <c r="P1251" s="165"/>
      <c r="Q1251" s="165"/>
      <c r="R1251" s="165"/>
      <c r="S1251" s="165"/>
      <c r="T1251" s="165"/>
      <c r="U1251" s="165"/>
      <c r="V1251" s="165"/>
      <c r="W1251" s="165"/>
      <c r="X1251" s="165"/>
      <c r="Y1251" s="165"/>
      <c r="Z1251" s="165"/>
      <c r="AA1251" s="165"/>
      <c r="AB1251" s="165"/>
      <c r="AC1251" s="165"/>
      <c r="AD1251" s="165"/>
      <c r="AE1251" s="165"/>
      <c r="AF1251" s="165"/>
      <c r="AG1251" s="165"/>
    </row>
    <row r="1252" spans="4:33" ht="14.25" hidden="1" customHeight="1" x14ac:dyDescent="0.2"/>
    <row r="1253" spans="4:33" ht="14.25" hidden="1" customHeight="1" x14ac:dyDescent="0.2">
      <c r="D1253" s="166" t="s">
        <v>617</v>
      </c>
      <c r="E1253" s="166"/>
      <c r="F1253" s="166"/>
      <c r="G1253" s="166"/>
      <c r="H1253" s="166"/>
      <c r="I1253" s="166"/>
      <c r="J1253" s="166"/>
      <c r="K1253" s="166"/>
      <c r="L1253" s="166"/>
      <c r="M1253" s="166"/>
      <c r="N1253" s="166"/>
      <c r="O1253" s="166"/>
      <c r="P1253" s="166"/>
      <c r="Q1253" s="166"/>
      <c r="R1253" s="166"/>
      <c r="S1253" s="166"/>
      <c r="T1253" s="166"/>
      <c r="U1253" s="166"/>
      <c r="V1253" s="166"/>
      <c r="W1253" s="166"/>
      <c r="X1253" s="166"/>
      <c r="Y1253" s="166"/>
      <c r="Z1253" s="166"/>
      <c r="AA1253" s="166"/>
      <c r="AB1253" s="166"/>
      <c r="AC1253" s="166"/>
      <c r="AD1253" s="166"/>
      <c r="AE1253" s="166"/>
      <c r="AF1253" s="166"/>
      <c r="AG1253" s="166"/>
    </row>
    <row r="1254" spans="4:33" ht="14.25" hidden="1" customHeight="1" x14ac:dyDescent="0.2"/>
    <row r="1255" spans="4:33" ht="14.25" hidden="1" customHeight="1" x14ac:dyDescent="0.2">
      <c r="D1255" s="166" t="s">
        <v>618</v>
      </c>
      <c r="E1255" s="166"/>
      <c r="F1255" s="166"/>
      <c r="G1255" s="166"/>
      <c r="H1255" s="166"/>
      <c r="I1255" s="166"/>
      <c r="J1255" s="166"/>
      <c r="K1255" s="166"/>
      <c r="L1255" s="166"/>
      <c r="M1255" s="166"/>
      <c r="N1255" s="166"/>
      <c r="O1255" s="166"/>
      <c r="P1255" s="166"/>
      <c r="Q1255" s="166"/>
      <c r="R1255" s="166"/>
      <c r="S1255" s="166"/>
      <c r="T1255" s="166"/>
      <c r="U1255" s="166"/>
      <c r="V1255" s="166"/>
      <c r="W1255" s="166"/>
      <c r="X1255" s="166"/>
      <c r="Y1255" s="166"/>
      <c r="Z1255" s="166"/>
      <c r="AA1255" s="166"/>
      <c r="AB1255" s="166"/>
      <c r="AC1255" s="166"/>
      <c r="AD1255" s="166"/>
      <c r="AE1255" s="166"/>
      <c r="AF1255" s="166"/>
      <c r="AG1255" s="166"/>
    </row>
    <row r="1256" spans="4:33" ht="14.25" hidden="1" customHeight="1" x14ac:dyDescent="0.2"/>
    <row r="1257" spans="4:33" ht="14.25" hidden="1" customHeight="1" x14ac:dyDescent="0.2">
      <c r="D1257" s="166" t="s">
        <v>619</v>
      </c>
      <c r="E1257" s="166"/>
      <c r="F1257" s="166"/>
      <c r="G1257" s="166"/>
      <c r="H1257" s="166"/>
      <c r="I1257" s="166"/>
      <c r="J1257" s="166"/>
      <c r="K1257" s="166"/>
      <c r="L1257" s="166"/>
      <c r="M1257" s="166"/>
      <c r="N1257" s="166"/>
      <c r="O1257" s="166"/>
      <c r="P1257" s="166"/>
      <c r="Q1257" s="166"/>
      <c r="R1257" s="166"/>
      <c r="S1257" s="166"/>
      <c r="T1257" s="166"/>
      <c r="U1257" s="166"/>
      <c r="V1257" s="166"/>
      <c r="W1257" s="166"/>
      <c r="X1257" s="166"/>
      <c r="Y1257" s="166"/>
      <c r="Z1257" s="166"/>
      <c r="AA1257" s="166"/>
      <c r="AB1257" s="166"/>
      <c r="AC1257" s="166"/>
      <c r="AD1257" s="166"/>
      <c r="AE1257" s="166"/>
      <c r="AF1257" s="166"/>
      <c r="AG1257" s="166"/>
    </row>
    <row r="1258" spans="4:33" ht="14.25" hidden="1" customHeight="1" x14ac:dyDescent="0.2"/>
    <row r="1259" spans="4:33" ht="14.25" hidden="1" customHeight="1" x14ac:dyDescent="0.2">
      <c r="D1259" s="166" t="s">
        <v>620</v>
      </c>
      <c r="E1259" s="166"/>
      <c r="F1259" s="166"/>
      <c r="G1259" s="166"/>
      <c r="H1259" s="166"/>
      <c r="I1259" s="166"/>
      <c r="J1259" s="166"/>
      <c r="K1259" s="166"/>
      <c r="L1259" s="166"/>
      <c r="M1259" s="166"/>
      <c r="N1259" s="166"/>
      <c r="O1259" s="166"/>
      <c r="P1259" s="166"/>
      <c r="Q1259" s="166"/>
      <c r="R1259" s="166"/>
      <c r="S1259" s="166"/>
      <c r="T1259" s="166"/>
      <c r="U1259" s="166"/>
      <c r="V1259" s="166"/>
      <c r="W1259" s="166"/>
      <c r="X1259" s="166"/>
      <c r="Y1259" s="166"/>
      <c r="Z1259" s="166"/>
      <c r="AA1259" s="166"/>
      <c r="AB1259" s="166"/>
      <c r="AC1259" s="166"/>
      <c r="AD1259" s="166"/>
      <c r="AE1259" s="166"/>
      <c r="AF1259" s="166"/>
      <c r="AG1259" s="166"/>
    </row>
    <row r="1260" spans="4:33" ht="14.25" hidden="1" customHeight="1" x14ac:dyDescent="0.2"/>
    <row r="1261" spans="4:33" ht="14.25" hidden="1" customHeight="1" x14ac:dyDescent="0.2">
      <c r="D1261" s="166" t="s">
        <v>621</v>
      </c>
      <c r="E1261" s="166"/>
      <c r="F1261" s="166"/>
      <c r="G1261" s="166"/>
      <c r="H1261" s="166"/>
      <c r="I1261" s="166"/>
      <c r="J1261" s="166"/>
      <c r="K1261" s="166"/>
      <c r="L1261" s="166"/>
      <c r="M1261" s="166"/>
      <c r="N1261" s="166"/>
      <c r="O1261" s="166"/>
      <c r="P1261" s="166"/>
      <c r="Q1261" s="166"/>
      <c r="R1261" s="166"/>
      <c r="S1261" s="166"/>
      <c r="T1261" s="166"/>
      <c r="U1261" s="166"/>
      <c r="V1261" s="166"/>
      <c r="W1261" s="166"/>
      <c r="X1261" s="166"/>
      <c r="Y1261" s="166"/>
      <c r="Z1261" s="166"/>
      <c r="AA1261" s="166"/>
      <c r="AB1261" s="166"/>
      <c r="AC1261" s="166"/>
      <c r="AD1261" s="166"/>
      <c r="AE1261" s="166"/>
      <c r="AF1261" s="166"/>
      <c r="AG1261" s="166"/>
    </row>
    <row r="1262" spans="4:33" ht="14.25" hidden="1" customHeight="1" x14ac:dyDescent="0.2"/>
    <row r="1263" spans="4:33" ht="14.25" hidden="1" customHeight="1" x14ac:dyDescent="0.2">
      <c r="D1263" s="165" t="s">
        <v>622</v>
      </c>
      <c r="E1263" s="165"/>
      <c r="F1263" s="165"/>
      <c r="G1263" s="165"/>
      <c r="H1263" s="165"/>
      <c r="I1263" s="165"/>
      <c r="J1263" s="165"/>
      <c r="K1263" s="165"/>
      <c r="L1263" s="165"/>
      <c r="M1263" s="165"/>
      <c r="N1263" s="165"/>
      <c r="O1263" s="165"/>
      <c r="P1263" s="165"/>
      <c r="Q1263" s="165"/>
      <c r="R1263" s="165"/>
      <c r="S1263" s="165"/>
      <c r="T1263" s="165"/>
      <c r="U1263" s="165"/>
      <c r="V1263" s="165"/>
      <c r="W1263" s="165"/>
      <c r="X1263" s="165"/>
      <c r="Y1263" s="165"/>
      <c r="Z1263" s="165"/>
      <c r="AA1263" s="165"/>
      <c r="AB1263" s="165"/>
      <c r="AC1263" s="165"/>
      <c r="AD1263" s="165"/>
      <c r="AE1263" s="165"/>
      <c r="AF1263" s="165"/>
      <c r="AG1263" s="165"/>
    </row>
    <row r="1264" spans="4:33" ht="14.25" hidden="1" customHeight="1" x14ac:dyDescent="0.2">
      <c r="D1264" s="165"/>
      <c r="E1264" s="165"/>
      <c r="F1264" s="165"/>
      <c r="G1264" s="165"/>
      <c r="H1264" s="165"/>
      <c r="I1264" s="165"/>
      <c r="J1264" s="165"/>
      <c r="K1264" s="165"/>
      <c r="L1264" s="165"/>
      <c r="M1264" s="165"/>
      <c r="N1264" s="165"/>
      <c r="O1264" s="165"/>
      <c r="P1264" s="165"/>
      <c r="Q1264" s="165"/>
      <c r="R1264" s="165"/>
      <c r="S1264" s="165"/>
      <c r="T1264" s="165"/>
      <c r="U1264" s="165"/>
      <c r="V1264" s="165"/>
      <c r="W1264" s="165"/>
      <c r="X1264" s="165"/>
      <c r="Y1264" s="165"/>
      <c r="Z1264" s="165"/>
      <c r="AA1264" s="165"/>
      <c r="AB1264" s="165"/>
      <c r="AC1264" s="165"/>
      <c r="AD1264" s="165"/>
      <c r="AE1264" s="165"/>
      <c r="AF1264" s="165"/>
      <c r="AG1264" s="165"/>
    </row>
    <row r="1265" spans="4:33" ht="14.25" hidden="1" customHeight="1" x14ac:dyDescent="0.2"/>
    <row r="1266" spans="4:33" ht="14.25" hidden="1" customHeight="1" x14ac:dyDescent="0.2">
      <c r="D1266" s="165" t="s">
        <v>623</v>
      </c>
      <c r="E1266" s="165"/>
      <c r="F1266" s="165"/>
      <c r="G1266" s="165"/>
      <c r="H1266" s="165"/>
      <c r="I1266" s="165"/>
      <c r="J1266" s="165"/>
      <c r="K1266" s="165"/>
      <c r="L1266" s="165"/>
      <c r="M1266" s="165"/>
      <c r="N1266" s="165"/>
      <c r="O1266" s="165"/>
      <c r="P1266" s="165"/>
      <c r="Q1266" s="165"/>
      <c r="R1266" s="165"/>
      <c r="S1266" s="165"/>
      <c r="T1266" s="165"/>
      <c r="U1266" s="165"/>
      <c r="V1266" s="165"/>
      <c r="W1266" s="165"/>
      <c r="X1266" s="165"/>
      <c r="Y1266" s="165"/>
      <c r="Z1266" s="165"/>
      <c r="AA1266" s="165"/>
      <c r="AB1266" s="165"/>
      <c r="AC1266" s="165"/>
      <c r="AD1266" s="165"/>
      <c r="AE1266" s="165"/>
      <c r="AF1266" s="165"/>
      <c r="AG1266" s="165"/>
    </row>
    <row r="1267" spans="4:33" ht="14.25" hidden="1" customHeight="1" x14ac:dyDescent="0.2">
      <c r="D1267" s="165"/>
      <c r="E1267" s="165"/>
      <c r="F1267" s="165"/>
      <c r="G1267" s="165"/>
      <c r="H1267" s="165"/>
      <c r="I1267" s="165"/>
      <c r="J1267" s="165"/>
      <c r="K1267" s="165"/>
      <c r="L1267" s="165"/>
      <c r="M1267" s="165"/>
      <c r="N1267" s="165"/>
      <c r="O1267" s="165"/>
      <c r="P1267" s="165"/>
      <c r="Q1267" s="165"/>
      <c r="R1267" s="165"/>
      <c r="S1267" s="165"/>
      <c r="T1267" s="165"/>
      <c r="U1267" s="165"/>
      <c r="V1267" s="165"/>
      <c r="W1267" s="165"/>
      <c r="X1267" s="165"/>
      <c r="Y1267" s="165"/>
      <c r="Z1267" s="165"/>
      <c r="AA1267" s="165"/>
      <c r="AB1267" s="165"/>
      <c r="AC1267" s="165"/>
      <c r="AD1267" s="165"/>
      <c r="AE1267" s="165"/>
      <c r="AF1267" s="165"/>
      <c r="AG1267" s="165"/>
    </row>
    <row r="1268" spans="4:33" ht="14.25" hidden="1" customHeight="1" x14ac:dyDescent="0.2">
      <c r="D1268" s="165"/>
      <c r="E1268" s="165"/>
      <c r="F1268" s="165"/>
      <c r="G1268" s="165"/>
      <c r="H1268" s="165"/>
      <c r="I1268" s="165"/>
      <c r="J1268" s="165"/>
      <c r="K1268" s="165"/>
      <c r="L1268" s="165"/>
      <c r="M1268" s="165"/>
      <c r="N1268" s="165"/>
      <c r="O1268" s="165"/>
      <c r="P1268" s="165"/>
      <c r="Q1268" s="165"/>
      <c r="R1268" s="165"/>
      <c r="S1268" s="165"/>
      <c r="T1268" s="165"/>
      <c r="U1268" s="165"/>
      <c r="V1268" s="165"/>
      <c r="W1268" s="165"/>
      <c r="X1268" s="165"/>
      <c r="Y1268" s="165"/>
      <c r="Z1268" s="165"/>
      <c r="AA1268" s="165"/>
      <c r="AB1268" s="165"/>
      <c r="AC1268" s="165"/>
      <c r="AD1268" s="165"/>
      <c r="AE1268" s="165"/>
      <c r="AF1268" s="165"/>
      <c r="AG1268" s="165"/>
    </row>
    <row r="1269" spans="4:33" ht="14.25" hidden="1" customHeight="1" x14ac:dyDescent="0.2">
      <c r="D1269" s="165"/>
      <c r="E1269" s="165"/>
      <c r="F1269" s="165"/>
      <c r="G1269" s="165"/>
      <c r="H1269" s="165"/>
      <c r="I1269" s="165"/>
      <c r="J1269" s="165"/>
      <c r="K1269" s="165"/>
      <c r="L1269" s="165"/>
      <c r="M1269" s="165"/>
      <c r="N1269" s="165"/>
      <c r="O1269" s="165"/>
      <c r="P1269" s="165"/>
      <c r="Q1269" s="165"/>
      <c r="R1269" s="165"/>
      <c r="S1269" s="165"/>
      <c r="T1269" s="165"/>
      <c r="U1269" s="165"/>
      <c r="V1269" s="165"/>
      <c r="W1269" s="165"/>
      <c r="X1269" s="165"/>
      <c r="Y1269" s="165"/>
      <c r="Z1269" s="165"/>
      <c r="AA1269" s="165"/>
      <c r="AB1269" s="165"/>
      <c r="AC1269" s="165"/>
      <c r="AD1269" s="165"/>
      <c r="AE1269" s="165"/>
      <c r="AF1269" s="165"/>
      <c r="AG1269" s="165"/>
    </row>
    <row r="1270" spans="4:33" ht="14.25" hidden="1" customHeight="1" x14ac:dyDescent="0.2">
      <c r="D1270" s="165"/>
      <c r="E1270" s="165"/>
      <c r="F1270" s="165"/>
      <c r="G1270" s="165"/>
      <c r="H1270" s="165"/>
      <c r="I1270" s="165"/>
      <c r="J1270" s="165"/>
      <c r="K1270" s="165"/>
      <c r="L1270" s="165"/>
      <c r="M1270" s="165"/>
      <c r="N1270" s="165"/>
      <c r="O1270" s="165"/>
      <c r="P1270" s="165"/>
      <c r="Q1270" s="165"/>
      <c r="R1270" s="165"/>
      <c r="S1270" s="165"/>
      <c r="T1270" s="165"/>
      <c r="U1270" s="165"/>
      <c r="V1270" s="165"/>
      <c r="W1270" s="165"/>
      <c r="X1270" s="165"/>
      <c r="Y1270" s="165"/>
      <c r="Z1270" s="165"/>
      <c r="AA1270" s="165"/>
      <c r="AB1270" s="165"/>
      <c r="AC1270" s="165"/>
      <c r="AD1270" s="165"/>
      <c r="AE1270" s="165"/>
      <c r="AF1270" s="165"/>
      <c r="AG1270" s="165"/>
    </row>
    <row r="1271" spans="4:33" ht="14.25" hidden="1" customHeight="1" x14ac:dyDescent="0.2"/>
    <row r="1272" spans="4:33" ht="14.25" hidden="1" customHeight="1" x14ac:dyDescent="0.2">
      <c r="D1272" s="166" t="s">
        <v>624</v>
      </c>
      <c r="E1272" s="166"/>
      <c r="F1272" s="166"/>
      <c r="G1272" s="166"/>
      <c r="H1272" s="166"/>
      <c r="I1272" s="166"/>
      <c r="J1272" s="166"/>
      <c r="K1272" s="166"/>
      <c r="L1272" s="166"/>
      <c r="M1272" s="166"/>
      <c r="N1272" s="166"/>
      <c r="O1272" s="166"/>
      <c r="P1272" s="166"/>
      <c r="Q1272" s="166"/>
      <c r="R1272" s="166"/>
      <c r="S1272" s="166"/>
      <c r="T1272" s="166"/>
      <c r="U1272" s="166"/>
      <c r="V1272" s="166"/>
      <c r="W1272" s="166"/>
      <c r="X1272" s="166"/>
      <c r="Y1272" s="166"/>
      <c r="Z1272" s="166"/>
      <c r="AA1272" s="166"/>
      <c r="AB1272" s="166"/>
      <c r="AC1272" s="166"/>
      <c r="AD1272" s="166"/>
      <c r="AE1272" s="166"/>
      <c r="AF1272" s="166"/>
      <c r="AG1272" s="166"/>
    </row>
    <row r="1273" spans="4:33" ht="14.25" hidden="1" customHeight="1" x14ac:dyDescent="0.2"/>
    <row r="1274" spans="4:33" ht="14.25" hidden="1" customHeight="1" x14ac:dyDescent="0.2">
      <c r="D1274" s="166" t="s">
        <v>625</v>
      </c>
      <c r="E1274" s="166"/>
      <c r="F1274" s="166"/>
      <c r="G1274" s="166"/>
      <c r="H1274" s="166"/>
      <c r="I1274" s="166"/>
      <c r="J1274" s="166"/>
      <c r="K1274" s="166"/>
      <c r="L1274" s="166"/>
      <c r="M1274" s="166"/>
      <c r="N1274" s="166"/>
      <c r="O1274" s="166"/>
      <c r="P1274" s="166"/>
      <c r="Q1274" s="166"/>
      <c r="R1274" s="166"/>
      <c r="S1274" s="166"/>
      <c r="T1274" s="166"/>
      <c r="U1274" s="166"/>
      <c r="V1274" s="166"/>
      <c r="W1274" s="166"/>
      <c r="X1274" s="166"/>
      <c r="Y1274" s="166"/>
      <c r="Z1274" s="166"/>
      <c r="AA1274" s="166"/>
      <c r="AB1274" s="166"/>
      <c r="AC1274" s="166"/>
      <c r="AD1274" s="166"/>
      <c r="AE1274" s="166"/>
      <c r="AF1274" s="166"/>
      <c r="AG1274" s="166"/>
    </row>
    <row r="1279" spans="4:33" ht="14.25" customHeight="1" x14ac:dyDescent="0.25">
      <c r="D1279" s="19" t="s">
        <v>626</v>
      </c>
    </row>
    <row r="1280" spans="4:33" ht="14.25" customHeight="1" x14ac:dyDescent="0.2">
      <c r="E1280" s="8" t="s">
        <v>637</v>
      </c>
    </row>
    <row r="1281" spans="4:33" ht="14.25" customHeight="1" x14ac:dyDescent="0.25">
      <c r="D1281" s="19" t="s">
        <v>627</v>
      </c>
    </row>
    <row r="1284" spans="4:33" ht="106.2" customHeight="1" x14ac:dyDescent="0.2">
      <c r="D1284" s="167" t="s">
        <v>643</v>
      </c>
      <c r="E1284" s="168"/>
      <c r="F1284" s="168"/>
      <c r="G1284" s="168"/>
      <c r="H1284" s="168"/>
      <c r="I1284" s="168"/>
      <c r="J1284" s="168"/>
      <c r="K1284" s="168"/>
      <c r="L1284" s="168"/>
      <c r="M1284" s="168"/>
      <c r="N1284" s="168"/>
      <c r="O1284" s="168"/>
      <c r="P1284" s="168"/>
      <c r="Q1284" s="168"/>
      <c r="R1284" s="168"/>
      <c r="S1284" s="168"/>
      <c r="T1284" s="168"/>
      <c r="U1284" s="168"/>
      <c r="V1284" s="168"/>
      <c r="W1284" s="168"/>
      <c r="X1284" s="168"/>
      <c r="Y1284" s="168"/>
      <c r="Z1284" s="168"/>
      <c r="AA1284" s="168"/>
      <c r="AB1284" s="168"/>
      <c r="AC1284" s="168"/>
      <c r="AD1284" s="168"/>
      <c r="AE1284" s="168"/>
      <c r="AF1284" s="168"/>
      <c r="AG1284" s="168"/>
    </row>
  </sheetData>
  <mergeCells count="2712">
    <mergeCell ref="AI1:AM1"/>
    <mergeCell ref="D9:AG12"/>
    <mergeCell ref="D14:AG15"/>
    <mergeCell ref="D24:O24"/>
    <mergeCell ref="P24:X24"/>
    <mergeCell ref="Y24:AG24"/>
    <mergeCell ref="D27:O27"/>
    <mergeCell ref="P27:X27"/>
    <mergeCell ref="Y27:AG27"/>
    <mergeCell ref="D30:AG31"/>
    <mergeCell ref="D33:M34"/>
    <mergeCell ref="N33:W33"/>
    <mergeCell ref="X33:AB34"/>
    <mergeCell ref="AC33:AG34"/>
    <mergeCell ref="N34:R34"/>
    <mergeCell ref="S34:W34"/>
    <mergeCell ref="D25:O25"/>
    <mergeCell ref="P25:X25"/>
    <mergeCell ref="Y25:AG25"/>
    <mergeCell ref="D26:O26"/>
    <mergeCell ref="P26:X26"/>
    <mergeCell ref="Y26:AG26"/>
    <mergeCell ref="B1:AH1"/>
    <mergeCell ref="D37:M37"/>
    <mergeCell ref="N37:R37"/>
    <mergeCell ref="S37:W37"/>
    <mergeCell ref="X37:AB37"/>
    <mergeCell ref="AC37:AG37"/>
    <mergeCell ref="D38:M38"/>
    <mergeCell ref="N38:R38"/>
    <mergeCell ref="S38:W38"/>
    <mergeCell ref="X38:AB38"/>
    <mergeCell ref="AC38:AG38"/>
    <mergeCell ref="D35:M35"/>
    <mergeCell ref="N35:R35"/>
    <mergeCell ref="S35:W35"/>
    <mergeCell ref="X35:AB35"/>
    <mergeCell ref="AC35:AG35"/>
    <mergeCell ref="D36:M36"/>
    <mergeCell ref="N36:R36"/>
    <mergeCell ref="S36:W36"/>
    <mergeCell ref="X36:AB36"/>
    <mergeCell ref="AC36:AG36"/>
    <mergeCell ref="D44:O44"/>
    <mergeCell ref="P44:X44"/>
    <mergeCell ref="Y44:AB45"/>
    <mergeCell ref="AC44:AG45"/>
    <mergeCell ref="D45:K45"/>
    <mergeCell ref="L45:O45"/>
    <mergeCell ref="P45:T45"/>
    <mergeCell ref="U45:X45"/>
    <mergeCell ref="D39:M39"/>
    <mergeCell ref="N39:R39"/>
    <mergeCell ref="S39:W39"/>
    <mergeCell ref="X39:AB39"/>
    <mergeCell ref="AC39:AG39"/>
    <mergeCell ref="D40:M40"/>
    <mergeCell ref="N40:R40"/>
    <mergeCell ref="S40:W40"/>
    <mergeCell ref="X40:AB40"/>
    <mergeCell ref="AC40:AG40"/>
    <mergeCell ref="D48:K48"/>
    <mergeCell ref="L48:O48"/>
    <mergeCell ref="P48:T48"/>
    <mergeCell ref="U48:X48"/>
    <mergeCell ref="Y48:AB48"/>
    <mergeCell ref="AC48:AG48"/>
    <mergeCell ref="D47:K47"/>
    <mergeCell ref="L47:O47"/>
    <mergeCell ref="P47:T47"/>
    <mergeCell ref="U47:X47"/>
    <mergeCell ref="Y47:AB47"/>
    <mergeCell ref="AC47:AG47"/>
    <mergeCell ref="D46:K46"/>
    <mergeCell ref="L46:O46"/>
    <mergeCell ref="P46:T46"/>
    <mergeCell ref="U46:X46"/>
    <mergeCell ref="Y46:AB46"/>
    <mergeCell ref="AC46:AG46"/>
    <mergeCell ref="D53:AG57"/>
    <mergeCell ref="D58:AG61"/>
    <mergeCell ref="D63:AG64"/>
    <mergeCell ref="D69:O69"/>
    <mergeCell ref="D76:O76"/>
    <mergeCell ref="D82:AG83"/>
    <mergeCell ref="D50:K50"/>
    <mergeCell ref="L50:O50"/>
    <mergeCell ref="P50:T50"/>
    <mergeCell ref="U50:X50"/>
    <mergeCell ref="Y50:AB50"/>
    <mergeCell ref="AC50:AG50"/>
    <mergeCell ref="D49:K49"/>
    <mergeCell ref="L49:O49"/>
    <mergeCell ref="P49:T49"/>
    <mergeCell ref="U49:X49"/>
    <mergeCell ref="Y49:AB49"/>
    <mergeCell ref="AC49:AG49"/>
    <mergeCell ref="D124:N124"/>
    <mergeCell ref="O124:S124"/>
    <mergeCell ref="T124:X124"/>
    <mergeCell ref="Y124:AC124"/>
    <mergeCell ref="D125:N125"/>
    <mergeCell ref="O125:S125"/>
    <mergeCell ref="T125:X125"/>
    <mergeCell ref="Y125:AC125"/>
    <mergeCell ref="D112:AG112"/>
    <mergeCell ref="D114:AG115"/>
    <mergeCell ref="D119:AG121"/>
    <mergeCell ref="O123:S123"/>
    <mergeCell ref="T123:X123"/>
    <mergeCell ref="Y123:AC123"/>
    <mergeCell ref="D88:AG89"/>
    <mergeCell ref="D91:AG92"/>
    <mergeCell ref="D94:AG97"/>
    <mergeCell ref="D101:AG102"/>
    <mergeCell ref="D106:AG107"/>
    <mergeCell ref="D109:AG110"/>
    <mergeCell ref="D138:AG139"/>
    <mergeCell ref="D141:AG142"/>
    <mergeCell ref="D144:AG145"/>
    <mergeCell ref="D147:AG150"/>
    <mergeCell ref="D128:N128"/>
    <mergeCell ref="O128:S128"/>
    <mergeCell ref="T128:X128"/>
    <mergeCell ref="Y128:AC128"/>
    <mergeCell ref="D130:AG131"/>
    <mergeCell ref="D135:AG136"/>
    <mergeCell ref="D126:N126"/>
    <mergeCell ref="O126:S126"/>
    <mergeCell ref="T126:X126"/>
    <mergeCell ref="Y126:AC126"/>
    <mergeCell ref="D127:N127"/>
    <mergeCell ref="O127:S127"/>
    <mergeCell ref="T127:X127"/>
    <mergeCell ref="Y127:AC127"/>
    <mergeCell ref="D162:N162"/>
    <mergeCell ref="O162:S162"/>
    <mergeCell ref="T162:X162"/>
    <mergeCell ref="Y162:AC162"/>
    <mergeCell ref="D163:N163"/>
    <mergeCell ref="O163:S163"/>
    <mergeCell ref="T163:X163"/>
    <mergeCell ref="Y163:AC163"/>
    <mergeCell ref="D160:N160"/>
    <mergeCell ref="O160:S160"/>
    <mergeCell ref="T160:X160"/>
    <mergeCell ref="Y160:AC160"/>
    <mergeCell ref="D161:N161"/>
    <mergeCell ref="O161:S161"/>
    <mergeCell ref="T161:X161"/>
    <mergeCell ref="Y161:AC161"/>
    <mergeCell ref="D154:AG156"/>
    <mergeCell ref="O158:S158"/>
    <mergeCell ref="T158:X158"/>
    <mergeCell ref="Y158:AC158"/>
    <mergeCell ref="D159:N159"/>
    <mergeCell ref="O159:S159"/>
    <mergeCell ref="T159:X159"/>
    <mergeCell ref="Y159:AC159"/>
    <mergeCell ref="D211:AG211"/>
    <mergeCell ref="D213:AG213"/>
    <mergeCell ref="D218:AG219"/>
    <mergeCell ref="E221:AG221"/>
    <mergeCell ref="E222:AG222"/>
    <mergeCell ref="E223:AG223"/>
    <mergeCell ref="E189:AG189"/>
    <mergeCell ref="E190:AG192"/>
    <mergeCell ref="D194:AG195"/>
    <mergeCell ref="D197:AG198"/>
    <mergeCell ref="D202:AG206"/>
    <mergeCell ref="D208:AG209"/>
    <mergeCell ref="D165:AG166"/>
    <mergeCell ref="D171:AG173"/>
    <mergeCell ref="D175:AG176"/>
    <mergeCell ref="D178:AG182"/>
    <mergeCell ref="D184:AG185"/>
    <mergeCell ref="E187:AG188"/>
    <mergeCell ref="D281:AG289"/>
    <mergeCell ref="D292:AG293"/>
    <mergeCell ref="D295:AG296"/>
    <mergeCell ref="D298:AG298"/>
    <mergeCell ref="D302:AG303"/>
    <mergeCell ref="D305:AG305"/>
    <mergeCell ref="D255:AG256"/>
    <mergeCell ref="D260:AG261"/>
    <mergeCell ref="D263:AG264"/>
    <mergeCell ref="D268:AG269"/>
    <mergeCell ref="D273:AG274"/>
    <mergeCell ref="D276:AG280"/>
    <mergeCell ref="D225:AG228"/>
    <mergeCell ref="D232:AG234"/>
    <mergeCell ref="D236:AG237"/>
    <mergeCell ref="D241:AG243"/>
    <mergeCell ref="D247:AG248"/>
    <mergeCell ref="D252:AG253"/>
    <mergeCell ref="D379:AG379"/>
    <mergeCell ref="D359:AG361"/>
    <mergeCell ref="D365:AG367"/>
    <mergeCell ref="E369:AG370"/>
    <mergeCell ref="E372:AG373"/>
    <mergeCell ref="E375:AG375"/>
    <mergeCell ref="D377:AG377"/>
    <mergeCell ref="D328:AG333"/>
    <mergeCell ref="D335:AG338"/>
    <mergeCell ref="D340:AG345"/>
    <mergeCell ref="D350:AG350"/>
    <mergeCell ref="E352:AG353"/>
    <mergeCell ref="E355:AG357"/>
    <mergeCell ref="D309:AG310"/>
    <mergeCell ref="E312:AG312"/>
    <mergeCell ref="E313:AG313"/>
    <mergeCell ref="E314:AG319"/>
    <mergeCell ref="D321:AG321"/>
    <mergeCell ref="D323:AG324"/>
    <mergeCell ref="Q419:S419"/>
    <mergeCell ref="T419:V419"/>
    <mergeCell ref="W419:Y419"/>
    <mergeCell ref="Z419:AB419"/>
    <mergeCell ref="AC419:AE419"/>
    <mergeCell ref="AF419:AH419"/>
    <mergeCell ref="D405:AG405"/>
    <mergeCell ref="D409:AG411"/>
    <mergeCell ref="AI417:AQ417"/>
    <mergeCell ref="AS417:BA417"/>
    <mergeCell ref="BC417:BK417"/>
    <mergeCell ref="D418:G419"/>
    <mergeCell ref="H418:AH418"/>
    <mergeCell ref="H419:J419"/>
    <mergeCell ref="K419:M419"/>
    <mergeCell ref="N419:P419"/>
    <mergeCell ref="D395:AG397"/>
    <mergeCell ref="D399:AG399"/>
    <mergeCell ref="D401:AG404"/>
    <mergeCell ref="AF421:AH421"/>
    <mergeCell ref="D422:G422"/>
    <mergeCell ref="H422:J422"/>
    <mergeCell ref="K422:M422"/>
    <mergeCell ref="N422:P422"/>
    <mergeCell ref="Q422:S422"/>
    <mergeCell ref="T422:V422"/>
    <mergeCell ref="W422:Y422"/>
    <mergeCell ref="Z422:AB422"/>
    <mergeCell ref="AC422:AE422"/>
    <mergeCell ref="D420:AH420"/>
    <mergeCell ref="D421:G421"/>
    <mergeCell ref="H421:J421"/>
    <mergeCell ref="K421:M421"/>
    <mergeCell ref="N421:P421"/>
    <mergeCell ref="Q421:S421"/>
    <mergeCell ref="T421:V421"/>
    <mergeCell ref="W421:Y421"/>
    <mergeCell ref="Z421:AB421"/>
    <mergeCell ref="AC421:AE421"/>
    <mergeCell ref="AF423:AH423"/>
    <mergeCell ref="D424:G424"/>
    <mergeCell ref="H424:J424"/>
    <mergeCell ref="K424:M424"/>
    <mergeCell ref="N424:P424"/>
    <mergeCell ref="Q424:S424"/>
    <mergeCell ref="T424:V424"/>
    <mergeCell ref="W424:Y424"/>
    <mergeCell ref="Z424:AB424"/>
    <mergeCell ref="AC424:AE424"/>
    <mergeCell ref="AF422:AH422"/>
    <mergeCell ref="D423:G423"/>
    <mergeCell ref="H423:J423"/>
    <mergeCell ref="K423:M423"/>
    <mergeCell ref="N423:P423"/>
    <mergeCell ref="Q423:S423"/>
    <mergeCell ref="T423:V423"/>
    <mergeCell ref="W423:Y423"/>
    <mergeCell ref="Z423:AB423"/>
    <mergeCell ref="AC423:AE423"/>
    <mergeCell ref="AF425:AH425"/>
    <mergeCell ref="D426:AH426"/>
    <mergeCell ref="D427:G427"/>
    <mergeCell ref="H427:J427"/>
    <mergeCell ref="K427:M427"/>
    <mergeCell ref="N427:P427"/>
    <mergeCell ref="Q427:S427"/>
    <mergeCell ref="T427:V427"/>
    <mergeCell ref="W427:Y427"/>
    <mergeCell ref="Z427:AB427"/>
    <mergeCell ref="AF424:AH424"/>
    <mergeCell ref="D425:G425"/>
    <mergeCell ref="H425:J425"/>
    <mergeCell ref="K425:M425"/>
    <mergeCell ref="N425:P425"/>
    <mergeCell ref="Q425:S425"/>
    <mergeCell ref="T425:V425"/>
    <mergeCell ref="W425:Y425"/>
    <mergeCell ref="Z425:AB425"/>
    <mergeCell ref="AC425:AE425"/>
    <mergeCell ref="AC428:AE428"/>
    <mergeCell ref="AF428:AH428"/>
    <mergeCell ref="D429:G429"/>
    <mergeCell ref="H429:J429"/>
    <mergeCell ref="K429:M429"/>
    <mergeCell ref="N429:P429"/>
    <mergeCell ref="Q429:S429"/>
    <mergeCell ref="T429:V429"/>
    <mergeCell ref="W429:Y429"/>
    <mergeCell ref="Z429:AB429"/>
    <mergeCell ref="AC427:AE427"/>
    <mergeCell ref="AF427:AH427"/>
    <mergeCell ref="D428:G428"/>
    <mergeCell ref="H428:J428"/>
    <mergeCell ref="K428:M428"/>
    <mergeCell ref="N428:P428"/>
    <mergeCell ref="Q428:S428"/>
    <mergeCell ref="T428:V428"/>
    <mergeCell ref="W428:Y428"/>
    <mergeCell ref="Z428:AB428"/>
    <mergeCell ref="AC430:AE430"/>
    <mergeCell ref="AF430:AH430"/>
    <mergeCell ref="D431:G431"/>
    <mergeCell ref="H431:J431"/>
    <mergeCell ref="K431:M431"/>
    <mergeCell ref="N431:P431"/>
    <mergeCell ref="Q431:S431"/>
    <mergeCell ref="T431:V431"/>
    <mergeCell ref="W431:Y431"/>
    <mergeCell ref="Z431:AB431"/>
    <mergeCell ref="AC429:AE429"/>
    <mergeCell ref="AF429:AH429"/>
    <mergeCell ref="D430:G430"/>
    <mergeCell ref="H430:J430"/>
    <mergeCell ref="K430:M430"/>
    <mergeCell ref="N430:P430"/>
    <mergeCell ref="Q430:S430"/>
    <mergeCell ref="T430:V430"/>
    <mergeCell ref="W430:Y430"/>
    <mergeCell ref="Z430:AB430"/>
    <mergeCell ref="Z433:AB433"/>
    <mergeCell ref="AC433:AE433"/>
    <mergeCell ref="AF433:AH433"/>
    <mergeCell ref="D434:G434"/>
    <mergeCell ref="H434:J434"/>
    <mergeCell ref="K434:M434"/>
    <mergeCell ref="N434:P434"/>
    <mergeCell ref="Q434:S434"/>
    <mergeCell ref="T434:V434"/>
    <mergeCell ref="W434:Y434"/>
    <mergeCell ref="AC431:AE431"/>
    <mergeCell ref="AF431:AH431"/>
    <mergeCell ref="D432:AH432"/>
    <mergeCell ref="D433:G433"/>
    <mergeCell ref="H433:J433"/>
    <mergeCell ref="K433:M433"/>
    <mergeCell ref="N433:P433"/>
    <mergeCell ref="Q433:S433"/>
    <mergeCell ref="T433:V433"/>
    <mergeCell ref="W433:Y433"/>
    <mergeCell ref="W444:Y444"/>
    <mergeCell ref="Z444:AB444"/>
    <mergeCell ref="AC444:AE444"/>
    <mergeCell ref="AF444:AH444"/>
    <mergeCell ref="D445:AH445"/>
    <mergeCell ref="D446:G446"/>
    <mergeCell ref="H446:J446"/>
    <mergeCell ref="K446:M446"/>
    <mergeCell ref="N446:P446"/>
    <mergeCell ref="Q446:S446"/>
    <mergeCell ref="Z434:AB434"/>
    <mergeCell ref="AC434:AE434"/>
    <mergeCell ref="AF434:AH434"/>
    <mergeCell ref="D443:G444"/>
    <mergeCell ref="H443:AH443"/>
    <mergeCell ref="H444:J444"/>
    <mergeCell ref="K444:M444"/>
    <mergeCell ref="N444:P444"/>
    <mergeCell ref="Q444:S444"/>
    <mergeCell ref="T444:V444"/>
    <mergeCell ref="D435:AH435"/>
    <mergeCell ref="G438:U438"/>
    <mergeCell ref="T447:V447"/>
    <mergeCell ref="W447:Y447"/>
    <mergeCell ref="Z447:AB447"/>
    <mergeCell ref="AC447:AE447"/>
    <mergeCell ref="AF447:AH447"/>
    <mergeCell ref="D448:G448"/>
    <mergeCell ref="H448:J448"/>
    <mergeCell ref="K448:M448"/>
    <mergeCell ref="N448:P448"/>
    <mergeCell ref="Q448:S448"/>
    <mergeCell ref="T446:V446"/>
    <mergeCell ref="W446:Y446"/>
    <mergeCell ref="Z446:AB446"/>
    <mergeCell ref="AC446:AE446"/>
    <mergeCell ref="AF446:AH446"/>
    <mergeCell ref="D447:G447"/>
    <mergeCell ref="H447:J447"/>
    <mergeCell ref="K447:M447"/>
    <mergeCell ref="N447:P447"/>
    <mergeCell ref="Q447:S447"/>
    <mergeCell ref="T449:V449"/>
    <mergeCell ref="W449:Y449"/>
    <mergeCell ref="Z449:AB449"/>
    <mergeCell ref="AC449:AE449"/>
    <mergeCell ref="AF449:AH449"/>
    <mergeCell ref="D450:G450"/>
    <mergeCell ref="H450:J450"/>
    <mergeCell ref="K450:M450"/>
    <mergeCell ref="N450:P450"/>
    <mergeCell ref="Q450:S450"/>
    <mergeCell ref="T448:V448"/>
    <mergeCell ref="W448:Y448"/>
    <mergeCell ref="Z448:AB448"/>
    <mergeCell ref="AC448:AE448"/>
    <mergeCell ref="AF448:AH448"/>
    <mergeCell ref="D449:G449"/>
    <mergeCell ref="H449:J449"/>
    <mergeCell ref="K449:M449"/>
    <mergeCell ref="N449:P449"/>
    <mergeCell ref="Q449:S449"/>
    <mergeCell ref="W452:Y452"/>
    <mergeCell ref="Z452:AB452"/>
    <mergeCell ref="AC452:AE452"/>
    <mergeCell ref="AF452:AH452"/>
    <mergeCell ref="D453:G453"/>
    <mergeCell ref="H453:J453"/>
    <mergeCell ref="K453:M453"/>
    <mergeCell ref="N453:P453"/>
    <mergeCell ref="Q453:S453"/>
    <mergeCell ref="T453:V453"/>
    <mergeCell ref="D452:G452"/>
    <mergeCell ref="H452:J452"/>
    <mergeCell ref="K452:M452"/>
    <mergeCell ref="N452:P452"/>
    <mergeCell ref="Q452:S452"/>
    <mergeCell ref="T452:V452"/>
    <mergeCell ref="T450:V450"/>
    <mergeCell ref="W450:Y450"/>
    <mergeCell ref="Z450:AB450"/>
    <mergeCell ref="AC450:AE450"/>
    <mergeCell ref="AF450:AH450"/>
    <mergeCell ref="D451:AH451"/>
    <mergeCell ref="W454:Y454"/>
    <mergeCell ref="Z454:AB454"/>
    <mergeCell ref="AC454:AE454"/>
    <mergeCell ref="AF454:AH454"/>
    <mergeCell ref="D455:G455"/>
    <mergeCell ref="H455:J455"/>
    <mergeCell ref="K455:M455"/>
    <mergeCell ref="N455:P455"/>
    <mergeCell ref="Q455:S455"/>
    <mergeCell ref="T455:V455"/>
    <mergeCell ref="W453:Y453"/>
    <mergeCell ref="Z453:AB453"/>
    <mergeCell ref="AC453:AE453"/>
    <mergeCell ref="AF453:AH453"/>
    <mergeCell ref="D454:G454"/>
    <mergeCell ref="H454:J454"/>
    <mergeCell ref="K454:M454"/>
    <mergeCell ref="N454:P454"/>
    <mergeCell ref="Q454:S454"/>
    <mergeCell ref="T454:V454"/>
    <mergeCell ref="W456:Y456"/>
    <mergeCell ref="Z456:AB456"/>
    <mergeCell ref="AC456:AE456"/>
    <mergeCell ref="AF456:AH456"/>
    <mergeCell ref="D457:AH457"/>
    <mergeCell ref="D458:G458"/>
    <mergeCell ref="H458:J458"/>
    <mergeCell ref="K458:M458"/>
    <mergeCell ref="N458:P458"/>
    <mergeCell ref="Q458:S458"/>
    <mergeCell ref="W455:Y455"/>
    <mergeCell ref="Z455:AB455"/>
    <mergeCell ref="AC455:AE455"/>
    <mergeCell ref="AF455:AH455"/>
    <mergeCell ref="D456:G456"/>
    <mergeCell ref="H456:J456"/>
    <mergeCell ref="K456:M456"/>
    <mergeCell ref="N456:P456"/>
    <mergeCell ref="Q456:S456"/>
    <mergeCell ref="T456:V456"/>
    <mergeCell ref="D464:R464"/>
    <mergeCell ref="S464:AG464"/>
    <mergeCell ref="D465:R465"/>
    <mergeCell ref="S465:AG465"/>
    <mergeCell ref="D467:AG468"/>
    <mergeCell ref="D470:AG470"/>
    <mergeCell ref="T459:V459"/>
    <mergeCell ref="W459:Y459"/>
    <mergeCell ref="Z459:AB459"/>
    <mergeCell ref="AC459:AE459"/>
    <mergeCell ref="AF459:AH459"/>
    <mergeCell ref="D463:R463"/>
    <mergeCell ref="S463:AG463"/>
    <mergeCell ref="T458:V458"/>
    <mergeCell ref="W458:Y458"/>
    <mergeCell ref="Z458:AB458"/>
    <mergeCell ref="AC458:AE458"/>
    <mergeCell ref="AF458:AH458"/>
    <mergeCell ref="D459:G459"/>
    <mergeCell ref="H459:J459"/>
    <mergeCell ref="K459:M459"/>
    <mergeCell ref="N459:P459"/>
    <mergeCell ref="Q459:S459"/>
    <mergeCell ref="D479:J479"/>
    <mergeCell ref="K479:N479"/>
    <mergeCell ref="O479:R479"/>
    <mergeCell ref="S479:W479"/>
    <mergeCell ref="X479:AB479"/>
    <mergeCell ref="AC479:AG479"/>
    <mergeCell ref="D477:AG477"/>
    <mergeCell ref="D478:J478"/>
    <mergeCell ref="K478:N478"/>
    <mergeCell ref="O478:R478"/>
    <mergeCell ref="S478:W478"/>
    <mergeCell ref="X478:AB478"/>
    <mergeCell ref="AC478:AG478"/>
    <mergeCell ref="D473:AG473"/>
    <mergeCell ref="D475:J476"/>
    <mergeCell ref="K475:AG475"/>
    <mergeCell ref="K476:N476"/>
    <mergeCell ref="O476:R476"/>
    <mergeCell ref="S476:W476"/>
    <mergeCell ref="X476:AB476"/>
    <mergeCell ref="AC476:AG476"/>
    <mergeCell ref="D482:J482"/>
    <mergeCell ref="K482:N482"/>
    <mergeCell ref="O482:R482"/>
    <mergeCell ref="S482:W482"/>
    <mergeCell ref="X482:AB482"/>
    <mergeCell ref="AC482:AG482"/>
    <mergeCell ref="D481:J481"/>
    <mergeCell ref="K481:N481"/>
    <mergeCell ref="O481:R481"/>
    <mergeCell ref="S481:W481"/>
    <mergeCell ref="X481:AB481"/>
    <mergeCell ref="AC481:AG481"/>
    <mergeCell ref="D480:J480"/>
    <mergeCell ref="K480:N480"/>
    <mergeCell ref="O480:R480"/>
    <mergeCell ref="S480:W480"/>
    <mergeCell ref="X480:AB480"/>
    <mergeCell ref="AC480:AG480"/>
    <mergeCell ref="D486:J486"/>
    <mergeCell ref="K486:N486"/>
    <mergeCell ref="O486:R486"/>
    <mergeCell ref="S486:W486"/>
    <mergeCell ref="X486:AB486"/>
    <mergeCell ref="AC486:AG486"/>
    <mergeCell ref="D485:J485"/>
    <mergeCell ref="K485:N485"/>
    <mergeCell ref="O485:R485"/>
    <mergeCell ref="S485:W485"/>
    <mergeCell ref="X485:AB485"/>
    <mergeCell ref="AC485:AG485"/>
    <mergeCell ref="D483:AG483"/>
    <mergeCell ref="D484:J484"/>
    <mergeCell ref="K484:N484"/>
    <mergeCell ref="O484:R484"/>
    <mergeCell ref="S484:W484"/>
    <mergeCell ref="X484:AB484"/>
    <mergeCell ref="AC484:AG484"/>
    <mergeCell ref="D489:J489"/>
    <mergeCell ref="K489:N489"/>
    <mergeCell ref="O489:R489"/>
    <mergeCell ref="S489:W489"/>
    <mergeCell ref="X489:AB489"/>
    <mergeCell ref="AC489:AG489"/>
    <mergeCell ref="D488:J488"/>
    <mergeCell ref="K488:N488"/>
    <mergeCell ref="O488:R488"/>
    <mergeCell ref="S488:W488"/>
    <mergeCell ref="X488:AB488"/>
    <mergeCell ref="AC488:AG488"/>
    <mergeCell ref="D487:J487"/>
    <mergeCell ref="K487:N487"/>
    <mergeCell ref="O487:R487"/>
    <mergeCell ref="S487:W487"/>
    <mergeCell ref="X487:AB487"/>
    <mergeCell ref="AC487:AG487"/>
    <mergeCell ref="D493:J493"/>
    <mergeCell ref="K493:N493"/>
    <mergeCell ref="O493:R493"/>
    <mergeCell ref="S493:W493"/>
    <mergeCell ref="X493:AB493"/>
    <mergeCell ref="AC493:AG493"/>
    <mergeCell ref="D491:AG491"/>
    <mergeCell ref="D492:J492"/>
    <mergeCell ref="K492:N492"/>
    <mergeCell ref="O492:R492"/>
    <mergeCell ref="S492:W492"/>
    <mergeCell ref="X492:AB492"/>
    <mergeCell ref="AC492:AG492"/>
    <mergeCell ref="D490:J490"/>
    <mergeCell ref="K490:N490"/>
    <mergeCell ref="O490:R490"/>
    <mergeCell ref="S490:W490"/>
    <mergeCell ref="X490:AB490"/>
    <mergeCell ref="AC490:AG490"/>
    <mergeCell ref="D497:J497"/>
    <mergeCell ref="K497:N497"/>
    <mergeCell ref="O497:R497"/>
    <mergeCell ref="S497:W497"/>
    <mergeCell ref="X497:AB497"/>
    <mergeCell ref="AC497:AG497"/>
    <mergeCell ref="D495:AG495"/>
    <mergeCell ref="D496:J496"/>
    <mergeCell ref="K496:N496"/>
    <mergeCell ref="O496:R496"/>
    <mergeCell ref="S496:W496"/>
    <mergeCell ref="X496:AB496"/>
    <mergeCell ref="AC496:AG496"/>
    <mergeCell ref="D494:J494"/>
    <mergeCell ref="K494:N494"/>
    <mergeCell ref="O494:R494"/>
    <mergeCell ref="S494:W494"/>
    <mergeCell ref="X494:AB494"/>
    <mergeCell ref="AC494:AG494"/>
    <mergeCell ref="D509:K509"/>
    <mergeCell ref="L509:P509"/>
    <mergeCell ref="Q509:T509"/>
    <mergeCell ref="U509:X509"/>
    <mergeCell ref="Y509:AB509"/>
    <mergeCell ref="AC509:AG509"/>
    <mergeCell ref="D500:AG501"/>
    <mergeCell ref="D503:AG504"/>
    <mergeCell ref="D506:AG506"/>
    <mergeCell ref="D508:K508"/>
    <mergeCell ref="L508:P508"/>
    <mergeCell ref="Q508:T508"/>
    <mergeCell ref="U508:X508"/>
    <mergeCell ref="Y508:AB508"/>
    <mergeCell ref="AC508:AG508"/>
    <mergeCell ref="D498:J498"/>
    <mergeCell ref="K498:N498"/>
    <mergeCell ref="O498:R498"/>
    <mergeCell ref="S498:W498"/>
    <mergeCell ref="X498:AB498"/>
    <mergeCell ref="AC498:AG498"/>
    <mergeCell ref="D512:K512"/>
    <mergeCell ref="L512:P512"/>
    <mergeCell ref="Q512:T512"/>
    <mergeCell ref="U512:X512"/>
    <mergeCell ref="Y512:AB512"/>
    <mergeCell ref="AC512:AG512"/>
    <mergeCell ref="D511:K511"/>
    <mergeCell ref="L511:P511"/>
    <mergeCell ref="Q511:T511"/>
    <mergeCell ref="U511:X511"/>
    <mergeCell ref="Y511:AB511"/>
    <mergeCell ref="AC511:AG511"/>
    <mergeCell ref="D510:K510"/>
    <mergeCell ref="L510:P510"/>
    <mergeCell ref="Q510:T510"/>
    <mergeCell ref="U510:X510"/>
    <mergeCell ref="Y510:AB510"/>
    <mergeCell ref="AC510:AG510"/>
    <mergeCell ref="D528:H528"/>
    <mergeCell ref="I528:M528"/>
    <mergeCell ref="N528:R528"/>
    <mergeCell ref="S528:W528"/>
    <mergeCell ref="X528:AB528"/>
    <mergeCell ref="AC528:AG528"/>
    <mergeCell ref="D515:AF516"/>
    <mergeCell ref="D524:AG524"/>
    <mergeCell ref="D526:H527"/>
    <mergeCell ref="I526:AG526"/>
    <mergeCell ref="I527:M527"/>
    <mergeCell ref="N527:R527"/>
    <mergeCell ref="S527:W527"/>
    <mergeCell ref="X527:AB527"/>
    <mergeCell ref="AC527:AG527"/>
    <mergeCell ref="D513:K513"/>
    <mergeCell ref="L513:P513"/>
    <mergeCell ref="Q513:T513"/>
    <mergeCell ref="U513:X513"/>
    <mergeCell ref="Y513:AB513"/>
    <mergeCell ref="AC513:AG513"/>
    <mergeCell ref="D531:H531"/>
    <mergeCell ref="I531:M531"/>
    <mergeCell ref="N531:R531"/>
    <mergeCell ref="S531:W531"/>
    <mergeCell ref="X531:AB531"/>
    <mergeCell ref="AC531:AG531"/>
    <mergeCell ref="D530:H530"/>
    <mergeCell ref="I530:M530"/>
    <mergeCell ref="N530:R530"/>
    <mergeCell ref="S530:W530"/>
    <mergeCell ref="X530:AB530"/>
    <mergeCell ref="AC530:AG530"/>
    <mergeCell ref="D529:H529"/>
    <mergeCell ref="I529:M529"/>
    <mergeCell ref="N529:R529"/>
    <mergeCell ref="S529:W529"/>
    <mergeCell ref="X529:AB529"/>
    <mergeCell ref="AC529:AG529"/>
    <mergeCell ref="D535:AG535"/>
    <mergeCell ref="D536:AG538"/>
    <mergeCell ref="D540:AG540"/>
    <mergeCell ref="D542:AG542"/>
    <mergeCell ref="D548:AG548"/>
    <mergeCell ref="D550:L550"/>
    <mergeCell ref="M550:S550"/>
    <mergeCell ref="T550:Z550"/>
    <mergeCell ref="AA550:AG550"/>
    <mergeCell ref="D533:H533"/>
    <mergeCell ref="I533:M533"/>
    <mergeCell ref="N533:R533"/>
    <mergeCell ref="S533:W533"/>
    <mergeCell ref="X533:AB533"/>
    <mergeCell ref="AC533:AG533"/>
    <mergeCell ref="D532:H532"/>
    <mergeCell ref="I532:M532"/>
    <mergeCell ref="N532:R532"/>
    <mergeCell ref="S532:W532"/>
    <mergeCell ref="X532:AB532"/>
    <mergeCell ref="AC532:AG532"/>
    <mergeCell ref="D556:L556"/>
    <mergeCell ref="M556:S556"/>
    <mergeCell ref="T556:Z556"/>
    <mergeCell ref="AA556:AG556"/>
    <mergeCell ref="D557:L557"/>
    <mergeCell ref="M557:S557"/>
    <mergeCell ref="T557:Z557"/>
    <mergeCell ref="AA557:AG557"/>
    <mergeCell ref="D554:L554"/>
    <mergeCell ref="M554:S554"/>
    <mergeCell ref="T554:Z554"/>
    <mergeCell ref="AA554:AG554"/>
    <mergeCell ref="D555:L555"/>
    <mergeCell ref="M555:S555"/>
    <mergeCell ref="T555:Z555"/>
    <mergeCell ref="AA555:AG555"/>
    <mergeCell ref="D551:AG551"/>
    <mergeCell ref="D552:L552"/>
    <mergeCell ref="M552:S552"/>
    <mergeCell ref="T552:Z552"/>
    <mergeCell ref="AA552:AG552"/>
    <mergeCell ref="D553:L553"/>
    <mergeCell ref="M553:S553"/>
    <mergeCell ref="T553:Z553"/>
    <mergeCell ref="AA553:AG553"/>
    <mergeCell ref="D561:L561"/>
    <mergeCell ref="M561:S561"/>
    <mergeCell ref="T561:Z561"/>
    <mergeCell ref="AA561:AG561"/>
    <mergeCell ref="D562:L562"/>
    <mergeCell ref="M562:S562"/>
    <mergeCell ref="T562:Z562"/>
    <mergeCell ref="AA562:AG562"/>
    <mergeCell ref="D558:AG558"/>
    <mergeCell ref="D559:L559"/>
    <mergeCell ref="M559:S559"/>
    <mergeCell ref="T559:Z559"/>
    <mergeCell ref="AA559:AG559"/>
    <mergeCell ref="D560:L560"/>
    <mergeCell ref="M560:S560"/>
    <mergeCell ref="T560:Z560"/>
    <mergeCell ref="AA560:AG560"/>
    <mergeCell ref="D565:L565"/>
    <mergeCell ref="M565:S565"/>
    <mergeCell ref="T565:Z565"/>
    <mergeCell ref="AA565:AG565"/>
    <mergeCell ref="D566:L566"/>
    <mergeCell ref="M566:S566"/>
    <mergeCell ref="T566:Z566"/>
    <mergeCell ref="AA566:AG566"/>
    <mergeCell ref="D563:L563"/>
    <mergeCell ref="M563:S563"/>
    <mergeCell ref="T563:Z563"/>
    <mergeCell ref="AA563:AG563"/>
    <mergeCell ref="D564:L564"/>
    <mergeCell ref="M564:S564"/>
    <mergeCell ref="T564:Z564"/>
    <mergeCell ref="AA564:AG564"/>
    <mergeCell ref="D574:M574"/>
    <mergeCell ref="N574:W574"/>
    <mergeCell ref="X574:AG574"/>
    <mergeCell ref="D575:M575"/>
    <mergeCell ref="N575:W575"/>
    <mergeCell ref="X575:AG575"/>
    <mergeCell ref="D570:AG570"/>
    <mergeCell ref="D572:M572"/>
    <mergeCell ref="N572:W572"/>
    <mergeCell ref="X572:AG572"/>
    <mergeCell ref="D573:M573"/>
    <mergeCell ref="N573:W573"/>
    <mergeCell ref="X573:AG573"/>
    <mergeCell ref="AM584:AM585"/>
    <mergeCell ref="AN584:AN585"/>
    <mergeCell ref="AO584:AO585"/>
    <mergeCell ref="N585:Q585"/>
    <mergeCell ref="R585:U585"/>
    <mergeCell ref="V585:Y585"/>
    <mergeCell ref="Z585:AC585"/>
    <mergeCell ref="AD585:AG585"/>
    <mergeCell ref="D580:AG582"/>
    <mergeCell ref="D584:M585"/>
    <mergeCell ref="N584:AG584"/>
    <mergeCell ref="AJ584:AJ585"/>
    <mergeCell ref="AK584:AK585"/>
    <mergeCell ref="AL584:AL585"/>
    <mergeCell ref="D576:M576"/>
    <mergeCell ref="N576:W576"/>
    <mergeCell ref="X576:AG576"/>
    <mergeCell ref="D577:M577"/>
    <mergeCell ref="N577:W577"/>
    <mergeCell ref="X577:AG577"/>
    <mergeCell ref="D588:M588"/>
    <mergeCell ref="N588:Q588"/>
    <mergeCell ref="R588:U588"/>
    <mergeCell ref="V588:Y588"/>
    <mergeCell ref="Z588:AC588"/>
    <mergeCell ref="AD588:AG588"/>
    <mergeCell ref="D587:M587"/>
    <mergeCell ref="N587:Q587"/>
    <mergeCell ref="R587:U587"/>
    <mergeCell ref="V587:Y587"/>
    <mergeCell ref="Z587:AC587"/>
    <mergeCell ref="AD587:AG587"/>
    <mergeCell ref="D586:M586"/>
    <mergeCell ref="N586:Q586"/>
    <mergeCell ref="R586:U586"/>
    <mergeCell ref="V586:Y586"/>
    <mergeCell ref="Z586:AC586"/>
    <mergeCell ref="AD586:AG586"/>
    <mergeCell ref="D591:M591"/>
    <mergeCell ref="N591:Q591"/>
    <mergeCell ref="R591:U591"/>
    <mergeCell ref="V591:Y591"/>
    <mergeCell ref="Z591:AC591"/>
    <mergeCell ref="AD591:AG591"/>
    <mergeCell ref="D590:M590"/>
    <mergeCell ref="N590:Q590"/>
    <mergeCell ref="R590:U590"/>
    <mergeCell ref="V590:Y590"/>
    <mergeCell ref="Z590:AC590"/>
    <mergeCell ref="AD590:AG590"/>
    <mergeCell ref="D589:M589"/>
    <mergeCell ref="N589:Q589"/>
    <mergeCell ref="R589:U589"/>
    <mergeCell ref="V589:Y589"/>
    <mergeCell ref="Z589:AC589"/>
    <mergeCell ref="AD589:AG589"/>
    <mergeCell ref="D598:M598"/>
    <mergeCell ref="N598:Q598"/>
    <mergeCell ref="R598:U598"/>
    <mergeCell ref="V598:Y598"/>
    <mergeCell ref="Z598:AC598"/>
    <mergeCell ref="AD598:AG598"/>
    <mergeCell ref="D595:AG595"/>
    <mergeCell ref="D597:M597"/>
    <mergeCell ref="N597:Q597"/>
    <mergeCell ref="R597:U597"/>
    <mergeCell ref="V597:Y597"/>
    <mergeCell ref="Z597:AC597"/>
    <mergeCell ref="AD597:AG597"/>
    <mergeCell ref="D592:M592"/>
    <mergeCell ref="N592:Q592"/>
    <mergeCell ref="R592:U592"/>
    <mergeCell ref="V592:Y592"/>
    <mergeCell ref="Z592:AC592"/>
    <mergeCell ref="AD592:AG592"/>
    <mergeCell ref="D602:AG603"/>
    <mergeCell ref="D605:R605"/>
    <mergeCell ref="S605:AG605"/>
    <mergeCell ref="D606:R606"/>
    <mergeCell ref="S606:AG606"/>
    <mergeCell ref="D607:R607"/>
    <mergeCell ref="S607:AG607"/>
    <mergeCell ref="D600:M600"/>
    <mergeCell ref="N600:Q600"/>
    <mergeCell ref="R600:U600"/>
    <mergeCell ref="V600:Y600"/>
    <mergeCell ref="Z600:AC600"/>
    <mergeCell ref="AD600:AG600"/>
    <mergeCell ref="D599:M599"/>
    <mergeCell ref="N599:Q599"/>
    <mergeCell ref="R599:U599"/>
    <mergeCell ref="V599:Y599"/>
    <mergeCell ref="Z599:AC599"/>
    <mergeCell ref="AD599:AG599"/>
    <mergeCell ref="D617:K617"/>
    <mergeCell ref="L617:R617"/>
    <mergeCell ref="S617:Y617"/>
    <mergeCell ref="Z617:AG617"/>
    <mergeCell ref="D618:K618"/>
    <mergeCell ref="L618:R618"/>
    <mergeCell ref="S618:Y618"/>
    <mergeCell ref="Z618:AG618"/>
    <mergeCell ref="D615:K615"/>
    <mergeCell ref="L615:R615"/>
    <mergeCell ref="S615:Y615"/>
    <mergeCell ref="Z615:AG615"/>
    <mergeCell ref="D616:K616"/>
    <mergeCell ref="L616:R616"/>
    <mergeCell ref="S616:Y616"/>
    <mergeCell ref="Z616:AG616"/>
    <mergeCell ref="D610:AG611"/>
    <mergeCell ref="D613:K613"/>
    <mergeCell ref="L613:R613"/>
    <mergeCell ref="S613:Y613"/>
    <mergeCell ref="Z613:AG613"/>
    <mergeCell ref="D614:K614"/>
    <mergeCell ref="L614:R614"/>
    <mergeCell ref="S614:Y614"/>
    <mergeCell ref="Z614:AG614"/>
    <mergeCell ref="D629:O629"/>
    <mergeCell ref="P629:X629"/>
    <mergeCell ref="Y629:AG629"/>
    <mergeCell ref="D630:O630"/>
    <mergeCell ref="P630:X630"/>
    <mergeCell ref="Y630:AG630"/>
    <mergeCell ref="D627:O627"/>
    <mergeCell ref="P627:X627"/>
    <mergeCell ref="Y627:AG627"/>
    <mergeCell ref="D628:O628"/>
    <mergeCell ref="P628:X628"/>
    <mergeCell ref="Y628:AG628"/>
    <mergeCell ref="D623:AG623"/>
    <mergeCell ref="D625:O625"/>
    <mergeCell ref="P625:X625"/>
    <mergeCell ref="Y625:AG625"/>
    <mergeCell ref="D626:O626"/>
    <mergeCell ref="P626:X626"/>
    <mergeCell ref="Y626:AG626"/>
    <mergeCell ref="D635:O635"/>
    <mergeCell ref="P635:X635"/>
    <mergeCell ref="Y635:AG635"/>
    <mergeCell ref="D636:O636"/>
    <mergeCell ref="P636:X636"/>
    <mergeCell ref="Y636:AG636"/>
    <mergeCell ref="D633:O633"/>
    <mergeCell ref="P633:X633"/>
    <mergeCell ref="Y633:AG633"/>
    <mergeCell ref="D634:O634"/>
    <mergeCell ref="P634:X634"/>
    <mergeCell ref="Y634:AG634"/>
    <mergeCell ref="D631:O631"/>
    <mergeCell ref="P631:X631"/>
    <mergeCell ref="Y631:AG631"/>
    <mergeCell ref="D632:O632"/>
    <mergeCell ref="P632:X632"/>
    <mergeCell ref="Y632:AG632"/>
    <mergeCell ref="V646:Y646"/>
    <mergeCell ref="Z646:AC646"/>
    <mergeCell ref="AD646:AG646"/>
    <mergeCell ref="D647:I647"/>
    <mergeCell ref="J647:M647"/>
    <mergeCell ref="N647:Q647"/>
    <mergeCell ref="R647:U647"/>
    <mergeCell ref="V647:Y647"/>
    <mergeCell ref="Z647:AC647"/>
    <mergeCell ref="AD647:AG647"/>
    <mergeCell ref="AI644:AK644"/>
    <mergeCell ref="AL644:AN644"/>
    <mergeCell ref="J645:U645"/>
    <mergeCell ref="V645:AG645"/>
    <mergeCell ref="AI645:AK645"/>
    <mergeCell ref="AL645:AN645"/>
    <mergeCell ref="D637:O637"/>
    <mergeCell ref="P637:X637"/>
    <mergeCell ref="Y637:AG637"/>
    <mergeCell ref="D642:AG642"/>
    <mergeCell ref="D644:I646"/>
    <mergeCell ref="J644:U644"/>
    <mergeCell ref="V644:AG644"/>
    <mergeCell ref="J646:M646"/>
    <mergeCell ref="N646:Q646"/>
    <mergeCell ref="R646:U646"/>
    <mergeCell ref="D663:Q663"/>
    <mergeCell ref="R663:AG663"/>
    <mergeCell ref="D664:Q664"/>
    <mergeCell ref="R664:AG664"/>
    <mergeCell ref="D665:Q665"/>
    <mergeCell ref="R665:AG665"/>
    <mergeCell ref="D654:AG655"/>
    <mergeCell ref="D657:AG658"/>
    <mergeCell ref="D659:AG659"/>
    <mergeCell ref="D661:Q661"/>
    <mergeCell ref="R661:AG661"/>
    <mergeCell ref="D662:Q662"/>
    <mergeCell ref="R662:AG662"/>
    <mergeCell ref="AD648:AG648"/>
    <mergeCell ref="D649:I649"/>
    <mergeCell ref="J649:M649"/>
    <mergeCell ref="N649:Q649"/>
    <mergeCell ref="R649:U649"/>
    <mergeCell ref="V649:Y649"/>
    <mergeCell ref="Z649:AC649"/>
    <mergeCell ref="AD649:AG649"/>
    <mergeCell ref="D648:I648"/>
    <mergeCell ref="J648:M648"/>
    <mergeCell ref="N648:Q648"/>
    <mergeCell ref="R648:U648"/>
    <mergeCell ref="V648:Y648"/>
    <mergeCell ref="Z648:AC648"/>
    <mergeCell ref="D670:Q670"/>
    <mergeCell ref="R670:AG670"/>
    <mergeCell ref="D672:Q672"/>
    <mergeCell ref="R672:AG672"/>
    <mergeCell ref="D673:Q673"/>
    <mergeCell ref="R673:AG673"/>
    <mergeCell ref="D669:Q669"/>
    <mergeCell ref="R669:AG669"/>
    <mergeCell ref="D666:Q666"/>
    <mergeCell ref="R666:AG666"/>
    <mergeCell ref="D667:Q667"/>
    <mergeCell ref="R667:AG667"/>
    <mergeCell ref="D668:Q668"/>
    <mergeCell ref="R668:AG668"/>
    <mergeCell ref="D680:Q680"/>
    <mergeCell ref="R680:AG680"/>
    <mergeCell ref="D681:Q681"/>
    <mergeCell ref="R681:AG681"/>
    <mergeCell ref="D686:AG686"/>
    <mergeCell ref="D688:H689"/>
    <mergeCell ref="I688:AG688"/>
    <mergeCell ref="I689:M689"/>
    <mergeCell ref="N689:R689"/>
    <mergeCell ref="S689:W689"/>
    <mergeCell ref="D677:Q677"/>
    <mergeCell ref="R677:AG677"/>
    <mergeCell ref="D678:Q678"/>
    <mergeCell ref="R678:AG678"/>
    <mergeCell ref="D679:Q679"/>
    <mergeCell ref="R679:AG679"/>
    <mergeCell ref="D674:Q674"/>
    <mergeCell ref="R674:AG674"/>
    <mergeCell ref="D675:Q675"/>
    <mergeCell ref="R675:AG675"/>
    <mergeCell ref="D676:Q676"/>
    <mergeCell ref="R676:AG676"/>
    <mergeCell ref="D692:H692"/>
    <mergeCell ref="I692:M692"/>
    <mergeCell ref="N692:R692"/>
    <mergeCell ref="S692:W692"/>
    <mergeCell ref="X692:AB692"/>
    <mergeCell ref="AC692:AG692"/>
    <mergeCell ref="D691:H691"/>
    <mergeCell ref="I691:M691"/>
    <mergeCell ref="N691:R691"/>
    <mergeCell ref="S691:W691"/>
    <mergeCell ref="X691:AB691"/>
    <mergeCell ref="AC691:AG691"/>
    <mergeCell ref="X689:AB689"/>
    <mergeCell ref="AC689:AG689"/>
    <mergeCell ref="D690:H690"/>
    <mergeCell ref="I690:M690"/>
    <mergeCell ref="N690:R690"/>
    <mergeCell ref="S690:W690"/>
    <mergeCell ref="X690:AB690"/>
    <mergeCell ref="AC690:AG690"/>
    <mergeCell ref="D695:H695"/>
    <mergeCell ref="I695:M695"/>
    <mergeCell ref="N695:R695"/>
    <mergeCell ref="S695:W695"/>
    <mergeCell ref="X695:AB695"/>
    <mergeCell ref="AC695:AG695"/>
    <mergeCell ref="D694:H694"/>
    <mergeCell ref="I694:M694"/>
    <mergeCell ref="N694:R694"/>
    <mergeCell ref="S694:W694"/>
    <mergeCell ref="X694:AB694"/>
    <mergeCell ref="AC694:AG694"/>
    <mergeCell ref="D693:H693"/>
    <mergeCell ref="I693:M693"/>
    <mergeCell ref="N693:R693"/>
    <mergeCell ref="S693:W693"/>
    <mergeCell ref="X693:AB693"/>
    <mergeCell ref="AC693:AG693"/>
    <mergeCell ref="D698:H698"/>
    <mergeCell ref="I698:M698"/>
    <mergeCell ref="N698:R698"/>
    <mergeCell ref="S698:W698"/>
    <mergeCell ref="X698:AB698"/>
    <mergeCell ref="AC698:AG698"/>
    <mergeCell ref="D697:H697"/>
    <mergeCell ref="I697:M697"/>
    <mergeCell ref="N697:R697"/>
    <mergeCell ref="S697:W697"/>
    <mergeCell ref="X697:AB697"/>
    <mergeCell ref="AC697:AG697"/>
    <mergeCell ref="D696:H696"/>
    <mergeCell ref="I696:M696"/>
    <mergeCell ref="N696:R696"/>
    <mergeCell ref="S696:W696"/>
    <mergeCell ref="X696:AB696"/>
    <mergeCell ref="AC696:AG696"/>
    <mergeCell ref="D701:H701"/>
    <mergeCell ref="I701:M701"/>
    <mergeCell ref="N701:R701"/>
    <mergeCell ref="S701:W701"/>
    <mergeCell ref="X701:AB701"/>
    <mergeCell ref="AC701:AG701"/>
    <mergeCell ref="D700:H700"/>
    <mergeCell ref="I700:M700"/>
    <mergeCell ref="N700:R700"/>
    <mergeCell ref="S700:W700"/>
    <mergeCell ref="X700:AB700"/>
    <mergeCell ref="AC700:AG700"/>
    <mergeCell ref="D699:H699"/>
    <mergeCell ref="I699:M699"/>
    <mergeCell ref="N699:R699"/>
    <mergeCell ref="S699:W699"/>
    <mergeCell ref="X699:AB699"/>
    <mergeCell ref="AC699:AG699"/>
    <mergeCell ref="D707:H707"/>
    <mergeCell ref="I707:M707"/>
    <mergeCell ref="N707:R707"/>
    <mergeCell ref="S707:W707"/>
    <mergeCell ref="X707:AB707"/>
    <mergeCell ref="AC707:AG707"/>
    <mergeCell ref="D705:H706"/>
    <mergeCell ref="I705:AG705"/>
    <mergeCell ref="I706:M706"/>
    <mergeCell ref="N706:R706"/>
    <mergeCell ref="S706:W706"/>
    <mergeCell ref="X706:AB706"/>
    <mergeCell ref="AC706:AG706"/>
    <mergeCell ref="D702:H702"/>
    <mergeCell ref="I702:M702"/>
    <mergeCell ref="N702:R702"/>
    <mergeCell ref="S702:W702"/>
    <mergeCell ref="X702:AB702"/>
    <mergeCell ref="AC702:AG702"/>
    <mergeCell ref="D710:H710"/>
    <mergeCell ref="I710:M710"/>
    <mergeCell ref="N710:R710"/>
    <mergeCell ref="S710:W710"/>
    <mergeCell ref="X710:AB710"/>
    <mergeCell ref="AC710:AG710"/>
    <mergeCell ref="D709:H709"/>
    <mergeCell ref="I709:M709"/>
    <mergeCell ref="N709:R709"/>
    <mergeCell ref="S709:W709"/>
    <mergeCell ref="X709:AB709"/>
    <mergeCell ref="AC709:AG709"/>
    <mergeCell ref="D708:H708"/>
    <mergeCell ref="I708:M708"/>
    <mergeCell ref="N708:R708"/>
    <mergeCell ref="S708:W708"/>
    <mergeCell ref="X708:AB708"/>
    <mergeCell ref="AC708:AG708"/>
    <mergeCell ref="D713:H713"/>
    <mergeCell ref="I713:M713"/>
    <mergeCell ref="N713:R713"/>
    <mergeCell ref="S713:W713"/>
    <mergeCell ref="X713:AB713"/>
    <mergeCell ref="AC713:AG713"/>
    <mergeCell ref="D712:H712"/>
    <mergeCell ref="I712:M712"/>
    <mergeCell ref="N712:R712"/>
    <mergeCell ref="S712:W712"/>
    <mergeCell ref="X712:AB712"/>
    <mergeCell ref="AC712:AG712"/>
    <mergeCell ref="D711:H711"/>
    <mergeCell ref="I711:M711"/>
    <mergeCell ref="N711:R711"/>
    <mergeCell ref="S711:W711"/>
    <mergeCell ref="X711:AB711"/>
    <mergeCell ref="AC711:AG711"/>
    <mergeCell ref="D716:H716"/>
    <mergeCell ref="I716:M716"/>
    <mergeCell ref="N716:R716"/>
    <mergeCell ref="S716:W716"/>
    <mergeCell ref="X716:AB716"/>
    <mergeCell ref="AC716:AG716"/>
    <mergeCell ref="D715:H715"/>
    <mergeCell ref="I715:M715"/>
    <mergeCell ref="N715:R715"/>
    <mergeCell ref="S715:W715"/>
    <mergeCell ref="X715:AB715"/>
    <mergeCell ref="AC715:AG715"/>
    <mergeCell ref="D714:H714"/>
    <mergeCell ref="I714:M714"/>
    <mergeCell ref="N714:R714"/>
    <mergeCell ref="S714:W714"/>
    <mergeCell ref="X714:AB714"/>
    <mergeCell ref="AC714:AG714"/>
    <mergeCell ref="D719:H719"/>
    <mergeCell ref="I719:M719"/>
    <mergeCell ref="N719:R719"/>
    <mergeCell ref="S719:W719"/>
    <mergeCell ref="X719:AB719"/>
    <mergeCell ref="AC719:AG719"/>
    <mergeCell ref="D718:H718"/>
    <mergeCell ref="I718:M718"/>
    <mergeCell ref="N718:R718"/>
    <mergeCell ref="S718:W718"/>
    <mergeCell ref="X718:AB718"/>
    <mergeCell ref="AC718:AG718"/>
    <mergeCell ref="D717:H717"/>
    <mergeCell ref="I717:M717"/>
    <mergeCell ref="N717:R717"/>
    <mergeCell ref="S717:W717"/>
    <mergeCell ref="X717:AB717"/>
    <mergeCell ref="AC717:AG717"/>
    <mergeCell ref="D732:M732"/>
    <mergeCell ref="N732:W732"/>
    <mergeCell ref="X732:AG732"/>
    <mergeCell ref="D733:M733"/>
    <mergeCell ref="N733:W733"/>
    <mergeCell ref="X733:AG733"/>
    <mergeCell ref="D730:M730"/>
    <mergeCell ref="N730:W730"/>
    <mergeCell ref="X730:AG730"/>
    <mergeCell ref="D731:M731"/>
    <mergeCell ref="N731:W731"/>
    <mergeCell ref="X731:AG731"/>
    <mergeCell ref="D721:AG721"/>
    <mergeCell ref="D726:AG726"/>
    <mergeCell ref="D728:M728"/>
    <mergeCell ref="N728:W728"/>
    <mergeCell ref="X728:AG728"/>
    <mergeCell ref="D729:M729"/>
    <mergeCell ref="N729:W729"/>
    <mergeCell ref="X729:AG729"/>
    <mergeCell ref="D755:M755"/>
    <mergeCell ref="N755:W755"/>
    <mergeCell ref="X755:AG755"/>
    <mergeCell ref="D756:M756"/>
    <mergeCell ref="N756:W756"/>
    <mergeCell ref="X756:AG756"/>
    <mergeCell ref="D741:AG741"/>
    <mergeCell ref="D743:AG743"/>
    <mergeCell ref="D746:AG746"/>
    <mergeCell ref="D747:AG749"/>
    <mergeCell ref="D752:AG752"/>
    <mergeCell ref="D754:M754"/>
    <mergeCell ref="N754:W754"/>
    <mergeCell ref="X754:AG754"/>
    <mergeCell ref="D734:M734"/>
    <mergeCell ref="N734:W734"/>
    <mergeCell ref="X734:AG734"/>
    <mergeCell ref="D735:AG735"/>
    <mergeCell ref="D737:Q737"/>
    <mergeCell ref="R737:Y737"/>
    <mergeCell ref="Z737:AG737"/>
    <mergeCell ref="D761:M761"/>
    <mergeCell ref="N761:W761"/>
    <mergeCell ref="X761:AG761"/>
    <mergeCell ref="D762:M762"/>
    <mergeCell ref="N762:W762"/>
    <mergeCell ref="X762:AG762"/>
    <mergeCell ref="D759:M759"/>
    <mergeCell ref="N759:W759"/>
    <mergeCell ref="X759:AG759"/>
    <mergeCell ref="D760:M760"/>
    <mergeCell ref="N760:W760"/>
    <mergeCell ref="X760:AG760"/>
    <mergeCell ref="D757:M757"/>
    <mergeCell ref="N757:W757"/>
    <mergeCell ref="X757:AG757"/>
    <mergeCell ref="D758:M758"/>
    <mergeCell ref="N758:W758"/>
    <mergeCell ref="X758:AG758"/>
    <mergeCell ref="D767:M767"/>
    <mergeCell ref="N767:W767"/>
    <mergeCell ref="X767:AG767"/>
    <mergeCell ref="D768:M768"/>
    <mergeCell ref="N768:W768"/>
    <mergeCell ref="X768:AG768"/>
    <mergeCell ref="D765:M765"/>
    <mergeCell ref="N765:W765"/>
    <mergeCell ref="X765:AG765"/>
    <mergeCell ref="D766:M766"/>
    <mergeCell ref="N766:W766"/>
    <mergeCell ref="X766:AG766"/>
    <mergeCell ref="D763:M763"/>
    <mergeCell ref="N763:W763"/>
    <mergeCell ref="X763:AG763"/>
    <mergeCell ref="D764:M764"/>
    <mergeCell ref="N764:W764"/>
    <mergeCell ref="X764:AG764"/>
    <mergeCell ref="D774:AG776"/>
    <mergeCell ref="D778:AG779"/>
    <mergeCell ref="D780:AG780"/>
    <mergeCell ref="D782:M782"/>
    <mergeCell ref="N782:W782"/>
    <mergeCell ref="X782:AG782"/>
    <mergeCell ref="D771:M771"/>
    <mergeCell ref="N771:W771"/>
    <mergeCell ref="X771:AG771"/>
    <mergeCell ref="D772:M772"/>
    <mergeCell ref="N772:W772"/>
    <mergeCell ref="X772:AG772"/>
    <mergeCell ref="D769:M769"/>
    <mergeCell ref="N769:W769"/>
    <mergeCell ref="X769:AG769"/>
    <mergeCell ref="D770:M770"/>
    <mergeCell ref="N770:W770"/>
    <mergeCell ref="X770:AG770"/>
    <mergeCell ref="D787:M787"/>
    <mergeCell ref="N787:W787"/>
    <mergeCell ref="X787:AG787"/>
    <mergeCell ref="D788:M788"/>
    <mergeCell ref="N788:W788"/>
    <mergeCell ref="X788:AG788"/>
    <mergeCell ref="D785:M785"/>
    <mergeCell ref="N785:W785"/>
    <mergeCell ref="X785:AG785"/>
    <mergeCell ref="D786:M786"/>
    <mergeCell ref="N786:W786"/>
    <mergeCell ref="X786:AG786"/>
    <mergeCell ref="D783:M783"/>
    <mergeCell ref="N783:W783"/>
    <mergeCell ref="X783:AG783"/>
    <mergeCell ref="D784:M784"/>
    <mergeCell ref="N784:W784"/>
    <mergeCell ref="X784:AG784"/>
    <mergeCell ref="D798:H798"/>
    <mergeCell ref="I798:M798"/>
    <mergeCell ref="N798:R798"/>
    <mergeCell ref="S798:W798"/>
    <mergeCell ref="X798:AB798"/>
    <mergeCell ref="AC798:AG798"/>
    <mergeCell ref="AC796:AG796"/>
    <mergeCell ref="D797:H797"/>
    <mergeCell ref="I797:M797"/>
    <mergeCell ref="N797:R797"/>
    <mergeCell ref="S797:W797"/>
    <mergeCell ref="X797:AB797"/>
    <mergeCell ref="AC797:AG797"/>
    <mergeCell ref="D789:M789"/>
    <mergeCell ref="N789:W789"/>
    <mergeCell ref="X789:AG789"/>
    <mergeCell ref="D793:AG793"/>
    <mergeCell ref="D794:AG794"/>
    <mergeCell ref="D796:H796"/>
    <mergeCell ref="I796:M796"/>
    <mergeCell ref="N796:R796"/>
    <mergeCell ref="S796:W796"/>
    <mergeCell ref="X796:AB796"/>
    <mergeCell ref="D803:AG803"/>
    <mergeCell ref="D805:J805"/>
    <mergeCell ref="K805:M805"/>
    <mergeCell ref="N805:Q805"/>
    <mergeCell ref="R805:U805"/>
    <mergeCell ref="V805:Y805"/>
    <mergeCell ref="Z805:AC805"/>
    <mergeCell ref="AD805:AG805"/>
    <mergeCell ref="D800:H800"/>
    <mergeCell ref="I800:M800"/>
    <mergeCell ref="N800:R800"/>
    <mergeCell ref="S800:W800"/>
    <mergeCell ref="X800:AB800"/>
    <mergeCell ref="AC800:AG800"/>
    <mergeCell ref="D799:H799"/>
    <mergeCell ref="I799:M799"/>
    <mergeCell ref="N799:R799"/>
    <mergeCell ref="S799:W799"/>
    <mergeCell ref="X799:AB799"/>
    <mergeCell ref="AC799:AG799"/>
    <mergeCell ref="AD808:AG808"/>
    <mergeCell ref="D809:J809"/>
    <mergeCell ref="K809:M809"/>
    <mergeCell ref="N809:Q809"/>
    <mergeCell ref="R809:U809"/>
    <mergeCell ref="V809:Y809"/>
    <mergeCell ref="Z809:AC809"/>
    <mergeCell ref="AD809:AG809"/>
    <mergeCell ref="D808:J808"/>
    <mergeCell ref="K808:M808"/>
    <mergeCell ref="N808:Q808"/>
    <mergeCell ref="R808:U808"/>
    <mergeCell ref="V808:Y808"/>
    <mergeCell ref="Z808:AC808"/>
    <mergeCell ref="D806:AG806"/>
    <mergeCell ref="D807:J807"/>
    <mergeCell ref="K807:M807"/>
    <mergeCell ref="N807:Q807"/>
    <mergeCell ref="R807:U807"/>
    <mergeCell ref="V807:Y807"/>
    <mergeCell ref="Z807:AC807"/>
    <mergeCell ref="AD807:AG807"/>
    <mergeCell ref="AD812:AG812"/>
    <mergeCell ref="D813:J813"/>
    <mergeCell ref="K813:M813"/>
    <mergeCell ref="N813:Q813"/>
    <mergeCell ref="R813:U813"/>
    <mergeCell ref="V813:Y813"/>
    <mergeCell ref="Z813:AC813"/>
    <mergeCell ref="AD813:AG813"/>
    <mergeCell ref="D812:J812"/>
    <mergeCell ref="K812:M812"/>
    <mergeCell ref="N812:Q812"/>
    <mergeCell ref="R812:U812"/>
    <mergeCell ref="V812:Y812"/>
    <mergeCell ref="Z812:AC812"/>
    <mergeCell ref="D810:AG810"/>
    <mergeCell ref="D811:J811"/>
    <mergeCell ref="K811:M811"/>
    <mergeCell ref="N811:Q811"/>
    <mergeCell ref="R811:U811"/>
    <mergeCell ref="V811:Y811"/>
    <mergeCell ref="Z811:AC811"/>
    <mergeCell ref="AD811:AG811"/>
    <mergeCell ref="AD819:AG819"/>
    <mergeCell ref="D820:J820"/>
    <mergeCell ref="K820:M820"/>
    <mergeCell ref="N820:Q820"/>
    <mergeCell ref="R820:U820"/>
    <mergeCell ref="V820:Y820"/>
    <mergeCell ref="Z820:AC820"/>
    <mergeCell ref="AD820:AG820"/>
    <mergeCell ref="D819:J819"/>
    <mergeCell ref="K819:M819"/>
    <mergeCell ref="N819:Q819"/>
    <mergeCell ref="R819:U819"/>
    <mergeCell ref="V819:Y819"/>
    <mergeCell ref="Z819:AC819"/>
    <mergeCell ref="AD816:AG816"/>
    <mergeCell ref="D817:AG817"/>
    <mergeCell ref="D818:J818"/>
    <mergeCell ref="K818:M818"/>
    <mergeCell ref="N818:Q818"/>
    <mergeCell ref="R818:U818"/>
    <mergeCell ref="V818:Y818"/>
    <mergeCell ref="Z818:AC818"/>
    <mergeCell ref="AD818:AG818"/>
    <mergeCell ref="D816:J816"/>
    <mergeCell ref="K816:M816"/>
    <mergeCell ref="N816:Q816"/>
    <mergeCell ref="R816:U816"/>
    <mergeCell ref="V816:Y816"/>
    <mergeCell ref="Z816:AC816"/>
    <mergeCell ref="AD823:AG823"/>
    <mergeCell ref="D824:J824"/>
    <mergeCell ref="K824:M824"/>
    <mergeCell ref="N824:Q824"/>
    <mergeCell ref="R824:U824"/>
    <mergeCell ref="V824:Y824"/>
    <mergeCell ref="Z824:AC824"/>
    <mergeCell ref="AD824:AG824"/>
    <mergeCell ref="D823:J823"/>
    <mergeCell ref="K823:M823"/>
    <mergeCell ref="N823:Q823"/>
    <mergeCell ref="R823:U823"/>
    <mergeCell ref="V823:Y823"/>
    <mergeCell ref="Z823:AC823"/>
    <mergeCell ref="D821:AG821"/>
    <mergeCell ref="D822:J822"/>
    <mergeCell ref="K822:M822"/>
    <mergeCell ref="N822:Q822"/>
    <mergeCell ref="R822:U822"/>
    <mergeCell ref="V822:Y822"/>
    <mergeCell ref="Z822:AC822"/>
    <mergeCell ref="AD822:AG822"/>
    <mergeCell ref="AD827:AG827"/>
    <mergeCell ref="D830:AG830"/>
    <mergeCell ref="D836:AG836"/>
    <mergeCell ref="D838:AG838"/>
    <mergeCell ref="D840:J840"/>
    <mergeCell ref="K840:Q840"/>
    <mergeCell ref="R840:Y840"/>
    <mergeCell ref="Z840:AG840"/>
    <mergeCell ref="D827:J827"/>
    <mergeCell ref="K827:M827"/>
    <mergeCell ref="N827:Q827"/>
    <mergeCell ref="R827:U827"/>
    <mergeCell ref="V827:Y827"/>
    <mergeCell ref="Z827:AC827"/>
    <mergeCell ref="D825:AG825"/>
    <mergeCell ref="D826:J826"/>
    <mergeCell ref="K826:M826"/>
    <mergeCell ref="N826:Q826"/>
    <mergeCell ref="R826:U826"/>
    <mergeCell ref="V826:Y826"/>
    <mergeCell ref="Z826:AC826"/>
    <mergeCell ref="AD826:AG826"/>
    <mergeCell ref="D845:J845"/>
    <mergeCell ref="K845:Q845"/>
    <mergeCell ref="R845:Y845"/>
    <mergeCell ref="Z845:AG845"/>
    <mergeCell ref="D846:J846"/>
    <mergeCell ref="D849:AG849"/>
    <mergeCell ref="D843:J843"/>
    <mergeCell ref="K843:Q843"/>
    <mergeCell ref="R843:Y843"/>
    <mergeCell ref="Z843:AG843"/>
    <mergeCell ref="D844:J844"/>
    <mergeCell ref="K844:Q844"/>
    <mergeCell ref="R844:Y844"/>
    <mergeCell ref="Z844:AG844"/>
    <mergeCell ref="D841:J841"/>
    <mergeCell ref="K841:Q841"/>
    <mergeCell ref="R841:Y841"/>
    <mergeCell ref="Z841:AG841"/>
    <mergeCell ref="D842:J842"/>
    <mergeCell ref="K842:Q842"/>
    <mergeCell ref="R842:Y842"/>
    <mergeCell ref="Z842:AG842"/>
    <mergeCell ref="D856:M856"/>
    <mergeCell ref="N856:W856"/>
    <mergeCell ref="X856:AG856"/>
    <mergeCell ref="D857:M857"/>
    <mergeCell ref="N857:W857"/>
    <mergeCell ref="X857:AG857"/>
    <mergeCell ref="D854:M854"/>
    <mergeCell ref="N854:W854"/>
    <mergeCell ref="X854:AG854"/>
    <mergeCell ref="D855:M855"/>
    <mergeCell ref="N855:W855"/>
    <mergeCell ref="X855:AG855"/>
    <mergeCell ref="D850:AG850"/>
    <mergeCell ref="D852:M852"/>
    <mergeCell ref="N852:W852"/>
    <mergeCell ref="X852:AG852"/>
    <mergeCell ref="D853:M853"/>
    <mergeCell ref="N853:W853"/>
    <mergeCell ref="X853:AG853"/>
    <mergeCell ref="D862:M862"/>
    <mergeCell ref="N862:W862"/>
    <mergeCell ref="X862:AG862"/>
    <mergeCell ref="D863:M863"/>
    <mergeCell ref="N863:W863"/>
    <mergeCell ref="X863:AG863"/>
    <mergeCell ref="D860:M860"/>
    <mergeCell ref="N860:W860"/>
    <mergeCell ref="X860:AG860"/>
    <mergeCell ref="D861:M861"/>
    <mergeCell ref="N861:W861"/>
    <mergeCell ref="X861:AG861"/>
    <mergeCell ref="D858:M858"/>
    <mergeCell ref="N858:W858"/>
    <mergeCell ref="X858:AG858"/>
    <mergeCell ref="D859:M859"/>
    <mergeCell ref="N859:W859"/>
    <mergeCell ref="X859:AG859"/>
    <mergeCell ref="D877:L878"/>
    <mergeCell ref="M877:Z877"/>
    <mergeCell ref="AA877:AG878"/>
    <mergeCell ref="M878:S878"/>
    <mergeCell ref="T878:Z878"/>
    <mergeCell ref="D879:L879"/>
    <mergeCell ref="M879:S879"/>
    <mergeCell ref="T879:Z879"/>
    <mergeCell ref="AA879:AG879"/>
    <mergeCell ref="D866:M866"/>
    <mergeCell ref="N866:W866"/>
    <mergeCell ref="X866:AG866"/>
    <mergeCell ref="D870:AG870"/>
    <mergeCell ref="D871:AG873"/>
    <mergeCell ref="D875:AG875"/>
    <mergeCell ref="D864:M864"/>
    <mergeCell ref="N864:W864"/>
    <mergeCell ref="X864:AG864"/>
    <mergeCell ref="D865:M865"/>
    <mergeCell ref="N865:W865"/>
    <mergeCell ref="X865:AG865"/>
    <mergeCell ref="D884:L884"/>
    <mergeCell ref="M884:S884"/>
    <mergeCell ref="T884:Z884"/>
    <mergeCell ref="AA884:AG884"/>
    <mergeCell ref="D885:L885"/>
    <mergeCell ref="M885:S885"/>
    <mergeCell ref="T885:Z885"/>
    <mergeCell ref="AA885:AG885"/>
    <mergeCell ref="D882:L882"/>
    <mergeCell ref="M882:S882"/>
    <mergeCell ref="T882:Z882"/>
    <mergeCell ref="AA882:AG882"/>
    <mergeCell ref="D883:L883"/>
    <mergeCell ref="M883:S883"/>
    <mergeCell ref="T883:Z883"/>
    <mergeCell ref="AA883:AG883"/>
    <mergeCell ref="D880:L880"/>
    <mergeCell ref="M880:S880"/>
    <mergeCell ref="T880:Z880"/>
    <mergeCell ref="AA880:AG880"/>
    <mergeCell ref="D881:L881"/>
    <mergeCell ref="M881:S881"/>
    <mergeCell ref="T881:Z881"/>
    <mergeCell ref="AA881:AG881"/>
    <mergeCell ref="D888:L888"/>
    <mergeCell ref="M888:S888"/>
    <mergeCell ref="T888:Z888"/>
    <mergeCell ref="AA888:AG888"/>
    <mergeCell ref="D891:I893"/>
    <mergeCell ref="J891:U891"/>
    <mergeCell ref="V891:AG891"/>
    <mergeCell ref="J892:U892"/>
    <mergeCell ref="V892:AG892"/>
    <mergeCell ref="J893:O893"/>
    <mergeCell ref="D886:L886"/>
    <mergeCell ref="M886:S886"/>
    <mergeCell ref="T886:Z886"/>
    <mergeCell ref="AA886:AG886"/>
    <mergeCell ref="D887:L887"/>
    <mergeCell ref="M887:S887"/>
    <mergeCell ref="T887:Z887"/>
    <mergeCell ref="AA887:AG887"/>
    <mergeCell ref="D895:I895"/>
    <mergeCell ref="J895:O895"/>
    <mergeCell ref="P895:U895"/>
    <mergeCell ref="V895:AA895"/>
    <mergeCell ref="AB895:AG895"/>
    <mergeCell ref="D896:I896"/>
    <mergeCell ref="J896:O896"/>
    <mergeCell ref="P896:U896"/>
    <mergeCell ref="V896:AA896"/>
    <mergeCell ref="AB896:AG896"/>
    <mergeCell ref="P893:U893"/>
    <mergeCell ref="V893:AA893"/>
    <mergeCell ref="AB893:AG893"/>
    <mergeCell ref="D894:I894"/>
    <mergeCell ref="J894:O894"/>
    <mergeCell ref="P894:U894"/>
    <mergeCell ref="V894:AA894"/>
    <mergeCell ref="AB894:AG894"/>
    <mergeCell ref="D899:I899"/>
    <mergeCell ref="J899:O899"/>
    <mergeCell ref="P899:U899"/>
    <mergeCell ref="V899:AA899"/>
    <mergeCell ref="AB899:AG899"/>
    <mergeCell ref="D900:I900"/>
    <mergeCell ref="J900:O900"/>
    <mergeCell ref="P900:U900"/>
    <mergeCell ref="V900:AA900"/>
    <mergeCell ref="AB900:AG900"/>
    <mergeCell ref="D897:I897"/>
    <mergeCell ref="J897:O897"/>
    <mergeCell ref="P897:U897"/>
    <mergeCell ref="V897:AA897"/>
    <mergeCell ref="AB897:AG897"/>
    <mergeCell ref="D898:I898"/>
    <mergeCell ref="J898:O898"/>
    <mergeCell ref="P898:U898"/>
    <mergeCell ref="V898:AA898"/>
    <mergeCell ref="AB898:AG898"/>
    <mergeCell ref="D909:AG909"/>
    <mergeCell ref="D911:M912"/>
    <mergeCell ref="N911:AG911"/>
    <mergeCell ref="N912:W912"/>
    <mergeCell ref="X912:AG912"/>
    <mergeCell ref="D913:M913"/>
    <mergeCell ref="N913:W913"/>
    <mergeCell ref="X913:AG913"/>
    <mergeCell ref="D903:I903"/>
    <mergeCell ref="J903:O903"/>
    <mergeCell ref="P903:U903"/>
    <mergeCell ref="V903:AA903"/>
    <mergeCell ref="AB903:AG903"/>
    <mergeCell ref="D906:AG907"/>
    <mergeCell ref="D901:I901"/>
    <mergeCell ref="J901:O901"/>
    <mergeCell ref="P901:U901"/>
    <mergeCell ref="V901:AA901"/>
    <mergeCell ref="AB901:AG901"/>
    <mergeCell ref="D902:I902"/>
    <mergeCell ref="J902:O902"/>
    <mergeCell ref="P902:U902"/>
    <mergeCell ref="V902:AA902"/>
    <mergeCell ref="AB902:AG902"/>
    <mergeCell ref="D921:AG921"/>
    <mergeCell ref="D922:AG922"/>
    <mergeCell ref="D924:I926"/>
    <mergeCell ref="J924:U924"/>
    <mergeCell ref="V924:AG924"/>
    <mergeCell ref="AI924:AK924"/>
    <mergeCell ref="AD926:AG926"/>
    <mergeCell ref="D916:M916"/>
    <mergeCell ref="N916:W916"/>
    <mergeCell ref="X916:AG916"/>
    <mergeCell ref="D917:M917"/>
    <mergeCell ref="N917:W917"/>
    <mergeCell ref="X917:AG917"/>
    <mergeCell ref="D914:M914"/>
    <mergeCell ref="N914:W914"/>
    <mergeCell ref="X914:AG914"/>
    <mergeCell ref="D915:M915"/>
    <mergeCell ref="N915:W915"/>
    <mergeCell ref="X915:AG915"/>
    <mergeCell ref="AD927:AG927"/>
    <mergeCell ref="D928:I928"/>
    <mergeCell ref="J928:M928"/>
    <mergeCell ref="N928:Q928"/>
    <mergeCell ref="R928:U928"/>
    <mergeCell ref="V928:Y928"/>
    <mergeCell ref="Z928:AC928"/>
    <mergeCell ref="AD928:AG928"/>
    <mergeCell ref="D927:I927"/>
    <mergeCell ref="J927:M927"/>
    <mergeCell ref="N927:Q927"/>
    <mergeCell ref="R927:U927"/>
    <mergeCell ref="V927:Y927"/>
    <mergeCell ref="Z927:AC927"/>
    <mergeCell ref="AL924:AN924"/>
    <mergeCell ref="J925:U925"/>
    <mergeCell ref="V925:AG925"/>
    <mergeCell ref="AI925:AK925"/>
    <mergeCell ref="AL925:AN925"/>
    <mergeCell ref="J926:M926"/>
    <mergeCell ref="N926:Q926"/>
    <mergeCell ref="R926:U926"/>
    <mergeCell ref="V926:Y926"/>
    <mergeCell ref="Z926:AC926"/>
    <mergeCell ref="D944:M944"/>
    <mergeCell ref="N944:W944"/>
    <mergeCell ref="X944:AG944"/>
    <mergeCell ref="D945:M945"/>
    <mergeCell ref="N945:W945"/>
    <mergeCell ref="X945:AG945"/>
    <mergeCell ref="D942:M942"/>
    <mergeCell ref="N942:W942"/>
    <mergeCell ref="X942:AG942"/>
    <mergeCell ref="D943:M943"/>
    <mergeCell ref="N943:W943"/>
    <mergeCell ref="X943:AG943"/>
    <mergeCell ref="AD929:AG929"/>
    <mergeCell ref="D931:AG932"/>
    <mergeCell ref="D934:AG934"/>
    <mergeCell ref="D938:AG938"/>
    <mergeCell ref="D940:M941"/>
    <mergeCell ref="N940:W941"/>
    <mergeCell ref="X940:AG941"/>
    <mergeCell ref="D929:I929"/>
    <mergeCell ref="J929:M929"/>
    <mergeCell ref="N929:Q929"/>
    <mergeCell ref="R929:U929"/>
    <mergeCell ref="V929:Y929"/>
    <mergeCell ref="Z929:AC929"/>
    <mergeCell ref="D950:M950"/>
    <mergeCell ref="N950:W950"/>
    <mergeCell ref="X950:AG950"/>
    <mergeCell ref="D952:AG952"/>
    <mergeCell ref="D954:M955"/>
    <mergeCell ref="N954:AG954"/>
    <mergeCell ref="N955:W955"/>
    <mergeCell ref="X955:AG955"/>
    <mergeCell ref="D948:M948"/>
    <mergeCell ref="N948:W948"/>
    <mergeCell ref="X948:AG948"/>
    <mergeCell ref="D949:M949"/>
    <mergeCell ref="N949:W949"/>
    <mergeCell ref="X949:AG949"/>
    <mergeCell ref="D946:M946"/>
    <mergeCell ref="N946:W946"/>
    <mergeCell ref="X946:AG946"/>
    <mergeCell ref="D947:M947"/>
    <mergeCell ref="N947:W947"/>
    <mergeCell ref="X947:AG947"/>
    <mergeCell ref="D960:M960"/>
    <mergeCell ref="N960:W960"/>
    <mergeCell ref="X960:AG960"/>
    <mergeCell ref="D961:M961"/>
    <mergeCell ref="N961:W961"/>
    <mergeCell ref="X961:AG961"/>
    <mergeCell ref="D958:M958"/>
    <mergeCell ref="N958:W958"/>
    <mergeCell ref="X958:AG958"/>
    <mergeCell ref="D959:M959"/>
    <mergeCell ref="N959:W959"/>
    <mergeCell ref="X959:AG959"/>
    <mergeCell ref="D956:M956"/>
    <mergeCell ref="N956:W956"/>
    <mergeCell ref="X956:AG956"/>
    <mergeCell ref="D957:M957"/>
    <mergeCell ref="N957:W957"/>
    <mergeCell ref="X957:AG957"/>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64:M965"/>
    <mergeCell ref="N964:AG964"/>
    <mergeCell ref="N965:W965"/>
    <mergeCell ref="X965:AG965"/>
    <mergeCell ref="D966:M966"/>
    <mergeCell ref="N966:W966"/>
    <mergeCell ref="X966:AG966"/>
    <mergeCell ref="D979:M979"/>
    <mergeCell ref="N979:W979"/>
    <mergeCell ref="X979:AG979"/>
    <mergeCell ref="D980:M980"/>
    <mergeCell ref="N980:W980"/>
    <mergeCell ref="X980:AG980"/>
    <mergeCell ref="D977:M977"/>
    <mergeCell ref="N977:W977"/>
    <mergeCell ref="X977:AG977"/>
    <mergeCell ref="D978:M978"/>
    <mergeCell ref="N978:W978"/>
    <mergeCell ref="X978:AG978"/>
    <mergeCell ref="D971:M971"/>
    <mergeCell ref="N971:W971"/>
    <mergeCell ref="X971:AG971"/>
    <mergeCell ref="D973:AG973"/>
    <mergeCell ref="D975:M976"/>
    <mergeCell ref="N975:W976"/>
    <mergeCell ref="X975:AG976"/>
    <mergeCell ref="D988:AG988"/>
    <mergeCell ref="D989:AG989"/>
    <mergeCell ref="D991:I992"/>
    <mergeCell ref="J991:Q991"/>
    <mergeCell ref="R991:Y991"/>
    <mergeCell ref="Z991:AG991"/>
    <mergeCell ref="J992:M992"/>
    <mergeCell ref="N992:Q992"/>
    <mergeCell ref="R992:U992"/>
    <mergeCell ref="V992:Y992"/>
    <mergeCell ref="D983:M983"/>
    <mergeCell ref="N983:W983"/>
    <mergeCell ref="X983:AG983"/>
    <mergeCell ref="D984:M984"/>
    <mergeCell ref="N984:W984"/>
    <mergeCell ref="X984:AG984"/>
    <mergeCell ref="D981:M981"/>
    <mergeCell ref="N981:W981"/>
    <mergeCell ref="X981:AG981"/>
    <mergeCell ref="D982:M982"/>
    <mergeCell ref="N982:W982"/>
    <mergeCell ref="X982:AG982"/>
    <mergeCell ref="AD994:AG994"/>
    <mergeCell ref="D995:I995"/>
    <mergeCell ref="J995:M995"/>
    <mergeCell ref="N995:Q995"/>
    <mergeCell ref="R995:U995"/>
    <mergeCell ref="V995:Y995"/>
    <mergeCell ref="Z995:AC995"/>
    <mergeCell ref="AD995:AG995"/>
    <mergeCell ref="D994:I994"/>
    <mergeCell ref="J994:M994"/>
    <mergeCell ref="N994:Q994"/>
    <mergeCell ref="R994:U994"/>
    <mergeCell ref="V994:Y994"/>
    <mergeCell ref="Z994:AC994"/>
    <mergeCell ref="Z992:AC992"/>
    <mergeCell ref="AD992:AG992"/>
    <mergeCell ref="D993:I993"/>
    <mergeCell ref="J993:M993"/>
    <mergeCell ref="N993:Q993"/>
    <mergeCell ref="R993:U993"/>
    <mergeCell ref="V993:Y993"/>
    <mergeCell ref="Z993:AC993"/>
    <mergeCell ref="AD993:AG993"/>
    <mergeCell ref="D999:AG1000"/>
    <mergeCell ref="D1002:AG1002"/>
    <mergeCell ref="D1006:M1007"/>
    <mergeCell ref="N1006:Q1006"/>
    <mergeCell ref="R1006:Y1006"/>
    <mergeCell ref="Z1006:AG1006"/>
    <mergeCell ref="AD996:AG996"/>
    <mergeCell ref="D997:I997"/>
    <mergeCell ref="J997:M997"/>
    <mergeCell ref="N997:Q997"/>
    <mergeCell ref="R997:U997"/>
    <mergeCell ref="V997:Y997"/>
    <mergeCell ref="Z997:AC997"/>
    <mergeCell ref="AD997:AG997"/>
    <mergeCell ref="D996:I996"/>
    <mergeCell ref="J996:M996"/>
    <mergeCell ref="N996:Q996"/>
    <mergeCell ref="R996:U996"/>
    <mergeCell ref="V996:Y996"/>
    <mergeCell ref="Z996:AC996"/>
    <mergeCell ref="D1009:M1009"/>
    <mergeCell ref="N1009:Q1009"/>
    <mergeCell ref="R1009:U1009"/>
    <mergeCell ref="V1009:Y1009"/>
    <mergeCell ref="Z1009:AC1009"/>
    <mergeCell ref="AD1009:AG1009"/>
    <mergeCell ref="D1008:M1008"/>
    <mergeCell ref="N1008:Q1008"/>
    <mergeCell ref="R1008:U1008"/>
    <mergeCell ref="V1008:Y1008"/>
    <mergeCell ref="Z1008:AC1008"/>
    <mergeCell ref="AD1008:AG1008"/>
    <mergeCell ref="AJ1006:AK1006"/>
    <mergeCell ref="AL1006:AM1006"/>
    <mergeCell ref="AP1006:AQ1006"/>
    <mergeCell ref="AR1006:AS1006"/>
    <mergeCell ref="N1007:Q1007"/>
    <mergeCell ref="R1007:U1007"/>
    <mergeCell ref="V1007:Y1007"/>
    <mergeCell ref="Z1007:AC1007"/>
    <mergeCell ref="AD1007:AG1007"/>
    <mergeCell ref="D1012:M1012"/>
    <mergeCell ref="N1012:Q1012"/>
    <mergeCell ref="R1012:U1012"/>
    <mergeCell ref="V1012:Y1012"/>
    <mergeCell ref="Z1012:AC1012"/>
    <mergeCell ref="AD1012:AG1012"/>
    <mergeCell ref="D1011:M1011"/>
    <mergeCell ref="N1011:Q1011"/>
    <mergeCell ref="R1011:U1011"/>
    <mergeCell ref="V1011:Y1011"/>
    <mergeCell ref="Z1011:AC1011"/>
    <mergeCell ref="AD1011:AG1011"/>
    <mergeCell ref="D1010:M1010"/>
    <mergeCell ref="N1010:Q1010"/>
    <mergeCell ref="R1010:U1010"/>
    <mergeCell ref="V1010:Y1010"/>
    <mergeCell ref="Z1010:AC1010"/>
    <mergeCell ref="AD1010:AG1010"/>
    <mergeCell ref="D1015:M1015"/>
    <mergeCell ref="N1015:Q1015"/>
    <mergeCell ref="R1015:U1015"/>
    <mergeCell ref="V1015:Y1015"/>
    <mergeCell ref="Z1015:AC1015"/>
    <mergeCell ref="AD1015:AG1015"/>
    <mergeCell ref="D1014:M1014"/>
    <mergeCell ref="N1014:Q1014"/>
    <mergeCell ref="R1014:U1014"/>
    <mergeCell ref="V1014:Y1014"/>
    <mergeCell ref="Z1014:AC1014"/>
    <mergeCell ref="AD1014:AG1014"/>
    <mergeCell ref="D1013:M1013"/>
    <mergeCell ref="N1013:Q1013"/>
    <mergeCell ref="R1013:U1013"/>
    <mergeCell ref="V1013:Y1013"/>
    <mergeCell ref="Z1013:AC1013"/>
    <mergeCell ref="AD1013:AG1013"/>
    <mergeCell ref="D1027:M1027"/>
    <mergeCell ref="N1027:W1027"/>
    <mergeCell ref="X1027:AG1027"/>
    <mergeCell ref="D1028:M1028"/>
    <mergeCell ref="N1028:W1028"/>
    <mergeCell ref="X1028:AG1028"/>
    <mergeCell ref="D1019:AG1019"/>
    <mergeCell ref="D1021:AG1022"/>
    <mergeCell ref="D1024:M1025"/>
    <mergeCell ref="N1024:W1025"/>
    <mergeCell ref="X1024:AG1025"/>
    <mergeCell ref="D1026:M1026"/>
    <mergeCell ref="N1026:W1026"/>
    <mergeCell ref="X1026:AG1026"/>
    <mergeCell ref="D1016:M1016"/>
    <mergeCell ref="N1016:Q1016"/>
    <mergeCell ref="R1016:U1016"/>
    <mergeCell ref="V1016:Y1016"/>
    <mergeCell ref="Z1016:AC1016"/>
    <mergeCell ref="AD1016:AG1016"/>
    <mergeCell ref="D1033:M1033"/>
    <mergeCell ref="N1033:W1033"/>
    <mergeCell ref="X1033:AG1033"/>
    <mergeCell ref="D1034:M1034"/>
    <mergeCell ref="N1034:W1034"/>
    <mergeCell ref="X1034:AG1034"/>
    <mergeCell ref="D1031:M1031"/>
    <mergeCell ref="N1031:W1031"/>
    <mergeCell ref="X1031:AG1031"/>
    <mergeCell ref="D1032:M1032"/>
    <mergeCell ref="N1032:W1032"/>
    <mergeCell ref="X1032:AG1032"/>
    <mergeCell ref="D1029:M1029"/>
    <mergeCell ref="N1029:W1029"/>
    <mergeCell ref="X1029:AG1029"/>
    <mergeCell ref="D1030:M1030"/>
    <mergeCell ref="N1030:W1030"/>
    <mergeCell ref="X1030:AG1030"/>
    <mergeCell ref="D1039:M1039"/>
    <mergeCell ref="N1039:W1039"/>
    <mergeCell ref="X1039:AG1039"/>
    <mergeCell ref="D1040:M1040"/>
    <mergeCell ref="N1040:W1040"/>
    <mergeCell ref="X1040:AG1040"/>
    <mergeCell ref="D1037:M1037"/>
    <mergeCell ref="N1037:W1037"/>
    <mergeCell ref="X1037:AG1037"/>
    <mergeCell ref="D1038:M1038"/>
    <mergeCell ref="N1038:W1038"/>
    <mergeCell ref="X1038:AG1038"/>
    <mergeCell ref="D1035:M1035"/>
    <mergeCell ref="N1035:W1035"/>
    <mergeCell ref="X1035:AG1035"/>
    <mergeCell ref="D1036:M1036"/>
    <mergeCell ref="N1036:W1036"/>
    <mergeCell ref="X1036:AG1036"/>
    <mergeCell ref="D1049:AG1049"/>
    <mergeCell ref="D1051:M1052"/>
    <mergeCell ref="N1051:W1052"/>
    <mergeCell ref="X1051:AG1052"/>
    <mergeCell ref="D1053:M1053"/>
    <mergeCell ref="N1053:W1053"/>
    <mergeCell ref="X1053:AG1053"/>
    <mergeCell ref="D1043:M1043"/>
    <mergeCell ref="N1043:W1043"/>
    <mergeCell ref="X1043:AG1043"/>
    <mergeCell ref="D1044:M1044"/>
    <mergeCell ref="N1044:W1044"/>
    <mergeCell ref="X1044:AG1044"/>
    <mergeCell ref="D1041:M1041"/>
    <mergeCell ref="N1041:W1041"/>
    <mergeCell ref="X1041:AG1041"/>
    <mergeCell ref="D1042:M1042"/>
    <mergeCell ref="N1042:W1042"/>
    <mergeCell ref="X1042:AG1042"/>
    <mergeCell ref="D1058:M1058"/>
    <mergeCell ref="N1058:W1058"/>
    <mergeCell ref="X1058:AG1058"/>
    <mergeCell ref="D1059:M1059"/>
    <mergeCell ref="N1059:W1059"/>
    <mergeCell ref="X1059:AG1059"/>
    <mergeCell ref="D1056:M1056"/>
    <mergeCell ref="N1056:W1056"/>
    <mergeCell ref="X1056:AG1056"/>
    <mergeCell ref="D1057:M1057"/>
    <mergeCell ref="N1057:W1057"/>
    <mergeCell ref="X1057:AG1057"/>
    <mergeCell ref="D1054:M1054"/>
    <mergeCell ref="N1054:W1054"/>
    <mergeCell ref="X1054:AG1054"/>
    <mergeCell ref="D1055:M1055"/>
    <mergeCell ref="N1055:W1055"/>
    <mergeCell ref="X1055:AG1055"/>
    <mergeCell ref="D1071:M1071"/>
    <mergeCell ref="N1071:W1071"/>
    <mergeCell ref="X1071:AG1071"/>
    <mergeCell ref="D1072:M1072"/>
    <mergeCell ref="N1072:W1072"/>
    <mergeCell ref="X1072:AG1072"/>
    <mergeCell ref="D1069:M1069"/>
    <mergeCell ref="N1069:W1069"/>
    <mergeCell ref="X1069:AG1069"/>
    <mergeCell ref="D1070:M1070"/>
    <mergeCell ref="N1070:W1070"/>
    <mergeCell ref="X1070:AG1070"/>
    <mergeCell ref="D1062:AG1062"/>
    <mergeCell ref="D1064:AG1064"/>
    <mergeCell ref="D1066:M1067"/>
    <mergeCell ref="N1066:W1067"/>
    <mergeCell ref="X1066:AG1067"/>
    <mergeCell ref="D1068:M1068"/>
    <mergeCell ref="N1068:W1068"/>
    <mergeCell ref="X1068:AG1068"/>
    <mergeCell ref="D1077:M1077"/>
    <mergeCell ref="N1077:W1077"/>
    <mergeCell ref="X1077:AG1077"/>
    <mergeCell ref="D1078:M1078"/>
    <mergeCell ref="N1078:W1078"/>
    <mergeCell ref="X1078:AG1078"/>
    <mergeCell ref="D1075:M1075"/>
    <mergeCell ref="N1075:W1075"/>
    <mergeCell ref="X1075:AG1075"/>
    <mergeCell ref="D1076:M1076"/>
    <mergeCell ref="N1076:W1076"/>
    <mergeCell ref="X1076:AG1076"/>
    <mergeCell ref="D1073:M1073"/>
    <mergeCell ref="N1073:W1073"/>
    <mergeCell ref="X1073:AG1073"/>
    <mergeCell ref="D1074:M1074"/>
    <mergeCell ref="N1074:W1074"/>
    <mergeCell ref="X1074:AG1074"/>
    <mergeCell ref="D1083:M1083"/>
    <mergeCell ref="N1083:W1083"/>
    <mergeCell ref="X1083:AG1083"/>
    <mergeCell ref="D1084:M1084"/>
    <mergeCell ref="N1084:W1084"/>
    <mergeCell ref="X1084:AG1084"/>
    <mergeCell ref="D1081:M1081"/>
    <mergeCell ref="N1081:W1081"/>
    <mergeCell ref="X1081:AG1081"/>
    <mergeCell ref="D1082:M1082"/>
    <mergeCell ref="N1082:W1082"/>
    <mergeCell ref="X1082:AG1082"/>
    <mergeCell ref="D1079:M1079"/>
    <mergeCell ref="N1079:W1079"/>
    <mergeCell ref="X1079:AG1079"/>
    <mergeCell ref="D1080:M1080"/>
    <mergeCell ref="N1080:W1080"/>
    <mergeCell ref="X1080:AG1080"/>
    <mergeCell ref="D1089:M1089"/>
    <mergeCell ref="N1089:W1089"/>
    <mergeCell ref="X1089:AG1089"/>
    <mergeCell ref="D1090:M1090"/>
    <mergeCell ref="N1090:W1090"/>
    <mergeCell ref="X1090:AG1090"/>
    <mergeCell ref="D1087:M1087"/>
    <mergeCell ref="N1087:W1087"/>
    <mergeCell ref="X1087:AG1087"/>
    <mergeCell ref="D1088:M1088"/>
    <mergeCell ref="N1088:W1088"/>
    <mergeCell ref="X1088:AG1088"/>
    <mergeCell ref="D1085:M1085"/>
    <mergeCell ref="N1085:W1085"/>
    <mergeCell ref="X1085:AG1085"/>
    <mergeCell ref="D1086:M1086"/>
    <mergeCell ref="N1086:W1086"/>
    <mergeCell ref="X1086:AG1086"/>
    <mergeCell ref="D1095:M1095"/>
    <mergeCell ref="N1095:W1095"/>
    <mergeCell ref="X1095:AG1095"/>
    <mergeCell ref="D1096:M1096"/>
    <mergeCell ref="N1096:W1096"/>
    <mergeCell ref="X1096:AG1096"/>
    <mergeCell ref="D1093:M1093"/>
    <mergeCell ref="N1093:W1093"/>
    <mergeCell ref="X1093:AG1093"/>
    <mergeCell ref="D1094:M1094"/>
    <mergeCell ref="N1094:W1094"/>
    <mergeCell ref="X1094:AG1094"/>
    <mergeCell ref="D1091:M1091"/>
    <mergeCell ref="N1091:W1091"/>
    <mergeCell ref="X1091:AG1091"/>
    <mergeCell ref="D1092:M1092"/>
    <mergeCell ref="N1092:W1092"/>
    <mergeCell ref="X1092:AG1092"/>
    <mergeCell ref="D1103:M1104"/>
    <mergeCell ref="N1103:W1104"/>
    <mergeCell ref="X1103:AG1104"/>
    <mergeCell ref="D1105:M1105"/>
    <mergeCell ref="N1105:W1105"/>
    <mergeCell ref="X1105:AG1105"/>
    <mergeCell ref="D1099:M1099"/>
    <mergeCell ref="N1099:W1099"/>
    <mergeCell ref="X1099:AG1099"/>
    <mergeCell ref="D1100:M1100"/>
    <mergeCell ref="N1100:W1100"/>
    <mergeCell ref="X1100:AG1100"/>
    <mergeCell ref="D1097:M1097"/>
    <mergeCell ref="N1097:W1097"/>
    <mergeCell ref="X1097:AG1097"/>
    <mergeCell ref="D1098:M1098"/>
    <mergeCell ref="N1098:W1098"/>
    <mergeCell ref="X1098:AG1098"/>
    <mergeCell ref="D1110:M1110"/>
    <mergeCell ref="N1110:W1110"/>
    <mergeCell ref="X1110:AG1110"/>
    <mergeCell ref="D1114:AG1114"/>
    <mergeCell ref="D1116:AG1116"/>
    <mergeCell ref="D1118:O1118"/>
    <mergeCell ref="P1118:X1118"/>
    <mergeCell ref="Y1118:AG1118"/>
    <mergeCell ref="D1108:M1108"/>
    <mergeCell ref="N1108:W1108"/>
    <mergeCell ref="X1108:AG1108"/>
    <mergeCell ref="D1109:M1109"/>
    <mergeCell ref="N1109:W1109"/>
    <mergeCell ref="X1109:AG1109"/>
    <mergeCell ref="D1106:M1106"/>
    <mergeCell ref="N1106:W1106"/>
    <mergeCell ref="X1106:AG1106"/>
    <mergeCell ref="D1107:M1107"/>
    <mergeCell ref="N1107:W1107"/>
    <mergeCell ref="X1107:AG1107"/>
    <mergeCell ref="D1123:O1123"/>
    <mergeCell ref="P1123:X1123"/>
    <mergeCell ref="Y1123:AG1123"/>
    <mergeCell ref="D1124:O1124"/>
    <mergeCell ref="P1124:X1124"/>
    <mergeCell ref="Y1124:AG1124"/>
    <mergeCell ref="D1121:O1121"/>
    <mergeCell ref="P1121:X1121"/>
    <mergeCell ref="Y1121:AG1121"/>
    <mergeCell ref="D1122:O1122"/>
    <mergeCell ref="P1122:X1122"/>
    <mergeCell ref="Y1122:AG1122"/>
    <mergeCell ref="D1119:O1119"/>
    <mergeCell ref="P1119:X1119"/>
    <mergeCell ref="Y1119:AG1119"/>
    <mergeCell ref="D1120:O1120"/>
    <mergeCell ref="P1120:X1120"/>
    <mergeCell ref="Y1120:AG1120"/>
    <mergeCell ref="AD1132:AG1132"/>
    <mergeCell ref="D1133:I1133"/>
    <mergeCell ref="J1133:M1133"/>
    <mergeCell ref="N1133:Q1133"/>
    <mergeCell ref="R1133:U1133"/>
    <mergeCell ref="V1133:Y1133"/>
    <mergeCell ref="Z1133:AC1133"/>
    <mergeCell ref="AD1133:AG1133"/>
    <mergeCell ref="D1132:I1132"/>
    <mergeCell ref="J1132:M1132"/>
    <mergeCell ref="N1132:Q1132"/>
    <mergeCell ref="R1132:U1132"/>
    <mergeCell ref="V1132:Y1132"/>
    <mergeCell ref="Z1132:AC1132"/>
    <mergeCell ref="D1127:AG1127"/>
    <mergeCell ref="D1129:I1131"/>
    <mergeCell ref="J1129:U1130"/>
    <mergeCell ref="V1129:AG1130"/>
    <mergeCell ref="J1131:M1131"/>
    <mergeCell ref="N1131:Q1131"/>
    <mergeCell ref="R1131:U1131"/>
    <mergeCell ref="V1131:Y1131"/>
    <mergeCell ref="Z1131:AC1131"/>
    <mergeCell ref="AD1131:AG1131"/>
    <mergeCell ref="AD1136:AG1136"/>
    <mergeCell ref="D1137:I1137"/>
    <mergeCell ref="J1137:M1137"/>
    <mergeCell ref="N1137:Q1137"/>
    <mergeCell ref="R1137:U1137"/>
    <mergeCell ref="V1137:Y1137"/>
    <mergeCell ref="Z1137:AC1137"/>
    <mergeCell ref="AD1137:AG1137"/>
    <mergeCell ref="D1136:I1136"/>
    <mergeCell ref="J1136:M1136"/>
    <mergeCell ref="N1136:Q1136"/>
    <mergeCell ref="R1136:U1136"/>
    <mergeCell ref="V1136:Y1136"/>
    <mergeCell ref="Z1136:AC1136"/>
    <mergeCell ref="AD1134:AG1134"/>
    <mergeCell ref="D1135:I1135"/>
    <mergeCell ref="J1135:M1135"/>
    <mergeCell ref="N1135:Q1135"/>
    <mergeCell ref="R1135:U1135"/>
    <mergeCell ref="V1135:Y1135"/>
    <mergeCell ref="Z1135:AC1135"/>
    <mergeCell ref="AD1135:AG1135"/>
    <mergeCell ref="D1134:I1134"/>
    <mergeCell ref="J1134:M1134"/>
    <mergeCell ref="N1134:Q1134"/>
    <mergeCell ref="R1134:U1134"/>
    <mergeCell ref="V1134:Y1134"/>
    <mergeCell ref="Z1134:AC1134"/>
    <mergeCell ref="AD1140:AG1140"/>
    <mergeCell ref="D1141:I1141"/>
    <mergeCell ref="J1141:M1141"/>
    <mergeCell ref="N1141:Q1141"/>
    <mergeCell ref="R1141:U1141"/>
    <mergeCell ref="V1141:Y1141"/>
    <mergeCell ref="Z1141:AC1141"/>
    <mergeCell ref="AD1141:AG1141"/>
    <mergeCell ref="D1140:I1140"/>
    <mergeCell ref="J1140:M1140"/>
    <mergeCell ref="N1140:Q1140"/>
    <mergeCell ref="R1140:U1140"/>
    <mergeCell ref="V1140:Y1140"/>
    <mergeCell ref="Z1140:AC1140"/>
    <mergeCell ref="AD1138:AG1138"/>
    <mergeCell ref="D1139:I1139"/>
    <mergeCell ref="J1139:M1139"/>
    <mergeCell ref="N1139:Q1139"/>
    <mergeCell ref="R1139:U1139"/>
    <mergeCell ref="V1139:Y1139"/>
    <mergeCell ref="Z1139:AC1139"/>
    <mergeCell ref="AD1139:AG1139"/>
    <mergeCell ref="D1138:I1138"/>
    <mergeCell ref="J1138:M1138"/>
    <mergeCell ref="N1138:Q1138"/>
    <mergeCell ref="R1138:U1138"/>
    <mergeCell ref="V1138:Y1138"/>
    <mergeCell ref="Z1138:AC1138"/>
    <mergeCell ref="D1146:AG1146"/>
    <mergeCell ref="D1148:AG1148"/>
    <mergeCell ref="D1150:I1154"/>
    <mergeCell ref="J1150:U1151"/>
    <mergeCell ref="V1150:AG1151"/>
    <mergeCell ref="J1152:M1152"/>
    <mergeCell ref="N1152:Q1152"/>
    <mergeCell ref="R1152:U1152"/>
    <mergeCell ref="V1152:Y1152"/>
    <mergeCell ref="Z1152:AC1152"/>
    <mergeCell ref="AD1142:AG1142"/>
    <mergeCell ref="D1143:I1143"/>
    <mergeCell ref="J1143:M1143"/>
    <mergeCell ref="N1143:Q1143"/>
    <mergeCell ref="R1143:U1143"/>
    <mergeCell ref="V1143:Y1143"/>
    <mergeCell ref="Z1143:AC1143"/>
    <mergeCell ref="AD1143:AG1143"/>
    <mergeCell ref="D1142:I1142"/>
    <mergeCell ref="J1142:M1142"/>
    <mergeCell ref="N1142:Q1142"/>
    <mergeCell ref="R1142:U1142"/>
    <mergeCell ref="V1142:Y1142"/>
    <mergeCell ref="Z1142:AC1142"/>
    <mergeCell ref="Z1155:AC1155"/>
    <mergeCell ref="AD1155:AG1155"/>
    <mergeCell ref="J1156:M1156"/>
    <mergeCell ref="N1156:Q1156"/>
    <mergeCell ref="R1156:U1156"/>
    <mergeCell ref="V1156:Y1156"/>
    <mergeCell ref="Z1156:AC1156"/>
    <mergeCell ref="AD1156:AG1156"/>
    <mergeCell ref="AD1152:AG1152"/>
    <mergeCell ref="J1153:U1153"/>
    <mergeCell ref="V1153:AG1153"/>
    <mergeCell ref="J1154:U1154"/>
    <mergeCell ref="V1154:AG1154"/>
    <mergeCell ref="D1155:I1156"/>
    <mergeCell ref="J1155:M1155"/>
    <mergeCell ref="N1155:Q1155"/>
    <mergeCell ref="R1155:U1155"/>
    <mergeCell ref="V1155:Y1155"/>
    <mergeCell ref="AD1159:AG1159"/>
    <mergeCell ref="J1160:M1160"/>
    <mergeCell ref="N1160:Q1160"/>
    <mergeCell ref="R1160:U1160"/>
    <mergeCell ref="V1160:Y1160"/>
    <mergeCell ref="Z1160:AC1160"/>
    <mergeCell ref="AD1160:AG1160"/>
    <mergeCell ref="D1159:I1160"/>
    <mergeCell ref="J1159:M1159"/>
    <mergeCell ref="N1159:Q1159"/>
    <mergeCell ref="R1159:U1159"/>
    <mergeCell ref="V1159:Y1159"/>
    <mergeCell ref="Z1159:AC1159"/>
    <mergeCell ref="AD1157:AG1157"/>
    <mergeCell ref="J1158:M1158"/>
    <mergeCell ref="N1158:Q1158"/>
    <mergeCell ref="R1158:U1158"/>
    <mergeCell ref="V1158:Y1158"/>
    <mergeCell ref="Z1158:AC1158"/>
    <mergeCell ref="AD1158:AG1158"/>
    <mergeCell ref="D1157:I1158"/>
    <mergeCell ref="J1157:M1157"/>
    <mergeCell ref="N1157:Q1157"/>
    <mergeCell ref="R1157:U1157"/>
    <mergeCell ref="V1157:Y1157"/>
    <mergeCell ref="Z1157:AC1157"/>
    <mergeCell ref="AD1163:AG1163"/>
    <mergeCell ref="J1164:M1164"/>
    <mergeCell ref="N1164:Q1164"/>
    <mergeCell ref="R1164:U1164"/>
    <mergeCell ref="V1164:Y1164"/>
    <mergeCell ref="Z1164:AC1164"/>
    <mergeCell ref="AD1164:AG1164"/>
    <mergeCell ref="D1163:I1164"/>
    <mergeCell ref="J1163:M1163"/>
    <mergeCell ref="N1163:Q1163"/>
    <mergeCell ref="R1163:U1163"/>
    <mergeCell ref="V1163:Y1163"/>
    <mergeCell ref="Z1163:AC1163"/>
    <mergeCell ref="AD1161:AG1161"/>
    <mergeCell ref="J1162:M1162"/>
    <mergeCell ref="N1162:Q1162"/>
    <mergeCell ref="R1162:U1162"/>
    <mergeCell ref="V1162:Y1162"/>
    <mergeCell ref="Z1162:AC1162"/>
    <mergeCell ref="AD1162:AG1162"/>
    <mergeCell ref="D1161:I1162"/>
    <mergeCell ref="J1161:M1161"/>
    <mergeCell ref="N1161:Q1161"/>
    <mergeCell ref="R1161:U1161"/>
    <mergeCell ref="V1161:Y1161"/>
    <mergeCell ref="Z1161:AC1161"/>
    <mergeCell ref="AD1167:AG1167"/>
    <mergeCell ref="J1168:M1168"/>
    <mergeCell ref="N1168:Q1168"/>
    <mergeCell ref="R1168:U1168"/>
    <mergeCell ref="V1168:Y1168"/>
    <mergeCell ref="Z1168:AC1168"/>
    <mergeCell ref="AD1168:AG1168"/>
    <mergeCell ref="D1167:I1168"/>
    <mergeCell ref="J1167:M1167"/>
    <mergeCell ref="N1167:Q1167"/>
    <mergeCell ref="R1167:U1167"/>
    <mergeCell ref="V1167:Y1167"/>
    <mergeCell ref="Z1167:AC1167"/>
    <mergeCell ref="AD1165:AG1165"/>
    <mergeCell ref="J1166:M1166"/>
    <mergeCell ref="N1166:Q1166"/>
    <mergeCell ref="R1166:U1166"/>
    <mergeCell ref="V1166:Y1166"/>
    <mergeCell ref="Z1166:AC1166"/>
    <mergeCell ref="AD1166:AG1166"/>
    <mergeCell ref="D1165:I1166"/>
    <mergeCell ref="J1165:M1165"/>
    <mergeCell ref="N1165:Q1165"/>
    <mergeCell ref="R1165:U1165"/>
    <mergeCell ref="V1165:Y1165"/>
    <mergeCell ref="Z1165:AC1165"/>
    <mergeCell ref="AD1171:AG1171"/>
    <mergeCell ref="J1172:M1172"/>
    <mergeCell ref="N1172:Q1172"/>
    <mergeCell ref="R1172:U1172"/>
    <mergeCell ref="V1172:Y1172"/>
    <mergeCell ref="Z1172:AC1172"/>
    <mergeCell ref="AD1172:AG1172"/>
    <mergeCell ref="D1171:I1172"/>
    <mergeCell ref="J1171:M1171"/>
    <mergeCell ref="N1171:Q1171"/>
    <mergeCell ref="R1171:U1171"/>
    <mergeCell ref="V1171:Y1171"/>
    <mergeCell ref="Z1171:AC1171"/>
    <mergeCell ref="AD1169:AG1169"/>
    <mergeCell ref="J1170:M1170"/>
    <mergeCell ref="N1170:Q1170"/>
    <mergeCell ref="R1170:U1170"/>
    <mergeCell ref="V1170:Y1170"/>
    <mergeCell ref="Z1170:AC1170"/>
    <mergeCell ref="AD1170:AG1170"/>
    <mergeCell ref="D1169:I1170"/>
    <mergeCell ref="J1169:M1169"/>
    <mergeCell ref="N1169:Q1169"/>
    <mergeCell ref="R1169:U1169"/>
    <mergeCell ref="V1169:Y1169"/>
    <mergeCell ref="Z1169:AC1169"/>
    <mergeCell ref="AD1175:AG1175"/>
    <mergeCell ref="J1176:M1176"/>
    <mergeCell ref="N1176:Q1176"/>
    <mergeCell ref="R1176:U1176"/>
    <mergeCell ref="V1176:Y1176"/>
    <mergeCell ref="Z1176:AC1176"/>
    <mergeCell ref="AD1176:AG1176"/>
    <mergeCell ref="D1175:I1176"/>
    <mergeCell ref="J1175:M1175"/>
    <mergeCell ref="N1175:Q1175"/>
    <mergeCell ref="R1175:U1175"/>
    <mergeCell ref="V1175:Y1175"/>
    <mergeCell ref="Z1175:AC1175"/>
    <mergeCell ref="AD1173:AG1173"/>
    <mergeCell ref="J1174:M1174"/>
    <mergeCell ref="N1174:Q1174"/>
    <mergeCell ref="R1174:U1174"/>
    <mergeCell ref="V1174:Y1174"/>
    <mergeCell ref="Z1174:AC1174"/>
    <mergeCell ref="AD1174:AG1174"/>
    <mergeCell ref="D1173:I1174"/>
    <mergeCell ref="J1173:M1173"/>
    <mergeCell ref="N1173:Q1173"/>
    <mergeCell ref="R1173:U1173"/>
    <mergeCell ref="V1173:Y1173"/>
    <mergeCell ref="Z1173:AC1173"/>
    <mergeCell ref="D1191:L1191"/>
    <mergeCell ref="M1191:Q1191"/>
    <mergeCell ref="R1191:Y1191"/>
    <mergeCell ref="Z1191:AG1191"/>
    <mergeCell ref="D1192:L1192"/>
    <mergeCell ref="M1192:Q1192"/>
    <mergeCell ref="R1192:Y1192"/>
    <mergeCell ref="Z1192:AG1192"/>
    <mergeCell ref="D1189:L1189"/>
    <mergeCell ref="M1189:Q1189"/>
    <mergeCell ref="R1189:Y1189"/>
    <mergeCell ref="Z1189:AG1189"/>
    <mergeCell ref="D1190:L1190"/>
    <mergeCell ref="M1190:Q1190"/>
    <mergeCell ref="R1190:Y1190"/>
    <mergeCell ref="Z1190:AG1190"/>
    <mergeCell ref="D1178:AG1178"/>
    <mergeCell ref="D1182:AG1182"/>
    <mergeCell ref="D1185:AG1185"/>
    <mergeCell ref="D1187:L1188"/>
    <mergeCell ref="M1187:Q1188"/>
    <mergeCell ref="R1187:AG1187"/>
    <mergeCell ref="R1188:Y1188"/>
    <mergeCell ref="Z1188:AG1188"/>
    <mergeCell ref="D1197:L1197"/>
    <mergeCell ref="M1197:Q1197"/>
    <mergeCell ref="R1197:Y1197"/>
    <mergeCell ref="Z1197:AG1197"/>
    <mergeCell ref="D1198:L1198"/>
    <mergeCell ref="M1198:Q1198"/>
    <mergeCell ref="R1198:Y1198"/>
    <mergeCell ref="Z1198:AG1198"/>
    <mergeCell ref="D1195:L1195"/>
    <mergeCell ref="M1195:Q1195"/>
    <mergeCell ref="R1195:Y1195"/>
    <mergeCell ref="Z1195:AG1195"/>
    <mergeCell ref="D1196:L1196"/>
    <mergeCell ref="M1196:Q1196"/>
    <mergeCell ref="R1196:Y1196"/>
    <mergeCell ref="Z1196:AG1196"/>
    <mergeCell ref="D1193:L1193"/>
    <mergeCell ref="M1193:Q1193"/>
    <mergeCell ref="R1193:Y1193"/>
    <mergeCell ref="Z1193:AG1193"/>
    <mergeCell ref="D1194:L1194"/>
    <mergeCell ref="M1194:Q1194"/>
    <mergeCell ref="R1194:Y1194"/>
    <mergeCell ref="Z1194:AG1194"/>
    <mergeCell ref="D1207:M1207"/>
    <mergeCell ref="N1207:Q1207"/>
    <mergeCell ref="R1207:U1207"/>
    <mergeCell ref="V1207:Y1207"/>
    <mergeCell ref="Z1207:AC1207"/>
    <mergeCell ref="AD1207:AG1207"/>
    <mergeCell ref="D1206:M1206"/>
    <mergeCell ref="N1206:Q1206"/>
    <mergeCell ref="R1206:U1206"/>
    <mergeCell ref="V1206:Y1206"/>
    <mergeCell ref="Z1206:AC1206"/>
    <mergeCell ref="AD1206:AG1206"/>
    <mergeCell ref="D1202:AG1202"/>
    <mergeCell ref="D1204:M1205"/>
    <mergeCell ref="N1204:AG1204"/>
    <mergeCell ref="N1205:Q1205"/>
    <mergeCell ref="R1205:U1205"/>
    <mergeCell ref="V1205:Y1205"/>
    <mergeCell ref="Z1205:AC1205"/>
    <mergeCell ref="AD1205:AG1205"/>
    <mergeCell ref="D1210:M1210"/>
    <mergeCell ref="N1210:Q1210"/>
    <mergeCell ref="R1210:U1210"/>
    <mergeCell ref="V1210:Y1210"/>
    <mergeCell ref="Z1210:AC1210"/>
    <mergeCell ref="AD1210:AG1210"/>
    <mergeCell ref="D1209:M1209"/>
    <mergeCell ref="N1209:Q1209"/>
    <mergeCell ref="R1209:U1209"/>
    <mergeCell ref="V1209:Y1209"/>
    <mergeCell ref="Z1209:AC1209"/>
    <mergeCell ref="AD1209:AG1209"/>
    <mergeCell ref="D1208:M1208"/>
    <mergeCell ref="N1208:Q1208"/>
    <mergeCell ref="R1208:U1208"/>
    <mergeCell ref="V1208:Y1208"/>
    <mergeCell ref="Z1208:AC1208"/>
    <mergeCell ref="AD1208:AG1208"/>
    <mergeCell ref="D1213:M1213"/>
    <mergeCell ref="N1213:Q1213"/>
    <mergeCell ref="R1213:U1213"/>
    <mergeCell ref="V1213:Y1213"/>
    <mergeCell ref="Z1213:AC1213"/>
    <mergeCell ref="AD1213:AG1213"/>
    <mergeCell ref="D1212:M1212"/>
    <mergeCell ref="N1212:Q1212"/>
    <mergeCell ref="R1212:U1212"/>
    <mergeCell ref="V1212:Y1212"/>
    <mergeCell ref="Z1212:AC1212"/>
    <mergeCell ref="AD1212:AG1212"/>
    <mergeCell ref="D1211:M1211"/>
    <mergeCell ref="N1211:Q1211"/>
    <mergeCell ref="R1211:U1211"/>
    <mergeCell ref="V1211:Y1211"/>
    <mergeCell ref="Z1211:AC1211"/>
    <mergeCell ref="AD1211:AG1211"/>
    <mergeCell ref="D1216:M1216"/>
    <mergeCell ref="N1216:Q1216"/>
    <mergeCell ref="R1216:U1216"/>
    <mergeCell ref="V1216:Y1216"/>
    <mergeCell ref="Z1216:AC1216"/>
    <mergeCell ref="AD1216:AG1216"/>
    <mergeCell ref="D1215:M1215"/>
    <mergeCell ref="N1215:Q1215"/>
    <mergeCell ref="R1215:U1215"/>
    <mergeCell ref="V1215:Y1215"/>
    <mergeCell ref="Z1215:AC1215"/>
    <mergeCell ref="AD1215:AG1215"/>
    <mergeCell ref="D1214:M1214"/>
    <mergeCell ref="N1214:Q1214"/>
    <mergeCell ref="R1214:U1214"/>
    <mergeCell ref="V1214:Y1214"/>
    <mergeCell ref="Z1214:AC1214"/>
    <mergeCell ref="AD1214:AG1214"/>
    <mergeCell ref="D1219:M1219"/>
    <mergeCell ref="N1219:Q1219"/>
    <mergeCell ref="R1219:U1219"/>
    <mergeCell ref="V1219:Y1219"/>
    <mergeCell ref="Z1219:AC1219"/>
    <mergeCell ref="AD1219:AG1219"/>
    <mergeCell ref="D1218:M1218"/>
    <mergeCell ref="N1218:Q1218"/>
    <mergeCell ref="R1218:U1218"/>
    <mergeCell ref="V1218:Y1218"/>
    <mergeCell ref="Z1218:AC1218"/>
    <mergeCell ref="AD1218:AG1218"/>
    <mergeCell ref="D1217:M1217"/>
    <mergeCell ref="N1217:Q1217"/>
    <mergeCell ref="R1217:U1217"/>
    <mergeCell ref="V1217:Y1217"/>
    <mergeCell ref="Z1217:AC1217"/>
    <mergeCell ref="AD1217:AG1217"/>
    <mergeCell ref="D1222:M1222"/>
    <mergeCell ref="N1222:Q1222"/>
    <mergeCell ref="R1222:U1222"/>
    <mergeCell ref="V1222:Y1222"/>
    <mergeCell ref="Z1222:AC1222"/>
    <mergeCell ref="AD1222:AG1222"/>
    <mergeCell ref="D1221:M1221"/>
    <mergeCell ref="N1221:Q1221"/>
    <mergeCell ref="R1221:U1221"/>
    <mergeCell ref="V1221:Y1221"/>
    <mergeCell ref="Z1221:AC1221"/>
    <mergeCell ref="AD1221:AG1221"/>
    <mergeCell ref="D1220:M1220"/>
    <mergeCell ref="N1220:Q1220"/>
    <mergeCell ref="R1220:U1220"/>
    <mergeCell ref="V1220:Y1220"/>
    <mergeCell ref="Z1220:AC1220"/>
    <mergeCell ref="AD1220:AG1220"/>
    <mergeCell ref="D1227:M1228"/>
    <mergeCell ref="N1227:AG1227"/>
    <mergeCell ref="N1228:Q1228"/>
    <mergeCell ref="R1228:U1228"/>
    <mergeCell ref="V1228:Y1228"/>
    <mergeCell ref="Z1228:AC1228"/>
    <mergeCell ref="AD1228:AG1228"/>
    <mergeCell ref="D1224:M1224"/>
    <mergeCell ref="N1224:Q1224"/>
    <mergeCell ref="R1224:U1224"/>
    <mergeCell ref="V1224:Y1224"/>
    <mergeCell ref="Z1224:AC1224"/>
    <mergeCell ref="AD1224:AG1224"/>
    <mergeCell ref="D1223:M1223"/>
    <mergeCell ref="N1223:Q1223"/>
    <mergeCell ref="R1223:U1223"/>
    <mergeCell ref="V1223:Y1223"/>
    <mergeCell ref="Z1223:AC1223"/>
    <mergeCell ref="AD1223:AG1223"/>
    <mergeCell ref="D1231:M1231"/>
    <mergeCell ref="N1231:Q1231"/>
    <mergeCell ref="R1231:U1231"/>
    <mergeCell ref="V1231:Y1231"/>
    <mergeCell ref="Z1231:AC1231"/>
    <mergeCell ref="AD1231:AG1231"/>
    <mergeCell ref="D1230:M1230"/>
    <mergeCell ref="N1230:Q1230"/>
    <mergeCell ref="R1230:U1230"/>
    <mergeCell ref="V1230:Y1230"/>
    <mergeCell ref="Z1230:AC1230"/>
    <mergeCell ref="AD1230:AG1230"/>
    <mergeCell ref="D1229:M1229"/>
    <mergeCell ref="N1229:Q1229"/>
    <mergeCell ref="R1229:U1229"/>
    <mergeCell ref="V1229:Y1229"/>
    <mergeCell ref="Z1229:AC1229"/>
    <mergeCell ref="AD1229:AG1229"/>
    <mergeCell ref="D1234:M1234"/>
    <mergeCell ref="N1234:Q1234"/>
    <mergeCell ref="R1234:U1234"/>
    <mergeCell ref="V1234:Y1234"/>
    <mergeCell ref="Z1234:AC1234"/>
    <mergeCell ref="AD1234:AG1234"/>
    <mergeCell ref="D1233:M1233"/>
    <mergeCell ref="N1233:Q1233"/>
    <mergeCell ref="R1233:U1233"/>
    <mergeCell ref="V1233:Y1233"/>
    <mergeCell ref="Z1233:AC1233"/>
    <mergeCell ref="AD1233:AG1233"/>
    <mergeCell ref="D1232:M1232"/>
    <mergeCell ref="N1232:Q1232"/>
    <mergeCell ref="R1232:U1232"/>
    <mergeCell ref="V1232:Y1232"/>
    <mergeCell ref="Z1232:AC1232"/>
    <mergeCell ref="AD1232:AG1232"/>
    <mergeCell ref="D1237:M1237"/>
    <mergeCell ref="N1237:Q1237"/>
    <mergeCell ref="R1237:U1237"/>
    <mergeCell ref="V1237:Y1237"/>
    <mergeCell ref="Z1237:AC1237"/>
    <mergeCell ref="AD1237:AG1237"/>
    <mergeCell ref="D1236:M1236"/>
    <mergeCell ref="N1236:Q1236"/>
    <mergeCell ref="R1236:U1236"/>
    <mergeCell ref="V1236:Y1236"/>
    <mergeCell ref="Z1236:AC1236"/>
    <mergeCell ref="AD1236:AG1236"/>
    <mergeCell ref="D1235:M1235"/>
    <mergeCell ref="N1235:Q1235"/>
    <mergeCell ref="R1235:U1235"/>
    <mergeCell ref="V1235:Y1235"/>
    <mergeCell ref="Z1235:AC1235"/>
    <mergeCell ref="AD1235:AG1235"/>
    <mergeCell ref="D1240:M1240"/>
    <mergeCell ref="N1240:Q1240"/>
    <mergeCell ref="R1240:U1240"/>
    <mergeCell ref="V1240:Y1240"/>
    <mergeCell ref="Z1240:AC1240"/>
    <mergeCell ref="AD1240:AG1240"/>
    <mergeCell ref="D1239:M1239"/>
    <mergeCell ref="N1239:Q1239"/>
    <mergeCell ref="R1239:U1239"/>
    <mergeCell ref="V1239:Y1239"/>
    <mergeCell ref="Z1239:AC1239"/>
    <mergeCell ref="AD1239:AG1239"/>
    <mergeCell ref="D1238:M1238"/>
    <mergeCell ref="N1238:Q1238"/>
    <mergeCell ref="R1238:U1238"/>
    <mergeCell ref="V1238:Y1238"/>
    <mergeCell ref="Z1238:AC1238"/>
    <mergeCell ref="AD1238:AG1238"/>
    <mergeCell ref="D1243:M1243"/>
    <mergeCell ref="N1243:Q1243"/>
    <mergeCell ref="R1243:U1243"/>
    <mergeCell ref="V1243:Y1243"/>
    <mergeCell ref="Z1243:AC1243"/>
    <mergeCell ref="AD1243:AG1243"/>
    <mergeCell ref="D1242:M1242"/>
    <mergeCell ref="N1242:Q1242"/>
    <mergeCell ref="R1242:U1242"/>
    <mergeCell ref="V1242:Y1242"/>
    <mergeCell ref="Z1242:AC1242"/>
    <mergeCell ref="AD1242:AG1242"/>
    <mergeCell ref="D1241:M1241"/>
    <mergeCell ref="N1241:Q1241"/>
    <mergeCell ref="R1241:U1241"/>
    <mergeCell ref="V1241:Y1241"/>
    <mergeCell ref="Z1241:AC1241"/>
    <mergeCell ref="AD1241:AG1241"/>
    <mergeCell ref="D1246:M1246"/>
    <mergeCell ref="N1246:Q1246"/>
    <mergeCell ref="R1246:U1246"/>
    <mergeCell ref="V1246:Y1246"/>
    <mergeCell ref="Z1246:AC1246"/>
    <mergeCell ref="AD1246:AG1246"/>
    <mergeCell ref="D1245:M1245"/>
    <mergeCell ref="N1245:Q1245"/>
    <mergeCell ref="R1245:U1245"/>
    <mergeCell ref="V1245:Y1245"/>
    <mergeCell ref="Z1245:AC1245"/>
    <mergeCell ref="AD1245:AG1245"/>
    <mergeCell ref="D1244:M1244"/>
    <mergeCell ref="N1244:Q1244"/>
    <mergeCell ref="R1244:U1244"/>
    <mergeCell ref="V1244:Y1244"/>
    <mergeCell ref="Z1244:AC1244"/>
    <mergeCell ref="AD1244:AG1244"/>
    <mergeCell ref="D1263:AG1264"/>
    <mergeCell ref="D1266:AG1270"/>
    <mergeCell ref="D1272:AG1272"/>
    <mergeCell ref="D1274:AG1274"/>
    <mergeCell ref="D1284:AG1284"/>
    <mergeCell ref="D1249:AG1251"/>
    <mergeCell ref="D1253:AG1253"/>
    <mergeCell ref="D1255:AG1255"/>
    <mergeCell ref="D1257:AG1257"/>
    <mergeCell ref="D1259:AG1259"/>
    <mergeCell ref="D1261:AG1261"/>
    <mergeCell ref="D1247:M1247"/>
    <mergeCell ref="N1247:Q1247"/>
    <mergeCell ref="R1247:U1247"/>
    <mergeCell ref="V1247:Y1247"/>
    <mergeCell ref="Z1247:AC1247"/>
    <mergeCell ref="AD1247:AG1247"/>
  </mergeCells>
  <conditionalFormatting sqref="AI509:AM513 AM528:AM533 AI533:AL533">
    <cfRule type="cellIs" dxfId="17" priority="19" operator="lessThan">
      <formula>0</formula>
    </cfRule>
    <cfRule type="cellIs" dxfId="16" priority="20" operator="greaterThan">
      <formula>0</formula>
    </cfRule>
    <cfRule type="cellIs" dxfId="15" priority="21" operator="lessThan">
      <formula>0</formula>
    </cfRule>
    <cfRule type="cellIs" dxfId="14" priority="22" operator="greaterThan">
      <formula>0</formula>
    </cfRule>
  </conditionalFormatting>
  <conditionalFormatting sqref="AO551:AO557 AO559:AO566 AI598:AK600 AL600:AM600 AM598:AM599 AO598:AO600 AL1068:AM1100 BC459:BK459 AI446:AQ459 AS421:BA433 BC425:BK438 AI421:AQ438 AL1105:AM1110 AJ586:AL592 AN586:AO592">
    <cfRule type="cellIs" dxfId="13" priority="17" operator="lessThan">
      <formula>0</formula>
    </cfRule>
    <cfRule type="cellIs" dxfId="12" priority="18" operator="greaterThan">
      <formula>0</formula>
    </cfRule>
  </conditionalFormatting>
  <conditionalFormatting sqref="AK552:AM557 AM559:AM560 AK561:AM566 AL575:AM577 AO577:AP577 AL626:AM635 AO626:AP635 AI647:AN649 AM670:AM682 AO1206:AO1221 AL690:AL708 AM690:AM702 AO690:AO697 AM707:AM719 AO707:AO714 AL787:AM789 AO789:AP789 AO806:AP810 AO821:AP821 AL853:AM863 AO853:AP863 AI927:AN929 AI1008:AM1016 AO1008:AS1016 AO1033:AP1042 AL1059:AM1059 AO1053:AP1059 AO1068:AP1075 AL1074:AM1074 AM1068:AM1073 AM1075:AM1100 AO1132:AP1143 AL729:AM734 AO729:AP734 AM1105:AM1109 AO1229:AO1244 AM1229:AM1247 AL1206:AM1224 AO1105:AP1110">
    <cfRule type="cellIs" dxfId="11" priority="15" operator="lessThan">
      <formula>0</formula>
    </cfRule>
    <cfRule type="cellIs" dxfId="10" priority="16" operator="greaterThan">
      <formula>0</formula>
    </cfRule>
  </conditionalFormatting>
  <conditionalFormatting sqref="AL1068:AM1099 AL1105:AM1110">
    <cfRule type="cellIs" priority="23" stopIfTrue="1" operator="greaterThan">
      <formula>0</formula>
    </cfRule>
  </conditionalFormatting>
  <conditionalFormatting sqref="AO573:AP577 AM690:AM703 AM707:AM719">
    <cfRule type="cellIs" dxfId="9" priority="10" operator="lessThan">
      <formula>0</formula>
    </cfRule>
    <cfRule type="cellIs" dxfId="8" priority="11" operator="greaterThan">
      <formula>0</formula>
    </cfRule>
    <cfRule type="cellIs" priority="12" stopIfTrue="1" operator="greaterThan">
      <formula>0</formula>
    </cfRule>
    <cfRule type="cellIs" priority="13" stopIfTrue="1" operator="greaterThan">
      <formula>0</formula>
    </cfRule>
    <cfRule type="cellIs" priority="14" stopIfTrue="1" operator="greaterThan">
      <formula>0</formula>
    </cfRule>
  </conditionalFormatting>
  <conditionalFormatting sqref="AI649:AN649 AI929:AN929">
    <cfRule type="cellIs" dxfId="7" priority="8" operator="lessThan">
      <formula>0</formula>
    </cfRule>
    <cfRule type="cellIs" dxfId="6" priority="9" operator="greaterThan">
      <formula>0</formula>
    </cfRule>
  </conditionalFormatting>
  <conditionalFormatting sqref="AO1068:AP1098 AO1105:AP1110">
    <cfRule type="cellIs" dxfId="5" priority="5" operator="lessThan">
      <formula>0</formula>
    </cfRule>
    <cfRule type="cellIs" dxfId="4" priority="6" operator="greaterThan">
      <formula>0</formula>
    </cfRule>
    <cfRule type="cellIs" priority="7" stopIfTrue="1" operator="greaterThan">
      <formula>0</formula>
    </cfRule>
  </conditionalFormatting>
  <conditionalFormatting sqref="AL1110:AM1110">
    <cfRule type="cellIs" dxfId="3" priority="3" operator="lessThan">
      <formula>0</formula>
    </cfRule>
    <cfRule type="cellIs" dxfId="2" priority="4" operator="greaterThan">
      <formula>0</formula>
    </cfRule>
  </conditionalFormatting>
  <conditionalFormatting sqref="AM586:AM592">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79" orientation="portrait" blackAndWhite="1" r:id="rId1"/>
  <headerFooter>
    <oddFooter>&amp;C&amp;P
Neoddeliteľnou súčasťou účtovnej závierky je súvaha, výkaz ziskov a strát a poznámky.</oddFooter>
  </headerFooter>
  <rowBreaks count="3" manualBreakCount="3">
    <brk id="442" min="1" max="33" man="1"/>
    <brk id="723" min="1" max="33" man="1"/>
    <brk id="789" min="1" max="3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3</vt:i4>
      </vt:variant>
    </vt:vector>
  </HeadingPairs>
  <TitlesOfParts>
    <vt:vector size="4" baseType="lpstr">
      <vt:lpstr>Notes- SK Template</vt:lpstr>
      <vt:lpstr>'Notes- SK Template'!_Toc474124192</vt:lpstr>
      <vt:lpstr>'Notes- SK Template'!Názvy_tisku</vt:lpstr>
      <vt:lpstr>'Notes- SK Template'!Oblast_tisku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Katarina Rasova</dc:creator>
  <cp:lastModifiedBy>Admin</cp:lastModifiedBy>
  <cp:lastPrinted>2020-02-04T20:57:49Z</cp:lastPrinted>
  <dcterms:created xsi:type="dcterms:W3CDTF">2018-11-12T12:16:07Z</dcterms:created>
  <dcterms:modified xsi:type="dcterms:W3CDTF">2020-02-05T18:43:41Z</dcterms:modified>
</cp:coreProperties>
</file>