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PinkavovaK\Desktop\DP PO 2019\"/>
    </mc:Choice>
  </mc:AlternateContent>
  <xr:revisionPtr revIDLastSave="0" documentId="8_{746EE134-F663-41EA-AD5D-C70EAA8372C2}" xr6:coauthVersionLast="45" xr6:coauthVersionMax="45" xr10:uidLastSave="{00000000-0000-0000-0000-000000000000}"/>
  <bookViews>
    <workbookView xWindow="-120" yWindow="-120" windowWidth="28110" windowHeight="16440" xr2:uid="{00000000-000D-0000-FFFF-FFFF00000000}"/>
  </bookViews>
  <sheets>
    <sheet name="PPO 19" sheetId="1" r:id="rId1"/>
    <sheet name="PPO odl daň 19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8" i="2" l="1"/>
  <c r="F36" i="2"/>
  <c r="F40" i="2" s="1"/>
  <c r="E36" i="2"/>
  <c r="D30" i="2"/>
  <c r="D29" i="2"/>
  <c r="E15" i="2"/>
  <c r="E16" i="2" s="1"/>
  <c r="E17" i="2" s="1"/>
  <c r="E7" i="2"/>
  <c r="E6" i="2"/>
  <c r="E5" i="2"/>
  <c r="C16" i="1"/>
  <c r="C17" i="1" s="1"/>
  <c r="C15" i="1"/>
  <c r="C10" i="1"/>
  <c r="C13" i="1" s="1"/>
  <c r="E8" i="2" l="1"/>
  <c r="E9" i="2" s="1"/>
  <c r="G23" i="2"/>
  <c r="E29" i="2"/>
  <c r="F29" i="2" s="1"/>
  <c r="C18" i="1"/>
  <c r="E30" i="2"/>
  <c r="F30" i="2" s="1"/>
  <c r="G22" i="2"/>
  <c r="C20" i="1" l="1"/>
  <c r="C21" i="1" s="1"/>
  <c r="C24" i="1" s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nikodemb</author>
    <author>NikodemB</author>
    <author>Branislav Nikodem</author>
  </authors>
  <commentList>
    <comment ref="D8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nikodemb:</t>
        </r>
        <r>
          <rPr>
            <sz val="9"/>
            <color indexed="81"/>
            <rFont val="Segoe UI"/>
            <family val="2"/>
            <charset val="238"/>
          </rPr>
          <t xml:space="preserve">
Daňový úrad</t>
        </r>
      </text>
    </comment>
    <comment ref="D9" authorId="0" shapeId="0" xr:uid="{00000000-0006-0000-0000-000002000000}">
      <text>
        <r>
          <rPr>
            <b/>
            <sz val="9"/>
            <color indexed="81"/>
            <rFont val="Segoe UI"/>
            <family val="2"/>
            <charset val="238"/>
          </rPr>
          <t>nikodemb:</t>
        </r>
        <r>
          <rPr>
            <sz val="9"/>
            <color indexed="81"/>
            <rFont val="Segoe UI"/>
            <family val="2"/>
            <charset val="238"/>
          </rPr>
          <t xml:space="preserve">
Daňový úrad + Inšpekcia práce</t>
        </r>
      </text>
    </comment>
    <comment ref="D11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NikodemB: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140.2</t>
        </r>
      </text>
    </comment>
    <comment ref="D12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Branislav Nikodem: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180.8</t>
        </r>
      </text>
    </comment>
    <comment ref="D14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Branislav Nikodem: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180.8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NikodemB</author>
    <author>Branislav Nikodem</author>
  </authors>
  <commentList>
    <comment ref="C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NikodemB: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140.2</t>
        </r>
      </text>
    </comment>
    <comment ref="C6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Branislav Nikodem: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180.8</t>
        </r>
      </text>
    </comment>
    <comment ref="C7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NikodemB: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180</t>
        </r>
      </text>
    </comment>
    <comment ref="C36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NikodemB: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140.2</t>
        </r>
      </text>
    </comment>
    <comment ref="C37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NikodemB: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180</t>
        </r>
      </text>
    </comment>
    <comment ref="C38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NikodemB:</t>
        </r>
        <r>
          <rPr>
            <sz val="9"/>
            <color indexed="81"/>
            <rFont val="Tahoma"/>
            <family val="2"/>
            <charset val="238"/>
          </rPr>
          <t xml:space="preserve">
Pozri súbor "Rozpis vybraných riadkov DP", záložka 180</t>
        </r>
      </text>
    </comment>
  </commentList>
</comments>
</file>

<file path=xl/sharedStrings.xml><?xml version="1.0" encoding="utf-8"?>
<sst xmlns="http://schemas.openxmlformats.org/spreadsheetml/2006/main" count="97" uniqueCount="67">
  <si>
    <t>PPO Dema, s.r.o.</t>
  </si>
  <si>
    <t>Náplň riadkov daňového priznania za rok 2019</t>
  </si>
  <si>
    <t>Riadok DP</t>
  </si>
  <si>
    <t>Účet</t>
  </si>
  <si>
    <t>Suma</t>
  </si>
  <si>
    <t>Účt.prípad</t>
  </si>
  <si>
    <t>Poznámka</t>
  </si>
  <si>
    <t>∑ 100</t>
  </si>
  <si>
    <t>Výsledok hospodárenia pred zdanením</t>
  </si>
  <si>
    <t>Reprezentačné</t>
  </si>
  <si>
    <t>Tab.A r.6</t>
  </si>
  <si>
    <t>Zmluvné pokuty a penále</t>
  </si>
  <si>
    <t>Tab.A r.16</t>
  </si>
  <si>
    <t>Ostatné pokuty a penále</t>
  </si>
  <si>
    <t>∑ 130</t>
  </si>
  <si>
    <t>Neuhradené sumy podľa § 17 ods.19</t>
  </si>
  <si>
    <t>Tvorba</t>
  </si>
  <si>
    <t>Suma neuhradených záväzkov podľa § 17 ods.27</t>
  </si>
  <si>
    <t>Pripočitateľné položky</t>
  </si>
  <si>
    <t>Suma PP podľa § 17 ods.19 z roku 2018</t>
  </si>
  <si>
    <t>Vysporiadanie</t>
  </si>
  <si>
    <t>Suma neuhradených záväzkov podľa § 17 ods. 27 z roku 2018</t>
  </si>
  <si>
    <t>∑ 290</t>
  </si>
  <si>
    <t>Odpočitateľné položky</t>
  </si>
  <si>
    <t>Základ dane</t>
  </si>
  <si>
    <t>Odpočet daňovej straty</t>
  </si>
  <si>
    <t>Základ dane znížený o odpočet daňovej straty</t>
  </si>
  <si>
    <t>Daň (21% z riadku 500)</t>
  </si>
  <si>
    <t>daň z úrokov</t>
  </si>
  <si>
    <t>odložená daň</t>
  </si>
  <si>
    <t>Výsledok hospodárenia po zdanení</t>
  </si>
  <si>
    <t>Odložená daňová pohľadávka ( 481200 / 592100 )</t>
  </si>
  <si>
    <t>Dočasne pripočitateľné a odpočitateľné položky a ich vysporiadanie</t>
  </si>
  <si>
    <t>Vplyv na základ dane</t>
  </si>
  <si>
    <t>Tvorba / vyspor.</t>
  </si>
  <si>
    <t>Vysporia- dané</t>
  </si>
  <si>
    <t>splatnej</t>
  </si>
  <si>
    <t>odloženej</t>
  </si>
  <si>
    <t>-</t>
  </si>
  <si>
    <t>Suma PP podľa § 17 ods.19 z roku 2017</t>
  </si>
  <si>
    <t>Vyspor.2018</t>
  </si>
  <si>
    <t>Vysp.17,18</t>
  </si>
  <si>
    <t>Základ odloženej daňovej pohľadávky:</t>
  </si>
  <si>
    <t>Odložená daňová pohľadávka  (21% zo základu):</t>
  </si>
  <si>
    <t>Odložený daňový záväzok ( 592100 / 481100 )</t>
  </si>
  <si>
    <t>Základ odloženého daňového záväzku:</t>
  </si>
  <si>
    <t>Odložená daňový záväzok  (21% zo základu):</t>
  </si>
  <si>
    <t>nevysporiadané položky</t>
  </si>
  <si>
    <t>Účtovný predpis</t>
  </si>
  <si>
    <t>Odložená daňová pohľadávka:</t>
  </si>
  <si>
    <t>481 200 / 592 100</t>
  </si>
  <si>
    <t>Odložený daňový záväzok:</t>
  </si>
  <si>
    <t>592 100 / 481 100</t>
  </si>
  <si>
    <t>Odložená daň - sumarizácia</t>
  </si>
  <si>
    <t>Stav k 1.1.2019</t>
  </si>
  <si>
    <t>Účtovanie 2019</t>
  </si>
  <si>
    <t>Stav k 31.12.2019</t>
  </si>
  <si>
    <t>481100 Odl.daň.záväzok</t>
  </si>
  <si>
    <t>481200 Odl.daň.pohľadávka</t>
  </si>
  <si>
    <t>Odložená daňová pohľadávka (ODP) k 31.12.2019</t>
  </si>
  <si>
    <t>Názov</t>
  </si>
  <si>
    <t>Položka</t>
  </si>
  <si>
    <t>Základ OD</t>
  </si>
  <si>
    <t>Odložená daň</t>
  </si>
  <si>
    <t>ODP</t>
  </si>
  <si>
    <t>2019</t>
  </si>
  <si>
    <t>Odložený daňový záväzok (ODZ) 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</si>
</sst>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4" fontId="0" fillId="0" borderId="0" xfId="0" applyNumberFormat="1"/>
    <xf numFmtId="4" fontId="0" fillId="0" borderId="0" xfId="0" applyNumberFormat="1"/>
    <xf numFmtId="0" fontId="1" fillId="0" borderId="7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horizontal="center" vertical="center" wrapText="1"/>
    </xf>
    <xf numFmtId="4" fontId="1" fillId="3" borderId="8" xfId="0" applyNumberFormat="1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4" fontId="1" fillId="3" borderId="11" xfId="0" applyNumberFormat="1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1" fillId="0" borderId="16" xfId="0" applyNumberFormat="1" applyFont="1" applyBorder="1"/>
    <xf numFmtId="0" fontId="1" fillId="0" borderId="16" xfId="0" applyFont="1" applyBorder="1"/>
    <xf numFmtId="0" fontId="0" fillId="0" borderId="17" xfId="0" applyBorder="1"/>
    <xf numFmtId="0" fontId="1" fillId="0" borderId="0" xfId="0" applyFont="1" applyFill="1" applyBorder="1" applyAlignment="1">
      <alignment horizontal="center" vertical="center" wrapText="1"/>
    </xf>
    <xf numFmtId="3" fontId="0" fillId="0" borderId="0" xfId="0" applyNumberFormat="1" applyBorder="1"/>
    <xf numFmtId="4" fontId="1" fillId="0" borderId="14" xfId="0" applyNumberFormat="1" applyFont="1" applyBorder="1"/>
    <xf numFmtId="0" fontId="1" fillId="0" borderId="12" xfId="0" applyFont="1" applyBorder="1"/>
    <xf numFmtId="0" fontId="0" fillId="0" borderId="0" xfId="0" applyBorder="1"/>
    <xf numFmtId="4" fontId="1" fillId="0" borderId="18" xfId="0" applyNumberFormat="1" applyFont="1" applyFill="1" applyBorder="1"/>
    <xf numFmtId="0" fontId="1" fillId="0" borderId="19" xfId="0" applyFont="1" applyBorder="1"/>
    <xf numFmtId="4" fontId="1" fillId="0" borderId="15" xfId="0" applyNumberFormat="1" applyFont="1" applyBorder="1"/>
    <xf numFmtId="0" fontId="1" fillId="0" borderId="17" xfId="0" applyFont="1" applyFill="1" applyBorder="1" applyAlignment="1">
      <alignment vertical="center" wrapText="1"/>
    </xf>
    <xf numFmtId="3" fontId="2" fillId="0" borderId="0" xfId="0" applyNumberFormat="1" applyFont="1"/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5" xfId="0" applyNumberFormat="1" applyFont="1" applyFill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0" fillId="3" borderId="6" xfId="0" applyFill="1" applyBorder="1" applyAlignment="1">
      <alignment horizontal="center" vertical="center" wrapText="1"/>
    </xf>
    <xf numFmtId="4" fontId="0" fillId="0" borderId="9" xfId="0" applyNumberForma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4" fontId="2" fillId="0" borderId="16" xfId="0" applyNumberFormat="1" applyFont="1" applyFill="1" applyBorder="1" applyAlignment="1">
      <alignment vertical="center" wrapText="1"/>
    </xf>
    <xf numFmtId="4" fontId="0" fillId="0" borderId="17" xfId="0" applyNumberForma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" fontId="0" fillId="0" borderId="28" xfId="0" applyNumberFormat="1" applyBorder="1" applyAlignment="1">
      <alignment vertical="center" wrapText="1"/>
    </xf>
    <xf numFmtId="4" fontId="0" fillId="0" borderId="29" xfId="0" applyNumberForma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3" fontId="0" fillId="0" borderId="32" xfId="0" applyNumberFormat="1" applyFill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4" fontId="0" fillId="0" borderId="32" xfId="0" applyNumberFormat="1" applyFill="1" applyBorder="1" applyAlignment="1">
      <alignment vertical="center" wrapText="1"/>
    </xf>
    <xf numFmtId="4" fontId="0" fillId="0" borderId="33" xfId="0" applyNumberForma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1" fillId="2" borderId="33" xfId="0" applyNumberFormat="1" applyFont="1" applyFill="1" applyBorder="1" applyAlignment="1">
      <alignment horizontal="center" vertical="center" wrapText="1"/>
    </xf>
    <xf numFmtId="0" fontId="0" fillId="0" borderId="0" xfId="0" quotePrefix="1" applyAlignment="1">
      <alignment vertical="center"/>
    </xf>
    <xf numFmtId="0" fontId="0" fillId="0" borderId="0" xfId="0" applyAlignment="1">
      <alignment horizontal="right" vertical="center"/>
    </xf>
    <xf numFmtId="4" fontId="0" fillId="0" borderId="12" xfId="0" applyNumberFormat="1" applyBorder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14" fontId="1" fillId="3" borderId="32" xfId="0" applyNumberFormat="1" applyFont="1" applyFill="1" applyBorder="1" applyAlignment="1">
      <alignment horizontal="center" vertical="center" wrapText="1"/>
    </xf>
    <xf numFmtId="14" fontId="1" fillId="3" borderId="3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4" fontId="0" fillId="0" borderId="5" xfId="0" applyNumberForma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4" fontId="0" fillId="0" borderId="16" xfId="0" applyNumberFormat="1" applyBorder="1" applyAlignment="1">
      <alignment vertical="center" wrapText="1"/>
    </xf>
    <xf numFmtId="4" fontId="0" fillId="0" borderId="27" xfId="0" applyNumberFormat="1" applyBorder="1" applyAlignment="1">
      <alignment vertical="center" wrapText="1"/>
    </xf>
    <xf numFmtId="3" fontId="1" fillId="3" borderId="32" xfId="0" applyNumberFormat="1" applyFont="1" applyFill="1" applyBorder="1" applyAlignment="1">
      <alignment horizontal="center" vertical="center" wrapText="1"/>
    </xf>
    <xf numFmtId="4" fontId="1" fillId="3" borderId="32" xfId="0" applyNumberFormat="1" applyFont="1" applyFill="1" applyBorder="1" applyAlignment="1">
      <alignment horizontal="center" vertical="center" wrapText="1"/>
    </xf>
    <xf numFmtId="4" fontId="1" fillId="3" borderId="3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" fontId="0" fillId="0" borderId="22" xfId="0" applyNumberFormat="1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vertical="center" wrapText="1"/>
    </xf>
    <xf numFmtId="4" fontId="2" fillId="0" borderId="17" xfId="0" applyNumberFormat="1" applyFont="1" applyBorder="1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" fontId="0" fillId="0" borderId="34" xfId="0" applyNumberForma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3" fontId="2" fillId="0" borderId="30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" fontId="2" fillId="0" borderId="30" xfId="0" applyNumberFormat="1" applyFont="1" applyFill="1" applyBorder="1" applyAlignment="1">
      <alignment vertical="center" wrapText="1"/>
    </xf>
    <xf numFmtId="4" fontId="2" fillId="0" borderId="27" xfId="0" applyNumberFormat="1" applyFont="1" applyBorder="1" applyAlignment="1">
      <alignment vertical="center" wrapText="1"/>
    </xf>
    <xf numFmtId="4" fontId="0" fillId="0" borderId="36" xfId="0" applyNumberForma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3" fontId="1" fillId="2" borderId="30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4" fontId="1" fillId="3" borderId="31" xfId="0" applyNumberFormat="1" applyFont="1" applyFill="1" applyBorder="1" applyAlignment="1">
      <alignment horizontal="center" vertical="center" wrapText="1"/>
    </xf>
    <xf numFmtId="4" fontId="1" fillId="3" borderId="32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111%20Spolo&#269;n&#233;/04%20Ro&#269;%20z&#225;vierky/2019/Da&#328;%20priznanie%20+%20v&#253;kazy/Da&#328;%20priznanie%20riadky%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O 19"/>
      <sheetName val="PPO 18"/>
      <sheetName val="PPO 17"/>
      <sheetName val="PPO 16"/>
      <sheetName val="PPO 15"/>
      <sheetName val="PPO odl daň 19"/>
      <sheetName val="PPO odl daň 18"/>
      <sheetName val="PPO odl daň 17"/>
      <sheetName val="Dema 19H"/>
      <sheetName val="Dema 18H"/>
      <sheetName val="Dema 17H"/>
      <sheetName val="Dema 16H"/>
      <sheetName val="Dema 15H"/>
      <sheetName val="Dema 14H"/>
      <sheetName val="Dema 13H"/>
      <sheetName val="Dema 12H"/>
      <sheetName val="Dema 11H"/>
      <sheetName val="Dema 10"/>
      <sheetName val="Dema 09"/>
      <sheetName val="Dema 08"/>
      <sheetName val="Dema 07"/>
      <sheetName val="Dema 06"/>
      <sheetName val="Dema 05"/>
      <sheetName val="Dema 04"/>
      <sheetName val="Dema 03"/>
      <sheetName val="Dema 02"/>
      <sheetName val="Dema odl daň 19"/>
      <sheetName val="Dema odl daň 18"/>
      <sheetName val="Dema odl daň 17"/>
      <sheetName val="Dema odl daň 16"/>
      <sheetName val="Dema odl daň 15"/>
      <sheetName val="Dema odl daň 14"/>
      <sheetName val="Dema odl daň 13"/>
      <sheetName val="Dema odl daň 12"/>
      <sheetName val="Dema odl daň 11"/>
      <sheetName val="Dema odl daň 10"/>
      <sheetName val="Dema odl daň 09"/>
      <sheetName val="Dema odl daň 08"/>
      <sheetName val="Dema odl daň 07"/>
      <sheetName val="Dema odl daň 06"/>
      <sheetName val="Dema odl daň 05"/>
      <sheetName val="Dema odl daň 04"/>
      <sheetName val="Dema odl daň 03"/>
      <sheetName val="Leganca 18"/>
      <sheetName val="Leganca 17"/>
      <sheetName val="Leganca 16"/>
      <sheetName val="Leganca 15"/>
      <sheetName val="Leganca 14"/>
      <sheetName val="Leganca 13"/>
      <sheetName val="Leganca 12"/>
      <sheetName val="Leganca 11"/>
      <sheetName val="Leganca 04"/>
      <sheetName val="3DE 18"/>
      <sheetName val="3DE 17"/>
      <sheetName val="3DE 16"/>
      <sheetName val="Juvenis 14"/>
      <sheetName val="Juvenis 13"/>
      <sheetName val="Juvenis 12"/>
      <sheetName val="Juvenis 11"/>
      <sheetName val="Juvenis 10"/>
      <sheetName val="Juvenis 09"/>
      <sheetName val="Juvenis 08"/>
      <sheetName val="Juvenis 07"/>
      <sheetName val="Juvenis 06"/>
      <sheetName val="Juvenis 05"/>
      <sheetName val="Juvenis 04"/>
      <sheetName val="Juvenis 03"/>
      <sheetName val="Juvenis 02"/>
      <sheetName val="Bike Planet 19"/>
      <sheetName val="Bike Planet 18"/>
      <sheetName val="Bike Planet 17"/>
      <sheetName val="Bike Planet 16"/>
      <sheetName val="Bike Planet 15"/>
      <sheetName val="Bike Planet 14"/>
      <sheetName val="Bike Planet 13"/>
      <sheetName val="Bike Planet 12"/>
      <sheetName val="Bike Planet 11"/>
      <sheetName val="Bike Life 10"/>
      <sheetName val="Bike Mate 19"/>
      <sheetName val="Bike Mate 18"/>
      <sheetName val="Bike Mate 17"/>
      <sheetName val="Bike Mate 16"/>
      <sheetName val="Bike Mate 15"/>
      <sheetName val="Bike Mate 14"/>
      <sheetName val="Bike Mate 13"/>
      <sheetName val="Bike Mate 12"/>
      <sheetName val="Bike Mate 11H"/>
      <sheetName val="Bike Mate 10"/>
      <sheetName val="Bike Mate 09"/>
      <sheetName val="Bike Mate 08"/>
      <sheetName val="Bike Mate 07"/>
      <sheetName val="Bike Mate 06"/>
      <sheetName val="Readys 18"/>
      <sheetName val="Readys 17"/>
      <sheetName val="Readys 16"/>
      <sheetName val="Readys 15"/>
      <sheetName val="Readys 14"/>
      <sheetName val="Readys 13"/>
      <sheetName val="Readys 12"/>
      <sheetName val="Readys 11"/>
      <sheetName val="Readys 10"/>
      <sheetName val="Readys 09"/>
      <sheetName val="Readys 08"/>
      <sheetName val="Readys 07"/>
      <sheetName val="Readys 06"/>
      <sheetName val="Readys 05"/>
      <sheetName val="Mobility Europe 18"/>
      <sheetName val="Sportline 19"/>
      <sheetName val="Sportline 18"/>
      <sheetName val="Sportline 17"/>
      <sheetName val="Sportline 16"/>
      <sheetName val="Sportline 15"/>
      <sheetName val="Sportline 14"/>
      <sheetName val="Sportline 13"/>
      <sheetName val="Sportline 12"/>
      <sheetName val="Sportline 11"/>
      <sheetName val="Sportline 10 DP"/>
      <sheetName val="Sportline 10"/>
      <sheetName val="Sportline 09 DP"/>
      <sheetName val="Sportline 09"/>
      <sheetName val="Sportline 08"/>
      <sheetName val="Sportline 07"/>
      <sheetName val="Sportline 06"/>
      <sheetName val="Sportline odl daň 16"/>
      <sheetName val="Sportline odl daň 15"/>
      <sheetName val="Sportline odl daň 14"/>
      <sheetName val="Sportline odl daň 13"/>
      <sheetName val="Sportline odl daň 12"/>
      <sheetName val="Sportline odl daň 11"/>
      <sheetName val="Sportline odl daň 10"/>
      <sheetName val="Sportline odl daň 09"/>
      <sheetName val="Sportline odl daň 08"/>
      <sheetName val="Sportline odl daň 07"/>
      <sheetName val="B4B 18"/>
      <sheetName val="B4B 17"/>
      <sheetName val="B4B 16"/>
      <sheetName val="B4B 15"/>
      <sheetName val="B4B 14"/>
      <sheetName val="B4B 13"/>
      <sheetName val="B4B 12"/>
      <sheetName val="B4B 11"/>
      <sheetName val="E4B 18"/>
      <sheetName val="E4B 17"/>
      <sheetName val="E4B 16"/>
      <sheetName val="E4B 15"/>
      <sheetName val="E4B 14"/>
      <sheetName val="E4B 13"/>
      <sheetName val="E4B 11"/>
      <sheetName val="Bowden 18"/>
      <sheetName val="Bowden 17"/>
      <sheetName val="Bowden 16"/>
      <sheetName val="Bowden 15"/>
      <sheetName val="Bowden 14"/>
      <sheetName val="Bowden 13"/>
      <sheetName val="Metropolitana 18"/>
      <sheetName val="Metropolitana 17"/>
      <sheetName val="Metropolitana 16"/>
      <sheetName val="Metropolitana 15"/>
      <sheetName val="Metropolitana 14"/>
      <sheetName val="Daň.licencie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F30">
            <v>3206.5571999999993</v>
          </cell>
        </row>
      </sheetData>
      <sheetData sheetId="7">
        <row r="28">
          <cell r="F28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M46"/>
  <sheetViews>
    <sheetView tabSelected="1" zoomScale="85" zoomScaleNormal="85" workbookViewId="0">
      <pane ySplit="5" topLeftCell="A6" activePane="bottomLeft" state="frozen"/>
      <selection activeCell="A6" sqref="A6"/>
      <selection pane="bottomLeft" activeCell="A6" sqref="A6"/>
    </sheetView>
  </sheetViews>
  <sheetFormatPr defaultRowHeight="12.75" x14ac:dyDescent="0.2"/>
  <cols>
    <col min="1" max="1" width="7.7109375" customWidth="1"/>
    <col min="2" max="2" width="9.140625" style="2"/>
    <col min="3" max="3" width="11.28515625" style="2" customWidth="1"/>
    <col min="4" max="4" width="68.42578125" customWidth="1"/>
    <col min="5" max="5" width="12.85546875" bestFit="1" customWidth="1"/>
    <col min="8" max="8" width="36.7109375" bestFit="1" customWidth="1"/>
    <col min="10" max="11" width="10.28515625" bestFit="1" customWidth="1"/>
    <col min="13" max="13" width="10.28515625" bestFit="1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</row>
    <row r="4" spans="1:13" ht="13.5" thickBot="1" x14ac:dyDescent="0.25"/>
    <row r="5" spans="1:13" s="7" customFormat="1" ht="26.25" thickBot="1" x14ac:dyDescent="0.25">
      <c r="A5" s="3" t="s">
        <v>2</v>
      </c>
      <c r="B5" s="4" t="s">
        <v>3</v>
      </c>
      <c r="C5" s="4" t="s">
        <v>4</v>
      </c>
      <c r="D5" s="5" t="s">
        <v>5</v>
      </c>
      <c r="E5" s="6" t="s">
        <v>6</v>
      </c>
    </row>
    <row r="6" spans="1:13" x14ac:dyDescent="0.2">
      <c r="A6" s="8" t="s">
        <v>7</v>
      </c>
      <c r="B6" s="9"/>
      <c r="C6" s="10">
        <v>268656</v>
      </c>
      <c r="D6" s="11" t="s">
        <v>8</v>
      </c>
      <c r="E6" s="12"/>
    </row>
    <row r="7" spans="1:13" x14ac:dyDescent="0.2">
      <c r="A7" s="13">
        <v>130</v>
      </c>
      <c r="B7" s="14">
        <v>513</v>
      </c>
      <c r="C7" s="15">
        <v>5862.05</v>
      </c>
      <c r="D7" s="16" t="s">
        <v>9</v>
      </c>
      <c r="E7" s="17" t="s">
        <v>10</v>
      </c>
    </row>
    <row r="8" spans="1:13" x14ac:dyDescent="0.2">
      <c r="A8" s="13">
        <v>130</v>
      </c>
      <c r="B8" s="14">
        <v>544</v>
      </c>
      <c r="C8" s="15">
        <v>53.56</v>
      </c>
      <c r="D8" s="16" t="s">
        <v>11</v>
      </c>
      <c r="E8" s="17" t="s">
        <v>12</v>
      </c>
      <c r="H8" s="18"/>
      <c r="I8" s="19"/>
      <c r="J8" s="20"/>
      <c r="L8" s="21"/>
      <c r="M8" s="21"/>
    </row>
    <row r="9" spans="1:13" x14ac:dyDescent="0.2">
      <c r="A9" s="13">
        <v>130</v>
      </c>
      <c r="B9" s="14">
        <v>545</v>
      </c>
      <c r="C9" s="15">
        <v>258.08999999999997</v>
      </c>
      <c r="D9" s="16" t="s">
        <v>13</v>
      </c>
      <c r="E9" s="17" t="s">
        <v>12</v>
      </c>
      <c r="H9" s="18"/>
      <c r="I9" s="19"/>
      <c r="J9" s="20"/>
      <c r="L9" s="21"/>
      <c r="M9" s="21"/>
    </row>
    <row r="10" spans="1:13" x14ac:dyDescent="0.2">
      <c r="A10" s="22" t="s">
        <v>14</v>
      </c>
      <c r="B10" s="14"/>
      <c r="C10" s="23">
        <f>SUM(C7:C9)</f>
        <v>6173.7000000000007</v>
      </c>
      <c r="D10" s="16"/>
      <c r="E10" s="17"/>
      <c r="H10" s="18"/>
      <c r="I10" s="19"/>
      <c r="J10" s="20"/>
      <c r="L10" s="21"/>
      <c r="M10" s="21"/>
    </row>
    <row r="11" spans="1:13" x14ac:dyDescent="0.2">
      <c r="A11" s="22">
        <v>140</v>
      </c>
      <c r="B11" s="14"/>
      <c r="C11" s="23">
        <v>7482.32</v>
      </c>
      <c r="D11" s="24" t="s">
        <v>15</v>
      </c>
      <c r="E11" s="17" t="s">
        <v>16</v>
      </c>
      <c r="H11" s="18"/>
      <c r="I11" s="19"/>
      <c r="J11" s="20"/>
      <c r="L11" s="21"/>
      <c r="M11" s="21"/>
    </row>
    <row r="12" spans="1:13" x14ac:dyDescent="0.2">
      <c r="A12" s="22">
        <v>180</v>
      </c>
      <c r="B12" s="14"/>
      <c r="C12" s="23">
        <v>0</v>
      </c>
      <c r="D12" s="25" t="s">
        <v>17</v>
      </c>
      <c r="E12" s="17" t="s">
        <v>16</v>
      </c>
      <c r="H12" s="18"/>
      <c r="I12" s="19"/>
      <c r="J12" s="20"/>
      <c r="L12" s="21"/>
      <c r="M12" s="21"/>
    </row>
    <row r="13" spans="1:13" x14ac:dyDescent="0.2">
      <c r="A13" s="26">
        <v>200</v>
      </c>
      <c r="B13" s="27"/>
      <c r="C13" s="28">
        <f>C10+C11+C12</f>
        <v>13656.02</v>
      </c>
      <c r="D13" s="29" t="s">
        <v>18</v>
      </c>
      <c r="E13" s="30"/>
    </row>
    <row r="14" spans="1:13" x14ac:dyDescent="0.2">
      <c r="A14" s="31">
        <v>290</v>
      </c>
      <c r="B14" s="32"/>
      <c r="C14" s="15">
        <v>15262.01</v>
      </c>
      <c r="D14" s="33" t="s">
        <v>19</v>
      </c>
      <c r="E14" s="34" t="s">
        <v>20</v>
      </c>
    </row>
    <row r="15" spans="1:13" x14ac:dyDescent="0.2">
      <c r="A15" s="31">
        <v>290</v>
      </c>
      <c r="B15" s="32"/>
      <c r="C15" s="35">
        <f>4.39+2.92</f>
        <v>7.31</v>
      </c>
      <c r="D15" s="36" t="s">
        <v>21</v>
      </c>
      <c r="E15" s="34" t="s">
        <v>20</v>
      </c>
    </row>
    <row r="16" spans="1:13" x14ac:dyDescent="0.2">
      <c r="A16" s="22" t="s">
        <v>22</v>
      </c>
      <c r="B16" s="37"/>
      <c r="C16" s="38">
        <f>SUM(C14:C15)</f>
        <v>15269.32</v>
      </c>
      <c r="D16" s="39"/>
      <c r="E16" s="34"/>
    </row>
    <row r="17" spans="1:5" x14ac:dyDescent="0.2">
      <c r="A17" s="26">
        <v>300</v>
      </c>
      <c r="B17" s="40"/>
      <c r="C17" s="41">
        <f>SUM(C16:C16)</f>
        <v>15269.32</v>
      </c>
      <c r="D17" s="42" t="s">
        <v>23</v>
      </c>
      <c r="E17" s="43"/>
    </row>
    <row r="18" spans="1:5" x14ac:dyDescent="0.2">
      <c r="A18" s="22">
        <v>400</v>
      </c>
      <c r="B18" s="44"/>
      <c r="C18" s="23">
        <f>C6+C13-C17</f>
        <v>267042.7</v>
      </c>
      <c r="D18" s="45" t="s">
        <v>24</v>
      </c>
      <c r="E18" s="46"/>
    </row>
    <row r="19" spans="1:5" x14ac:dyDescent="0.2">
      <c r="A19" s="31">
        <v>410</v>
      </c>
      <c r="B19" s="47"/>
      <c r="C19" s="15">
        <v>0</v>
      </c>
      <c r="D19" s="33" t="s">
        <v>25</v>
      </c>
      <c r="E19" s="48"/>
    </row>
    <row r="20" spans="1:5" x14ac:dyDescent="0.2">
      <c r="A20" s="49">
        <v>500</v>
      </c>
      <c r="B20" s="50"/>
      <c r="C20" s="51">
        <f>C18-C19</f>
        <v>267042.7</v>
      </c>
      <c r="D20" s="25" t="s">
        <v>26</v>
      </c>
      <c r="E20" s="48"/>
    </row>
    <row r="21" spans="1:5" ht="13.5" thickBot="1" x14ac:dyDescent="0.25">
      <c r="A21" s="52">
        <v>800</v>
      </c>
      <c r="B21" s="53"/>
      <c r="C21" s="54">
        <f>IF(C18&lt;0,0,ROUNDDOWN(0.21*C20,2))</f>
        <v>56078.96</v>
      </c>
      <c r="D21" s="55" t="s">
        <v>27</v>
      </c>
      <c r="E21" s="56"/>
    </row>
    <row r="22" spans="1:5" x14ac:dyDescent="0.2">
      <c r="A22" s="57"/>
      <c r="B22" s="58"/>
      <c r="C22" s="59">
        <v>0</v>
      </c>
      <c r="D22" s="60" t="s">
        <v>28</v>
      </c>
      <c r="E22" s="61"/>
    </row>
    <row r="23" spans="1:5" x14ac:dyDescent="0.2">
      <c r="A23" s="57"/>
      <c r="B23" s="58"/>
      <c r="C23" s="62">
        <f>ROUND(-'PPO odl daň 19'!G23+'PPO odl daň 19'!G22,2)</f>
        <v>-1635.27</v>
      </c>
      <c r="D23" s="63" t="s">
        <v>29</v>
      </c>
      <c r="E23" s="61"/>
    </row>
    <row r="24" spans="1:5" ht="13.5" thickBot="1" x14ac:dyDescent="0.25">
      <c r="C24" s="64">
        <f>C6-C21-C22+C23</f>
        <v>210941.77000000002</v>
      </c>
      <c r="D24" s="65" t="s">
        <v>30</v>
      </c>
      <c r="E24" s="61"/>
    </row>
    <row r="25" spans="1:5" x14ac:dyDescent="0.2">
      <c r="E25" s="61"/>
    </row>
    <row r="26" spans="1:5" x14ac:dyDescent="0.2">
      <c r="C26" s="21"/>
      <c r="E26" s="61"/>
    </row>
    <row r="27" spans="1:5" x14ac:dyDescent="0.2">
      <c r="B27" s="66"/>
    </row>
    <row r="28" spans="1:5" x14ac:dyDescent="0.2">
      <c r="E28" s="61"/>
    </row>
    <row r="29" spans="1:5" x14ac:dyDescent="0.2">
      <c r="E29" s="61"/>
    </row>
    <row r="30" spans="1:5" x14ac:dyDescent="0.2">
      <c r="E30" s="61"/>
    </row>
    <row r="31" spans="1:5" x14ac:dyDescent="0.2">
      <c r="E31" s="61"/>
    </row>
    <row r="32" spans="1:5" x14ac:dyDescent="0.2">
      <c r="E32" s="61"/>
    </row>
    <row r="33" spans="5:5" x14ac:dyDescent="0.2">
      <c r="E33" s="61"/>
    </row>
    <row r="34" spans="5:5" x14ac:dyDescent="0.2">
      <c r="E34" s="61"/>
    </row>
    <row r="35" spans="5:5" x14ac:dyDescent="0.2">
      <c r="E35" s="61"/>
    </row>
    <row r="36" spans="5:5" x14ac:dyDescent="0.2">
      <c r="E36" s="61"/>
    </row>
    <row r="37" spans="5:5" x14ac:dyDescent="0.2">
      <c r="E37" s="61"/>
    </row>
    <row r="38" spans="5:5" x14ac:dyDescent="0.2">
      <c r="E38" s="61"/>
    </row>
    <row r="39" spans="5:5" x14ac:dyDescent="0.2">
      <c r="E39" s="61"/>
    </row>
    <row r="40" spans="5:5" x14ac:dyDescent="0.2">
      <c r="E40" s="61"/>
    </row>
    <row r="41" spans="5:5" x14ac:dyDescent="0.2">
      <c r="E41" s="61"/>
    </row>
    <row r="42" spans="5:5" x14ac:dyDescent="0.2">
      <c r="E42" s="61"/>
    </row>
    <row r="43" spans="5:5" x14ac:dyDescent="0.2">
      <c r="E43" s="61"/>
    </row>
    <row r="44" spans="5:5" x14ac:dyDescent="0.2">
      <c r="E44" s="61"/>
    </row>
    <row r="45" spans="5:5" x14ac:dyDescent="0.2">
      <c r="E45" s="61"/>
    </row>
    <row r="46" spans="5:5" x14ac:dyDescent="0.2">
      <c r="E46" s="61"/>
    </row>
  </sheetData>
  <printOptions horizontalCentered="1"/>
  <pageMargins left="0.39370078740157483" right="0.39370078740157483" top="0.39370078740157483" bottom="0.39370078740157483" header="0.39370078740157483" footer="0.51181102362204722"/>
  <pageSetup paperSize="9" scale="89" orientation="portrait" r:id="rId1"/>
  <headerFooter alignWithMargins="0">
    <oddFooter>&amp;LV Senici, &amp;D
Vypracoval: Ing.Branislav Nikodem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H48"/>
  <sheetViews>
    <sheetView zoomScale="85" zoomScaleNormal="85" workbookViewId="0">
      <selection sqref="A1:C1"/>
    </sheetView>
  </sheetViews>
  <sheetFormatPr defaultRowHeight="12.75" x14ac:dyDescent="0.2"/>
  <cols>
    <col min="1" max="1" width="7.28515625" style="68" customWidth="1"/>
    <col min="2" max="2" width="8.140625" style="69" customWidth="1"/>
    <col min="3" max="3" width="64.85546875" style="7" customWidth="1"/>
    <col min="4" max="4" width="12.42578125" style="67" customWidth="1"/>
    <col min="5" max="5" width="12.7109375" style="67" customWidth="1"/>
    <col min="6" max="6" width="12.7109375" style="7" customWidth="1"/>
    <col min="7" max="7" width="11.5703125" style="7" customWidth="1"/>
    <col min="8" max="8" width="4.28515625" style="7" customWidth="1"/>
    <col min="9" max="9" width="12.28515625" style="7" bestFit="1" customWidth="1"/>
    <col min="10" max="10" width="13.28515625" style="7" customWidth="1"/>
    <col min="11" max="11" width="9.7109375" style="7" bestFit="1" customWidth="1"/>
    <col min="12" max="16384" width="9.140625" style="7"/>
  </cols>
  <sheetData>
    <row r="1" spans="1:8" x14ac:dyDescent="0.2">
      <c r="A1" s="153" t="s">
        <v>31</v>
      </c>
      <c r="B1" s="153"/>
      <c r="C1" s="153"/>
    </row>
    <row r="2" spans="1:8" ht="13.5" thickBot="1" x14ac:dyDescent="0.25"/>
    <row r="3" spans="1:8" x14ac:dyDescent="0.2">
      <c r="A3" s="154" t="s">
        <v>2</v>
      </c>
      <c r="B3" s="156" t="s">
        <v>3</v>
      </c>
      <c r="C3" s="158" t="s">
        <v>32</v>
      </c>
      <c r="D3" s="160" t="s">
        <v>33</v>
      </c>
      <c r="E3" s="161"/>
      <c r="F3" s="154" t="s">
        <v>34</v>
      </c>
      <c r="G3" s="162" t="s">
        <v>35</v>
      </c>
    </row>
    <row r="4" spans="1:8" ht="13.5" thickBot="1" x14ac:dyDescent="0.25">
      <c r="A4" s="155"/>
      <c r="B4" s="157"/>
      <c r="C4" s="159"/>
      <c r="D4" s="70" t="s">
        <v>36</v>
      </c>
      <c r="E4" s="71" t="s">
        <v>37</v>
      </c>
      <c r="F4" s="166"/>
      <c r="G4" s="163"/>
    </row>
    <row r="5" spans="1:8" x14ac:dyDescent="0.2">
      <c r="A5" s="72">
        <v>140</v>
      </c>
      <c r="B5" s="73" t="s">
        <v>38</v>
      </c>
      <c r="C5" s="74" t="s">
        <v>15</v>
      </c>
      <c r="D5" s="75">
        <v>7482.32</v>
      </c>
      <c r="E5" s="76">
        <f>-D5</f>
        <v>-7482.32</v>
      </c>
      <c r="F5" s="77" t="s">
        <v>16</v>
      </c>
      <c r="G5" s="78"/>
    </row>
    <row r="6" spans="1:8" x14ac:dyDescent="0.2">
      <c r="A6" s="31">
        <v>290</v>
      </c>
      <c r="B6" s="47" t="s">
        <v>38</v>
      </c>
      <c r="C6" s="33" t="s">
        <v>39</v>
      </c>
      <c r="D6" s="15">
        <v>-15262.01</v>
      </c>
      <c r="E6" s="79">
        <f>-D6</f>
        <v>15262.01</v>
      </c>
      <c r="F6" s="80" t="s">
        <v>40</v>
      </c>
      <c r="G6" s="81"/>
    </row>
    <row r="7" spans="1:8" ht="13.5" thickBot="1" x14ac:dyDescent="0.25">
      <c r="A7" s="82">
        <v>180</v>
      </c>
      <c r="B7" s="83" t="s">
        <v>38</v>
      </c>
      <c r="C7" s="84" t="s">
        <v>17</v>
      </c>
      <c r="D7" s="85">
        <v>-7.31</v>
      </c>
      <c r="E7" s="86">
        <f>-D7</f>
        <v>7.31</v>
      </c>
      <c r="F7" s="87" t="s">
        <v>41</v>
      </c>
      <c r="G7" s="88"/>
    </row>
    <row r="8" spans="1:8" x14ac:dyDescent="0.2">
      <c r="A8" s="7"/>
      <c r="B8" s="89"/>
      <c r="C8" s="164" t="s">
        <v>42</v>
      </c>
      <c r="D8" s="164"/>
      <c r="E8" s="90">
        <f>SUM(E5:E7)</f>
        <v>7787.0000000000009</v>
      </c>
    </row>
    <row r="9" spans="1:8" s="92" customFormat="1" ht="13.5" thickBot="1" x14ac:dyDescent="0.25">
      <c r="A9" s="7"/>
      <c r="B9" s="7"/>
      <c r="C9" s="165" t="s">
        <v>43</v>
      </c>
      <c r="D9" s="165"/>
      <c r="E9" s="91">
        <f>0.21*E8</f>
        <v>1635.2700000000002</v>
      </c>
      <c r="F9" s="7"/>
      <c r="G9" s="7"/>
    </row>
    <row r="10" spans="1:8" s="92" customFormat="1" x14ac:dyDescent="0.2">
      <c r="A10" s="93"/>
      <c r="B10" s="93"/>
      <c r="C10" s="93"/>
      <c r="D10" s="93"/>
      <c r="E10" s="67"/>
      <c r="F10" s="7"/>
      <c r="G10" s="7"/>
    </row>
    <row r="11" spans="1:8" x14ac:dyDescent="0.2">
      <c r="A11" s="153" t="s">
        <v>44</v>
      </c>
      <c r="B11" s="153"/>
      <c r="C11" s="153"/>
      <c r="D11" s="93"/>
      <c r="H11" s="94"/>
    </row>
    <row r="12" spans="1:8" ht="13.5" thickBot="1" x14ac:dyDescent="0.25">
      <c r="A12" s="93"/>
      <c r="B12" s="93"/>
      <c r="C12" s="93"/>
      <c r="D12" s="93"/>
      <c r="H12" s="94"/>
    </row>
    <row r="13" spans="1:8" x14ac:dyDescent="0.2">
      <c r="A13" s="154" t="s">
        <v>2</v>
      </c>
      <c r="B13" s="156" t="s">
        <v>3</v>
      </c>
      <c r="C13" s="158" t="s">
        <v>32</v>
      </c>
      <c r="D13" s="160" t="s">
        <v>33</v>
      </c>
      <c r="E13" s="169"/>
      <c r="F13" s="154" t="s">
        <v>34</v>
      </c>
      <c r="G13" s="162" t="s">
        <v>35</v>
      </c>
      <c r="H13" s="94"/>
    </row>
    <row r="14" spans="1:8" ht="13.5" thickBot="1" x14ac:dyDescent="0.25">
      <c r="A14" s="166"/>
      <c r="B14" s="167"/>
      <c r="C14" s="168"/>
      <c r="D14" s="95" t="s">
        <v>36</v>
      </c>
      <c r="E14" s="96" t="s">
        <v>37</v>
      </c>
      <c r="F14" s="166"/>
      <c r="G14" s="163"/>
      <c r="H14" s="94"/>
    </row>
    <row r="15" spans="1:8" ht="13.5" thickBot="1" x14ac:dyDescent="0.25">
      <c r="A15" s="97"/>
      <c r="B15" s="98"/>
      <c r="C15" s="99"/>
      <c r="D15" s="100"/>
      <c r="E15" s="101">
        <f>-D15</f>
        <v>0</v>
      </c>
      <c r="F15" s="102" t="s">
        <v>16</v>
      </c>
      <c r="G15" s="103"/>
      <c r="H15" s="94"/>
    </row>
    <row r="16" spans="1:8" x14ac:dyDescent="0.2">
      <c r="B16" s="89"/>
      <c r="C16" s="164" t="s">
        <v>45</v>
      </c>
      <c r="D16" s="164"/>
      <c r="E16" s="90">
        <f>SUM(E15:E15)</f>
        <v>0</v>
      </c>
    </row>
    <row r="17" spans="1:8" ht="13.5" thickBot="1" x14ac:dyDescent="0.25">
      <c r="B17" s="7"/>
      <c r="C17" s="170" t="s">
        <v>46</v>
      </c>
      <c r="D17" s="170"/>
      <c r="E17" s="91">
        <f>0.22*E16</f>
        <v>0</v>
      </c>
      <c r="G17" s="94"/>
    </row>
    <row r="19" spans="1:8" x14ac:dyDescent="0.2">
      <c r="A19" s="104"/>
      <c r="B19" s="105" t="s">
        <v>47</v>
      </c>
    </row>
    <row r="20" spans="1:8" ht="13.5" thickBot="1" x14ac:dyDescent="0.25">
      <c r="A20" s="106"/>
      <c r="B20" s="105"/>
    </row>
    <row r="21" spans="1:8" ht="13.5" thickBot="1" x14ac:dyDescent="0.25">
      <c r="A21" s="107"/>
      <c r="D21" s="7"/>
      <c r="E21" s="171" t="s">
        <v>48</v>
      </c>
      <c r="F21" s="172"/>
      <c r="G21" s="108" t="s">
        <v>4</v>
      </c>
    </row>
    <row r="22" spans="1:8" x14ac:dyDescent="0.2">
      <c r="A22" s="109"/>
      <c r="D22" s="110" t="s">
        <v>49</v>
      </c>
      <c r="E22" s="173" t="s">
        <v>50</v>
      </c>
      <c r="F22" s="174"/>
      <c r="G22" s="111">
        <f>ROUND(-E9,2)</f>
        <v>-1635.27</v>
      </c>
      <c r="H22" s="94"/>
    </row>
    <row r="23" spans="1:8" ht="13.5" thickBot="1" x14ac:dyDescent="0.25">
      <c r="A23" s="109"/>
      <c r="D23" s="110" t="s">
        <v>51</v>
      </c>
      <c r="E23" s="175" t="s">
        <v>52</v>
      </c>
      <c r="F23" s="176"/>
      <c r="G23" s="86">
        <f>ROUND(E17,2)</f>
        <v>0</v>
      </c>
      <c r="H23" s="94"/>
    </row>
    <row r="24" spans="1:8" x14ac:dyDescent="0.2">
      <c r="A24" s="109"/>
      <c r="H24" s="94"/>
    </row>
    <row r="25" spans="1:8" x14ac:dyDescent="0.2">
      <c r="A25" s="109"/>
      <c r="E25" s="112"/>
      <c r="G25" s="67"/>
    </row>
    <row r="26" spans="1:8" x14ac:dyDescent="0.2">
      <c r="A26" s="7"/>
      <c r="B26" s="7"/>
      <c r="C26" s="113" t="s">
        <v>53</v>
      </c>
      <c r="D26" s="69"/>
      <c r="E26" s="7"/>
    </row>
    <row r="27" spans="1:8" ht="13.5" thickBot="1" x14ac:dyDescent="0.25">
      <c r="A27" s="107"/>
      <c r="D27" s="7"/>
      <c r="E27" s="7"/>
    </row>
    <row r="28" spans="1:8" ht="26.25" thickBot="1" x14ac:dyDescent="0.25">
      <c r="A28" s="107"/>
      <c r="C28" s="114" t="s">
        <v>3</v>
      </c>
      <c r="D28" s="115" t="s">
        <v>54</v>
      </c>
      <c r="E28" s="116" t="s">
        <v>55</v>
      </c>
      <c r="F28" s="117" t="s">
        <v>56</v>
      </c>
      <c r="H28" s="67"/>
    </row>
    <row r="29" spans="1:8" x14ac:dyDescent="0.2">
      <c r="C29" s="118" t="s">
        <v>57</v>
      </c>
      <c r="D29" s="119">
        <f>'[1]PPO odl daň 17'!F28</f>
        <v>0</v>
      </c>
      <c r="E29" s="119">
        <f>-E17</f>
        <v>0</v>
      </c>
      <c r="F29" s="76">
        <f>D29+E29</f>
        <v>0</v>
      </c>
    </row>
    <row r="30" spans="1:8" ht="13.5" thickBot="1" x14ac:dyDescent="0.25">
      <c r="C30" s="120" t="s">
        <v>58</v>
      </c>
      <c r="D30" s="121">
        <f>'[1]PPO odl daň 18'!F30</f>
        <v>3206.5571999999993</v>
      </c>
      <c r="E30" s="121">
        <f>-E9</f>
        <v>-1635.2700000000002</v>
      </c>
      <c r="F30" s="122">
        <f>D30+E30</f>
        <v>1571.2871999999991</v>
      </c>
    </row>
    <row r="33" spans="1:8" s="69" customFormat="1" x14ac:dyDescent="0.2">
      <c r="A33" s="68"/>
      <c r="C33" s="7"/>
      <c r="D33" s="67"/>
      <c r="E33" s="67"/>
      <c r="F33" s="7"/>
      <c r="G33" s="7"/>
    </row>
    <row r="34" spans="1:8" s="69" customFormat="1" ht="13.5" thickBot="1" x14ac:dyDescent="0.25">
      <c r="A34" s="113" t="s">
        <v>59</v>
      </c>
      <c r="C34" s="7"/>
      <c r="D34" s="67"/>
      <c r="E34" s="67"/>
      <c r="F34" s="7"/>
      <c r="G34" s="7"/>
    </row>
    <row r="35" spans="1:8" ht="26.25" thickBot="1" x14ac:dyDescent="0.25">
      <c r="A35" s="114" t="s">
        <v>3</v>
      </c>
      <c r="B35" s="123" t="s">
        <v>60</v>
      </c>
      <c r="C35" s="115" t="s">
        <v>61</v>
      </c>
      <c r="D35" s="124" t="s">
        <v>16</v>
      </c>
      <c r="E35" s="124" t="s">
        <v>62</v>
      </c>
      <c r="F35" s="125" t="s">
        <v>63</v>
      </c>
    </row>
    <row r="36" spans="1:8" x14ac:dyDescent="0.2">
      <c r="A36" s="126">
        <v>481200</v>
      </c>
      <c r="B36" s="127" t="s">
        <v>64</v>
      </c>
      <c r="C36" s="74" t="s">
        <v>15</v>
      </c>
      <c r="D36" s="128" t="s">
        <v>65</v>
      </c>
      <c r="E36" s="119">
        <f>D5</f>
        <v>7482.32</v>
      </c>
      <c r="F36" s="76">
        <f>E36*0.21</f>
        <v>1571.2872</v>
      </c>
      <c r="H36" s="69"/>
    </row>
    <row r="37" spans="1:8" x14ac:dyDescent="0.2">
      <c r="A37" s="129"/>
      <c r="B37" s="130"/>
      <c r="C37" s="33"/>
      <c r="D37" s="131"/>
      <c r="E37" s="132"/>
      <c r="F37" s="79"/>
    </row>
    <row r="38" spans="1:8" x14ac:dyDescent="0.2">
      <c r="A38" s="133"/>
      <c r="B38" s="130"/>
      <c r="C38" s="33"/>
      <c r="D38" s="134"/>
      <c r="E38" s="135"/>
      <c r="F38" s="79"/>
    </row>
    <row r="39" spans="1:8" ht="13.5" thickBot="1" x14ac:dyDescent="0.25">
      <c r="A39" s="136"/>
      <c r="B39" s="137"/>
      <c r="C39" s="138"/>
      <c r="D39" s="139"/>
      <c r="E39" s="140"/>
      <c r="F39" s="141"/>
    </row>
    <row r="40" spans="1:8" ht="13.5" thickBot="1" x14ac:dyDescent="0.25">
      <c r="B40" s="142"/>
      <c r="D40" s="143"/>
      <c r="F40" s="144">
        <f>SUM(F36:F39)</f>
        <v>1571.2872</v>
      </c>
    </row>
    <row r="41" spans="1:8" x14ac:dyDescent="0.2">
      <c r="B41" s="142"/>
      <c r="D41" s="143"/>
    </row>
    <row r="42" spans="1:8" x14ac:dyDescent="0.2">
      <c r="B42" s="142"/>
      <c r="D42" s="143"/>
    </row>
    <row r="43" spans="1:8" ht="13.5" thickBot="1" x14ac:dyDescent="0.25">
      <c r="A43" s="113" t="s">
        <v>66</v>
      </c>
    </row>
    <row r="44" spans="1:8" ht="26.25" thickBot="1" x14ac:dyDescent="0.25">
      <c r="A44" s="114" t="s">
        <v>3</v>
      </c>
      <c r="B44" s="123" t="s">
        <v>60</v>
      </c>
      <c r="C44" s="115" t="s">
        <v>61</v>
      </c>
      <c r="D44" s="124" t="s">
        <v>16</v>
      </c>
      <c r="E44" s="124" t="s">
        <v>62</v>
      </c>
      <c r="F44" s="125" t="s">
        <v>63</v>
      </c>
    </row>
    <row r="45" spans="1:8" x14ac:dyDescent="0.2">
      <c r="A45" s="126"/>
      <c r="B45" s="127"/>
      <c r="C45" s="74"/>
      <c r="D45" s="128"/>
      <c r="E45" s="119"/>
      <c r="F45" s="76"/>
    </row>
    <row r="46" spans="1:8" x14ac:dyDescent="0.2">
      <c r="A46" s="129"/>
      <c r="B46" s="130"/>
      <c r="C46" s="145"/>
      <c r="D46" s="146"/>
      <c r="E46" s="132"/>
      <c r="F46" s="79"/>
    </row>
    <row r="47" spans="1:8" ht="13.5" thickBot="1" x14ac:dyDescent="0.25">
      <c r="A47" s="147"/>
      <c r="B47" s="148"/>
      <c r="C47" s="138"/>
      <c r="D47" s="149"/>
      <c r="E47" s="150"/>
      <c r="F47" s="151"/>
    </row>
    <row r="48" spans="1:8" ht="13.5" thickBot="1" x14ac:dyDescent="0.25">
      <c r="B48" s="142"/>
      <c r="D48" s="143"/>
      <c r="F48" s="152">
        <f>SUM(F45:F47)</f>
        <v>0</v>
      </c>
    </row>
  </sheetData>
  <mergeCells count="21">
    <mergeCell ref="C16:D16"/>
    <mergeCell ref="C17:D17"/>
    <mergeCell ref="E21:F21"/>
    <mergeCell ref="E22:F22"/>
    <mergeCell ref="E23:F23"/>
    <mergeCell ref="G3:G4"/>
    <mergeCell ref="C8:D8"/>
    <mergeCell ref="C9:D9"/>
    <mergeCell ref="A11:C11"/>
    <mergeCell ref="A13:A14"/>
    <mergeCell ref="B13:B14"/>
    <mergeCell ref="C13:C14"/>
    <mergeCell ref="D13:E13"/>
    <mergeCell ref="F13:F14"/>
    <mergeCell ref="G13:G14"/>
    <mergeCell ref="F3:F4"/>
    <mergeCell ref="A1:C1"/>
    <mergeCell ref="A3:A4"/>
    <mergeCell ref="B3:B4"/>
    <mergeCell ref="C3:C4"/>
    <mergeCell ref="D3:E3"/>
  </mergeCells>
  <printOptions horizontalCentered="1"/>
  <pageMargins left="0.39370078740157483" right="0.39370078740157483" top="0.6692913385826772" bottom="0.39370078740157483" header="0.19685039370078741" footer="0.19685039370078741"/>
  <pageSetup paperSize="9" fitToHeight="5" orientation="landscape" r:id="rId1"/>
  <headerFooter alignWithMargins="0">
    <oddHeader>&amp;C&amp;"Arial,Tučné"&amp;16PPO Dema, s.r.o. - odložená daň 2018</oddHeader>
    <oddFooter xml:space="preserve">&amp;LV Senici, &amp;D
&amp;RVypracoval: Ing.Branislav Nikodem         </oddFooter>
  </headerFooter>
  <rowBreaks count="1" manualBreakCount="1">
    <brk id="3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PPO 19</vt:lpstr>
      <vt:lpstr>PPO odl daň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nikodemb</dc:creator>
  <cp:lastModifiedBy>Katarína PINKAVOVÁ</cp:lastModifiedBy>
  <dcterms:created xsi:type="dcterms:W3CDTF">2020-07-23T20:33:58Z</dcterms:created>
  <dcterms:modified xsi:type="dcterms:W3CDTF">2020-08-20T12:16:07Z</dcterms:modified>
</cp:coreProperties>
</file>