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Hárok1" sheetId="1" r:id="rId1"/>
  </sheets>
  <definedNames>
    <definedName name="_xlnm.Print_Area" localSheetId="0">Hárok1!$A$1:$AF$975</definedName>
  </definedNames>
  <calcPr calcId="152511"/>
</workbook>
</file>

<file path=xl/calcChain.xml><?xml version="1.0" encoding="utf-8"?>
<calcChain xmlns="http://schemas.openxmlformats.org/spreadsheetml/2006/main">
  <c r="Y939" i="1" l="1"/>
  <c r="U939" i="1"/>
  <c r="Y932" i="1"/>
  <c r="U932" i="1"/>
  <c r="Y924" i="1"/>
  <c r="U924" i="1"/>
  <c r="Y915" i="1"/>
  <c r="U915" i="1"/>
  <c r="Y894" i="1"/>
  <c r="Y901" i="1" s="1"/>
  <c r="U894" i="1"/>
  <c r="U901" i="1" s="1"/>
  <c r="Y871" i="1"/>
  <c r="U871" i="1"/>
  <c r="Q871" i="1"/>
  <c r="M871" i="1"/>
  <c r="AC870" i="1"/>
  <c r="AC869" i="1"/>
  <c r="AC868" i="1"/>
  <c r="AC867" i="1"/>
  <c r="AC866" i="1"/>
  <c r="AC865" i="1"/>
  <c r="AC864" i="1"/>
  <c r="AC863" i="1"/>
  <c r="AC862" i="1"/>
  <c r="AC861" i="1"/>
  <c r="AC860" i="1"/>
  <c r="AC859" i="1"/>
  <c r="AC858" i="1"/>
  <c r="AC857" i="1"/>
  <c r="AC856" i="1"/>
  <c r="AC855" i="1"/>
  <c r="AC854" i="1"/>
  <c r="AC853" i="1"/>
  <c r="AC852" i="1"/>
  <c r="Y847" i="1"/>
  <c r="U847" i="1"/>
  <c r="Q847" i="1"/>
  <c r="M847" i="1"/>
  <c r="AC846" i="1"/>
  <c r="AC845" i="1"/>
  <c r="AC844" i="1"/>
  <c r="AC843" i="1"/>
  <c r="AC842" i="1"/>
  <c r="AC841" i="1"/>
  <c r="AC840" i="1"/>
  <c r="AC839" i="1"/>
  <c r="AC838" i="1"/>
  <c r="AC837" i="1"/>
  <c r="AC836" i="1"/>
  <c r="AC835" i="1"/>
  <c r="AC834" i="1"/>
  <c r="AC833" i="1"/>
  <c r="AC832" i="1"/>
  <c r="AC831" i="1"/>
  <c r="AC830" i="1"/>
  <c r="AC829" i="1"/>
  <c r="AC828" i="1"/>
  <c r="Q818" i="1"/>
  <c r="Y795" i="1"/>
  <c r="M795" i="1"/>
  <c r="U791" i="1"/>
  <c r="I791" i="1"/>
  <c r="Y787" i="1"/>
  <c r="M787" i="1"/>
  <c r="Y786" i="1"/>
  <c r="M786" i="1"/>
  <c r="Y785" i="1"/>
  <c r="M785" i="1"/>
  <c r="Y784" i="1"/>
  <c r="M784" i="1"/>
  <c r="M791" i="1" s="1"/>
  <c r="W762" i="1"/>
  <c r="M762" i="1"/>
  <c r="M752" i="1"/>
  <c r="M749" i="1" s="1"/>
  <c r="W749" i="1"/>
  <c r="M747" i="1"/>
  <c r="M740" i="1" s="1"/>
  <c r="W740" i="1"/>
  <c r="M739" i="1"/>
  <c r="M715" i="1" s="1"/>
  <c r="W715" i="1"/>
  <c r="W707" i="1"/>
  <c r="M707" i="1"/>
  <c r="M695" i="1"/>
  <c r="M694" i="1"/>
  <c r="M685" i="1" s="1"/>
  <c r="W685" i="1"/>
  <c r="W679" i="1"/>
  <c r="M679" i="1"/>
  <c r="AC671" i="1"/>
  <c r="Y671" i="1"/>
  <c r="U671" i="1"/>
  <c r="Q671" i="1"/>
  <c r="M671" i="1"/>
  <c r="I664" i="1"/>
  <c r="I671" i="1" s="1"/>
  <c r="AC642" i="1"/>
  <c r="Y642" i="1"/>
  <c r="U642" i="1"/>
  <c r="Q642" i="1"/>
  <c r="M642" i="1"/>
  <c r="I642" i="1"/>
  <c r="Y629" i="1"/>
  <c r="F628" i="1"/>
  <c r="F627" i="1"/>
  <c r="W598" i="1"/>
  <c r="M596" i="1"/>
  <c r="M598" i="1" s="1"/>
  <c r="W581" i="1"/>
  <c r="M581" i="1"/>
  <c r="W579" i="1"/>
  <c r="M579" i="1"/>
  <c r="W569" i="1"/>
  <c r="M569" i="1"/>
  <c r="W566" i="1"/>
  <c r="M566" i="1"/>
  <c r="W554" i="1"/>
  <c r="M554" i="1"/>
  <c r="W551" i="1"/>
  <c r="M551" i="1"/>
  <c r="AB529" i="1"/>
  <c r="AB528" i="1"/>
  <c r="AB527" i="1"/>
  <c r="AB526" i="1"/>
  <c r="AB525" i="1"/>
  <c r="AB524" i="1"/>
  <c r="AB523" i="1"/>
  <c r="W522" i="1"/>
  <c r="R522" i="1"/>
  <c r="M522" i="1"/>
  <c r="H522" i="1"/>
  <c r="AB521" i="1"/>
  <c r="W520" i="1"/>
  <c r="R520" i="1"/>
  <c r="M520" i="1"/>
  <c r="H520" i="1"/>
  <c r="Q512" i="1"/>
  <c r="X489" i="1"/>
  <c r="O489" i="1"/>
  <c r="X487" i="1"/>
  <c r="O487" i="1"/>
  <c r="X479" i="1"/>
  <c r="O479" i="1"/>
  <c r="X477" i="1"/>
  <c r="O477" i="1"/>
  <c r="W461" i="1"/>
  <c r="M461" i="1"/>
  <c r="M448" i="1"/>
  <c r="M449" i="1" s="1"/>
  <c r="S442" i="1"/>
  <c r="L442" i="1"/>
  <c r="Z441" i="1"/>
  <c r="Z440" i="1"/>
  <c r="Z439" i="1"/>
  <c r="Z438" i="1"/>
  <c r="Z437" i="1"/>
  <c r="Z436" i="1"/>
  <c r="Z435" i="1"/>
  <c r="Z434" i="1"/>
  <c r="S432" i="1"/>
  <c r="L432" i="1"/>
  <c r="Z431" i="1"/>
  <c r="Z430" i="1"/>
  <c r="Z429" i="1"/>
  <c r="Z428" i="1"/>
  <c r="Z427" i="1"/>
  <c r="W419" i="1"/>
  <c r="R419" i="1"/>
  <c r="M419" i="1"/>
  <c r="H419" i="1"/>
  <c r="AB418" i="1"/>
  <c r="AB417" i="1"/>
  <c r="AB416" i="1"/>
  <c r="AB415" i="1"/>
  <c r="AB414" i="1"/>
  <c r="Y400" i="1"/>
  <c r="R400" i="1"/>
  <c r="K400" i="1"/>
  <c r="W384" i="1"/>
  <c r="R384" i="1"/>
  <c r="M384" i="1"/>
  <c r="H384" i="1"/>
  <c r="AB383" i="1"/>
  <c r="AB382" i="1"/>
  <c r="AB381" i="1"/>
  <c r="AB380" i="1"/>
  <c r="AB379" i="1"/>
  <c r="AB378" i="1"/>
  <c r="AB377" i="1"/>
  <c r="AB353" i="1"/>
  <c r="Y353" i="1"/>
  <c r="V353" i="1"/>
  <c r="S353" i="1"/>
  <c r="P353" i="1"/>
  <c r="M353" i="1"/>
  <c r="J353" i="1"/>
  <c r="G353" i="1"/>
  <c r="AB351" i="1"/>
  <c r="Y351" i="1"/>
  <c r="V351" i="1"/>
  <c r="S351" i="1"/>
  <c r="P351" i="1"/>
  <c r="M351" i="1"/>
  <c r="J351" i="1"/>
  <c r="G351" i="1"/>
  <c r="AE350" i="1"/>
  <c r="AE349" i="1"/>
  <c r="AE348" i="1"/>
  <c r="AE347" i="1"/>
  <c r="AB345" i="1"/>
  <c r="Y345" i="1"/>
  <c r="V345" i="1"/>
  <c r="S345" i="1"/>
  <c r="P345" i="1"/>
  <c r="M345" i="1"/>
  <c r="J345" i="1"/>
  <c r="G345" i="1"/>
  <c r="AE344" i="1"/>
  <c r="AE343" i="1"/>
  <c r="AE342" i="1"/>
  <c r="AE341" i="1"/>
  <c r="AB339" i="1"/>
  <c r="AB354" i="1" s="1"/>
  <c r="Y339" i="1"/>
  <c r="Y354" i="1" s="1"/>
  <c r="V339" i="1"/>
  <c r="V354" i="1" s="1"/>
  <c r="S339" i="1"/>
  <c r="S354" i="1" s="1"/>
  <c r="P339" i="1"/>
  <c r="P354" i="1" s="1"/>
  <c r="M339" i="1"/>
  <c r="M354" i="1" s="1"/>
  <c r="J339" i="1"/>
  <c r="J354" i="1" s="1"/>
  <c r="G339" i="1"/>
  <c r="G354" i="1" s="1"/>
  <c r="AE338" i="1"/>
  <c r="AE337" i="1"/>
  <c r="AE336" i="1"/>
  <c r="AE335" i="1"/>
  <c r="AB328" i="1"/>
  <c r="Y328" i="1"/>
  <c r="V328" i="1"/>
  <c r="S328" i="1"/>
  <c r="P328" i="1"/>
  <c r="M328" i="1"/>
  <c r="J328" i="1"/>
  <c r="G328" i="1"/>
  <c r="AB326" i="1"/>
  <c r="Y326" i="1"/>
  <c r="V326" i="1"/>
  <c r="S326" i="1"/>
  <c r="P326" i="1"/>
  <c r="M326" i="1"/>
  <c r="J326" i="1"/>
  <c r="G326" i="1"/>
  <c r="AE325" i="1"/>
  <c r="AE324" i="1"/>
  <c r="AE323" i="1"/>
  <c r="AE322" i="1"/>
  <c r="AE326" i="1" s="1"/>
  <c r="AB320" i="1"/>
  <c r="Y320" i="1"/>
  <c r="V320" i="1"/>
  <c r="S320" i="1"/>
  <c r="P320" i="1"/>
  <c r="M320" i="1"/>
  <c r="J320" i="1"/>
  <c r="G320" i="1"/>
  <c r="AE319" i="1"/>
  <c r="AE318" i="1"/>
  <c r="AE317" i="1"/>
  <c r="AE316" i="1"/>
  <c r="AE320" i="1" s="1"/>
  <c r="AB314" i="1"/>
  <c r="AB329" i="1" s="1"/>
  <c r="Y314" i="1"/>
  <c r="Y329" i="1" s="1"/>
  <c r="V314" i="1"/>
  <c r="V329" i="1" s="1"/>
  <c r="S314" i="1"/>
  <c r="S329" i="1" s="1"/>
  <c r="P314" i="1"/>
  <c r="P329" i="1" s="1"/>
  <c r="M314" i="1"/>
  <c r="M329" i="1" s="1"/>
  <c r="J314" i="1"/>
  <c r="J329" i="1" s="1"/>
  <c r="G314" i="1"/>
  <c r="G329" i="1" s="1"/>
  <c r="AE313" i="1"/>
  <c r="AE312" i="1"/>
  <c r="AE311" i="1"/>
  <c r="AE310" i="1"/>
  <c r="AE314" i="1" s="1"/>
  <c r="AA272" i="1"/>
  <c r="X272" i="1"/>
  <c r="U272" i="1"/>
  <c r="R272" i="1"/>
  <c r="O272" i="1"/>
  <c r="L272" i="1"/>
  <c r="I272" i="1"/>
  <c r="AA270" i="1"/>
  <c r="X270" i="1"/>
  <c r="U270" i="1"/>
  <c r="R270" i="1"/>
  <c r="O270" i="1"/>
  <c r="L270" i="1"/>
  <c r="I270" i="1"/>
  <c r="AD269" i="1"/>
  <c r="AD268" i="1"/>
  <c r="AD267" i="1"/>
  <c r="AD266" i="1"/>
  <c r="AA264" i="1"/>
  <c r="X264" i="1"/>
  <c r="U264" i="1"/>
  <c r="R264" i="1"/>
  <c r="O264" i="1"/>
  <c r="L264" i="1"/>
  <c r="I264" i="1"/>
  <c r="AD263" i="1"/>
  <c r="AD262" i="1"/>
  <c r="AD261" i="1"/>
  <c r="AD260" i="1"/>
  <c r="AA258" i="1"/>
  <c r="X258" i="1"/>
  <c r="U258" i="1"/>
  <c r="U273" i="1" s="1"/>
  <c r="R258" i="1"/>
  <c r="O258" i="1"/>
  <c r="L258" i="1"/>
  <c r="I258" i="1"/>
  <c r="I273" i="1" s="1"/>
  <c r="AD257" i="1"/>
  <c r="AD256" i="1"/>
  <c r="AD255" i="1"/>
  <c r="AD254" i="1"/>
  <c r="AD272" i="1" s="1"/>
  <c r="AB52" i="1"/>
  <c r="W52" i="1"/>
  <c r="R52" i="1"/>
  <c r="M52" i="1"/>
  <c r="AE329" i="1" l="1"/>
  <c r="L273" i="1"/>
  <c r="AD270" i="1"/>
  <c r="Z432" i="1"/>
  <c r="AC847" i="1"/>
  <c r="X273" i="1"/>
  <c r="W448" i="1"/>
  <c r="W449" i="1" s="1"/>
  <c r="Y791" i="1"/>
  <c r="AB419" i="1"/>
  <c r="Z442" i="1"/>
  <c r="AB522" i="1"/>
  <c r="AC871" i="1"/>
  <c r="O273" i="1"/>
  <c r="AA273" i="1"/>
  <c r="AD264" i="1"/>
  <c r="AE339" i="1"/>
  <c r="AE345" i="1"/>
  <c r="AE351" i="1"/>
  <c r="AB384" i="1"/>
  <c r="AE328" i="1"/>
  <c r="AD258" i="1"/>
  <c r="R273" i="1"/>
  <c r="AB520" i="1"/>
  <c r="AE353" i="1"/>
  <c r="AD273" i="1" l="1"/>
  <c r="AE354" i="1"/>
</calcChain>
</file>

<file path=xl/sharedStrings.xml><?xml version="1.0" encoding="utf-8"?>
<sst xmlns="http://schemas.openxmlformats.org/spreadsheetml/2006/main" count="908" uniqueCount="616">
  <si>
    <t>strana</t>
  </si>
  <si>
    <t>Poznámky Úč PODV 3 - 01</t>
  </si>
  <si>
    <t>DIČ</t>
  </si>
  <si>
    <t>IČO</t>
  </si>
  <si>
    <t>KOVOSTROJ a.s. Medzilaborce</t>
  </si>
  <si>
    <r>
      <t>1.      </t>
    </r>
    <r>
      <rPr>
        <b/>
        <u/>
        <sz val="10"/>
        <color indexed="8"/>
        <rFont val="Arial"/>
        <family val="2"/>
        <charset val="238"/>
      </rPr>
      <t>POPIS SPOLOČNOSTI</t>
    </r>
  </si>
  <si>
    <t xml:space="preserve">Obchodné meno a sídlo:  </t>
  </si>
  <si>
    <t>Mierová 297/11, 068 01  Medzilaborce</t>
  </si>
  <si>
    <t>Dátum založenia:</t>
  </si>
  <si>
    <t xml:space="preserve">28.apríla 2000 </t>
  </si>
  <si>
    <t xml:space="preserve">Dátum vzniku:                </t>
  </si>
  <si>
    <t xml:space="preserve">20.júna 2000 zapísaná do Obchodného registra  vedenom na Okresnom súde         </t>
  </si>
  <si>
    <t>Prešov, oddiel: SA,  vložka číslo : 10181/P</t>
  </si>
  <si>
    <t>IČO:</t>
  </si>
  <si>
    <t>V roku 2019 neboli uskutočnené žiadne významné zmeny v zápise do Obchodného registra.</t>
  </si>
  <si>
    <t>Hlavným predmetom činnosti je:</t>
  </si>
  <si>
    <t>1.</t>
  </si>
  <si>
    <t>Výroba a montáž, rekonštrukcie a periodické skúšky  vyhradených tlakových zariadení,</t>
  </si>
  <si>
    <t>2.</t>
  </si>
  <si>
    <t>výroba a montáž kovových konštrukcií,</t>
  </si>
  <si>
    <t>3.</t>
  </si>
  <si>
    <t>výroba poľnohospodárskej techniky,</t>
  </si>
  <si>
    <t>4.</t>
  </si>
  <si>
    <t>výroba a montáž kovových prefabrikátov pre stavby,</t>
  </si>
  <si>
    <t>5.</t>
  </si>
  <si>
    <t>výroba nádrží, zásobníkov a kontajnerov z kovu,</t>
  </si>
  <si>
    <t>6.</t>
  </si>
  <si>
    <t>výroba drevených obalov,</t>
  </si>
  <si>
    <t>7.</t>
  </si>
  <si>
    <t>kovanie, lisovanie, razenie a valcovanie kovov, prášková metalurgia,</t>
  </si>
  <si>
    <t>8.</t>
  </si>
  <si>
    <t>frézovanie, sústruženie a iné obrábanie kovov,</t>
  </si>
  <si>
    <t>9.</t>
  </si>
  <si>
    <t>povrchová úprava kovov,</t>
  </si>
  <si>
    <t>10.</t>
  </si>
  <si>
    <t>výroba nástrojov,</t>
  </si>
  <si>
    <t>11.</t>
  </si>
  <si>
    <t>výroba drobných kovových obalov,</t>
  </si>
  <si>
    <t>12.</t>
  </si>
  <si>
    <t>výroba účelových zariadení a strojov,</t>
  </si>
  <si>
    <t>13.</t>
  </si>
  <si>
    <t>obchodná a sprostredkovateľská činnosť,</t>
  </si>
  <si>
    <t>14.</t>
  </si>
  <si>
    <t>výkup a predaj železného šrotu,</t>
  </si>
  <si>
    <t>15.</t>
  </si>
  <si>
    <t>zámočnícke a zváračské práce,</t>
  </si>
  <si>
    <t>16.</t>
  </si>
  <si>
    <t>skladovanie,</t>
  </si>
  <si>
    <t>17.</t>
  </si>
  <si>
    <t>prenájom nehnuteľností spojený s poskytovaním iných než základných služieb spojených s prenájmom,</t>
  </si>
  <si>
    <t>18.</t>
  </si>
  <si>
    <t>čistiace a upratovacie služby,</t>
  </si>
  <si>
    <t>19.</t>
  </si>
  <si>
    <t>prenájom hnuteľných vecí.</t>
  </si>
  <si>
    <t>Informácie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</si>
  <si>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</si>
  <si>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</si>
  <si>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</si>
  <si>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</si>
  <si>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</si>
  <si>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</si>
  <si>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 xml:space="preserve">Informácie o štruktúre akcionárov ku dňu, ku ktorému sa zostavuje účtovná závierka </t>
  </si>
  <si>
    <t>Spoločník, akcionár</t>
  </si>
  <si>
    <t>Výška podielu na základnom imaní</t>
  </si>
  <si>
    <t>Podiel na hlasovacích právach v %</t>
  </si>
  <si>
    <t>Iný podiel na ostatných položkách VI ako na ZI v %</t>
  </si>
  <si>
    <t>absolútne</t>
  </si>
  <si>
    <t>v %</t>
  </si>
  <si>
    <t>Fyzické osoby</t>
  </si>
  <si>
    <t>Spolu</t>
  </si>
  <si>
    <t>Spoločnosť nie je v žiadnom podniku neobmedzene ručiacim spoločníkom.</t>
  </si>
  <si>
    <t>Členovia štatutárnych orgánov k 31. decembru 2019:</t>
  </si>
  <si>
    <t>Predstavenstvo (Konatelia)</t>
  </si>
  <si>
    <t>Predseda:</t>
  </si>
  <si>
    <t>Ing. Darko Karlovský</t>
  </si>
  <si>
    <t>Dozorná rada</t>
  </si>
  <si>
    <t>Ing. Matilda Sciranková</t>
  </si>
  <si>
    <t>Člen:</t>
  </si>
  <si>
    <t>Ing. Vladmimír Fufaľ</t>
  </si>
  <si>
    <t>Tibor Lučkai</t>
  </si>
  <si>
    <t xml:space="preserve">Spoločnosť nemá organizačnú zložku v zahraničí. </t>
  </si>
  <si>
    <r>
      <t>2.</t>
    </r>
    <r>
      <rPr>
        <b/>
        <sz val="7"/>
        <color indexed="8"/>
        <rFont val="Times New Roman"/>
        <family val="1"/>
        <charset val="238"/>
      </rPr>
      <t xml:space="preserve">       </t>
    </r>
    <r>
      <rPr>
        <b/>
        <u/>
        <sz val="10"/>
        <color indexed="8"/>
        <rFont val="Arial"/>
        <family val="2"/>
        <charset val="238"/>
      </rPr>
      <t>ZÁKLADNÉ VÝCHODISKÁ PRE ZOSTAVENIE ÚČTOVNEJ ZÁVIERKY</t>
    </r>
  </si>
  <si>
    <t xml:space="preserve">Účtovná závierka bola zostavená podľa Zákona č. 431/2002 Z.z. o účtovníctve v znení neskorších predpisov za predpokladu nepretržitého trvania jej činnosti a je zostavená ako riadna účtovná závierka. </t>
  </si>
  <si>
    <t>Účtovná závierka spoločnosti za predchádzajúce účtovné obdobie k 31. decembru 2018  bola schválená valným zhromaždením spoločnosti dňa  18. septembra 2019.</t>
  </si>
  <si>
    <r>
      <t>3.</t>
    </r>
    <r>
      <rPr>
        <b/>
        <sz val="7"/>
        <color indexed="8"/>
        <rFont val="Times New Roman"/>
        <family val="1"/>
        <charset val="238"/>
      </rPr>
      <t>      </t>
    </r>
    <r>
      <rPr>
        <b/>
        <u/>
        <sz val="10"/>
        <color indexed="8"/>
        <rFont val="Arial"/>
        <family val="2"/>
        <charset val="238"/>
      </rPr>
      <t>VŠEOBECNÉ ÚČTOVNÉ ZÁSADY A METÓDY</t>
    </r>
  </si>
  <si>
    <t>Účtovné zásady a metódy, ktoré spoločnosť používala pri zostavení účtovnej závierky za rok 2019 a 2018 boli konzistentne aplikované s výnimkou oceňovania zásob (nižšie popísané):</t>
  </si>
  <si>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</si>
  <si>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</si>
  <si>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</si>
  <si>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Dlhodobý nehmotný majetok obstaraný iným spôsobom sa oceňuje reprodukčnou obstarávacou cenou v prípade bezodplatného nadobudnutia majetku alebo majetku novo zisteného pri inventarizácií, t.j. cenou, za ktorú by sa majetok obstaral v čase, keď sa o ňom účtuje.</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</si>
  <si>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</si>
  <si>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</si>
  <si>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</si>
  <si>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</si>
  <si>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Metóda odpisovania</t>
  </si>
  <si>
    <t>Softvér</t>
  </si>
  <si>
    <t>4 roky</t>
  </si>
  <si>
    <t>rovnomerné</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</si>
  <si>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</si>
  <si>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</si>
  <si>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</si>
  <si>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</si>
  <si>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</si>
  <si>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Dlhodobý hmotný majetok získaný bezodplatne sa oceňuje reprodukčnou obstarávacou cenou a účtuje sa v prospech účtu ostatných kapitálových fondov. Reprodukčná obstarávacia cena je cena, za ktorú by sa majetok obstaral v čase, keď sa o ňom účtuje.</t>
  </si>
  <si>
    <t>Dlhodobý hmotný majetok obstaraný iným spôsobom sa oceňuje reprodukčnou obstarávacou cenou v prípade bezodplatného nadobudnutia majetku alebo majetku novo zisteného pri inventarizácií, t.j. cenou, za ktorú by sa majetok obstaral v čase, keď sa o ňom účtuje.</t>
  </si>
  <si>
    <t>Náklady na technické zhodnotenie dlhodobého hmotného majetku zvyšujú jeho obstarávaciu cenu. Opravy a údržba sa účtujú do nákladov.</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</si>
  <si>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</si>
  <si>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Stavby</t>
  </si>
  <si>
    <t>20 až 40 rokov</t>
  </si>
  <si>
    <t>3,3 až 5%</t>
  </si>
  <si>
    <t>Stroje, prístroje a zariadenia</t>
  </si>
  <si>
    <t>4 až 12 rokov</t>
  </si>
  <si>
    <t>12,5 až 25%</t>
  </si>
  <si>
    <t>Dopravné prostriedky</t>
  </si>
  <si>
    <t xml:space="preserve">4 až 6 rokov </t>
  </si>
  <si>
    <t>Iný dlhodobý hmotný majetok</t>
  </si>
  <si>
    <t>13 mesiacov</t>
  </si>
  <si>
    <t>7,7 až 92,3%</t>
  </si>
  <si>
    <t>V prípade prechodného zníženia úžitkovej hodnoty dlhodobého hmotného majetku sa tvorí opravná položka vo výške rozdielu jeho zistenej úžitkovej hodnoty a zostatkovej hodnoty.</t>
  </si>
  <si>
    <t>c)    Finančný majetok</t>
  </si>
  <si>
    <t>Krátkodobý finančný majetok tvoria ceniny, peniaze v hotovosti a na bankových účtoch.</t>
  </si>
  <si>
    <t>d)    Zásoby</t>
  </si>
  <si>
    <r>
      <t xml:space="preserve">Nakupované zásoby sú ocenené obstarávacou cenou. Obstarávacia cena zásob zahŕňa cenu obstarania a náklady súvisiace s ich obstaraním (náklady na prepravu, clo, provízie, atď.). Prijaté zľavy, diskonty, rabaty znižujú obstarávaciu cenu zásob. Nakupovaný materiál vydaný do spotreby sa od 01.01.2019 oceňuje v skutočnej obstarávacej cene. </t>
    </r>
    <r>
      <rPr>
        <b/>
        <sz val="10"/>
        <rFont val="Arial"/>
        <family val="2"/>
        <charset val="238"/>
      </rPr>
      <t xml:space="preserve"> </t>
    </r>
  </si>
  <si>
    <t>Zásoby vytvorené vlastnou činnosťou sa oceňujú vlastnými nákladmi. Vlastné náklady zahŕňajú priame materiálové a mzdové náklady a nepriame výrobné náklady (výrobná réžia). Výrobné režijné náklady zahŕňajú napr. mzdy majstrov, pomocných pracovníkov,odpisy, opravy strojov, energie.</t>
  </si>
  <si>
    <t xml:space="preserve">Zásoby obstarané iným spôsobom sa oceňujú reálnou hodnotou  v prípade bezodplatného nadobudnutia zásob alebo zásob novo zistených pr inventarizácii, t.j. cenou , za ktorú by sa majetok obstaral v čase, keď sa o ňom účtuje. </t>
  </si>
  <si>
    <t xml:space="preserve">V prípade prechodného zníženia úžitkovej hodnoty zásob sa tvorí  opravná položka. </t>
  </si>
  <si>
    <t xml:space="preserve">e)    Zákazková výroba </t>
  </si>
  <si>
    <t>Zákazková výroba sa oceňuje metódou percenta dokončenia, pričom stupeň dokončenia zákazky sa zisťuje ako pomer skutočne vynaložených nákladov na zákazku k celkovým nákladom na zákazku podľa rozpočtu. Náklady na zákazku na účely účtovania sú priame náklady súvisiace so zákazkou, nepriame náklady, ktoré sa dajú priradiť k zákazke, a iné náklady, napríklad správna réžia, náklady na výskum a vývoj, ktoré sa dajú priradiť k zákazke odo dňa zabezpečenia zmluvy až po jej úplné splnenie.</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</si>
  <si>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</si>
  <si>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f)    Pohľadávky</t>
  </si>
  <si>
    <t>Pohľadávky oceňujeme pri ich vzniku alebo bezodplatnom nadobudnutí  menovitou hodnotou. Pri odplatnom nadobudnutí ( postúpení ) alebo nadobudnutí vkladom do základného imania ich oceňujeme obstarávacou cenou. Toto ocenenie sa znižuje o pochybné a nevymožiteľné pohľadávky.</t>
  </si>
  <si>
    <t>Ak je zostatková doba splatnosti pohľadávky dlhšia ako jeden rok, tvorí sa opravná položka, ktorá predstavuje rozdiel medzi menovitou a súčasnou hodnotou pohľadávky</t>
  </si>
  <si>
    <t>g)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</si>
  <si>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</si>
  <si>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h)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</si>
  <si>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</si>
  <si>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</si>
  <si>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i)    Rezervy </t>
  </si>
  <si>
    <t>Rezervy sú záväzky s neurčitým časovým vymedzením alebo výškou, tvoria sa na krytie  známych rizík alebo strát z podnikania. Oceňujú sa v očakávanej výške záväzku.</t>
  </si>
  <si>
    <t>Podmienené záväzky (pokiaľ existujú) nie sú vykázané v súvahe z dôvodu vysokej neistoty pri stanovení ich výšky,  alebo termínu plnenia.</t>
  </si>
  <si>
    <t>j)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</si>
  <si>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</si>
  <si>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k)    Vlastné imanie</t>
  </si>
  <si>
    <t xml:space="preserve">Vlastné imanie sa skladá zo základného imania, zákonného rezervného fondu, neuhradenej straty minulých rokov a výsledku hospodárenia v schvaľovacom konaní. </t>
  </si>
  <si>
    <t>Základné imanie spoločnosti sa vykazuje vo výške zapísanej v obchodnom registri okresného súdu Prešov. Pozostáva zo 64 akcií s menovitou hodnotou jednej akcie 33 250 EUR. Základné imanie bolo celé upísané a splatené.</t>
  </si>
  <si>
    <t xml:space="preserve">Spoločnosť vytvára rezervný fond 10% z čistého zisku vyčisleného v riadnej účtovnej závierke.  </t>
  </si>
  <si>
    <t>l)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</si>
  <si>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</si>
  <si>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</si>
  <si>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</si>
  <si>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m)    Výnosy</t>
  </si>
  <si>
    <t xml:space="preserve">Tržby za vlastné výkony a tovar neobsahujú daň z pridanej hodnoty. Sú tiež znížené o zľavy a zrážky (rabaty, bonusy, skontá, dobropisy a pod.). Tržby sú účtované ku dňu splnenia dodávky alebo služby. </t>
  </si>
  <si>
    <t>n)   Finančný lízing</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</si>
  <si>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</si>
  <si>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o)   Daň z príjmu</t>
  </si>
  <si>
    <t>Náklad na daň z príjmov sa počíta pomocou platnej daňovej sadzby  podľa slovenského zákona o dani z príjmov. Splatne dane z príjmov sa určujú z účtovného zisku pri sadzbe 21% upraveného o trvalé alebo dočasne daňovo neuznateľné náklady a nezdaňované výnosy. Odložené dane (odložená daňová pohľadávka a odložený daňový záväzok)  sa vzťahujú na:</t>
  </si>
  <si>
    <t>-</t>
  </si>
  <si>
    <t>dočasné rozdiely medzi účtovnou hodnotou majetku a účtovnou hodnotou záväzkov vykázanou v súvahe a ich daňovou základňou,</t>
  </si>
  <si>
    <t>možnosti umorovať daňovú stratu v budúcnosti, pod ktorou sa rozumie možnosť odpočítať daňovú stratu od základu dane v budúcnosti,</t>
  </si>
  <si>
    <t>možnosť previesť nevyužité daňové odpočty a iné daňové nároky do budúcich období.</t>
  </si>
  <si>
    <t>O odloženom daňovom záväzku účtuje spoločnosť vždy, o pohľadávke účtuje, ak je realizovateľná.</t>
  </si>
  <si>
    <t>p)   Opravy chýb minulých účtovných období</t>
  </si>
  <si>
    <t>Spoločnosť v bežnom účtovnom období neúčtovala o oprave významných chýb minulých období.</t>
  </si>
  <si>
    <r>
      <t>4.</t>
    </r>
    <r>
      <rPr>
        <b/>
        <sz val="7"/>
        <color indexed="8"/>
        <rFont val="Times New Roman"/>
        <family val="1"/>
        <charset val="238"/>
      </rPr>
      <t>      </t>
    </r>
    <r>
      <rPr>
        <b/>
        <u/>
        <sz val="10"/>
        <color indexed="8"/>
        <rFont val="Arial"/>
        <family val="2"/>
        <charset val="238"/>
      </rPr>
      <t>DLHODOBÝ MAJETOK</t>
    </r>
  </si>
  <si>
    <t>a)   Dlhodobý nehmotný majetok</t>
  </si>
  <si>
    <t>Informácie o dlhodobom nehmotnom majetku</t>
  </si>
  <si>
    <t>Dlhodobý nehmotný majetok</t>
  </si>
  <si>
    <t>Aktivované náklady na vývoj</t>
  </si>
  <si>
    <t>Oceniteľné práva</t>
  </si>
  <si>
    <t>Goodwill</t>
  </si>
  <si>
    <t>Ostatný DNM</t>
  </si>
  <si>
    <t>Obstarávaný DNM</t>
  </si>
  <si>
    <t>Poskytnuté preddavky na DNM</t>
  </si>
  <si>
    <t>Prvotné ocenenie</t>
  </si>
  <si>
    <t>Stav na začiatku účtovného obdobia k 1.1.2018</t>
  </si>
  <si>
    <t>Prírastky</t>
  </si>
  <si>
    <t>Úbytky</t>
  </si>
  <si>
    <t>Presuny</t>
  </si>
  <si>
    <t xml:space="preserve">Stav na konci účtovného obdobia </t>
  </si>
  <si>
    <t>Oprávky</t>
  </si>
  <si>
    <t>Opravné položky</t>
  </si>
  <si>
    <t>Zostatková hodnota </t>
  </si>
  <si>
    <t>Stav na konci účtovného obdobia</t>
  </si>
  <si>
    <t>Hodnota za bežné účtovné obdobie</t>
  </si>
  <si>
    <t>Dlhodobý nehmotný majetok, na ktorý je zriadené záložné právo</t>
  </si>
  <si>
    <t>Dlhodobý nehmotný majetok, pri ktorom má účtovná jednotka obmedzené právo s ním nakladať</t>
  </si>
  <si>
    <t>b)   Dlhodobý hmotný majetok</t>
  </si>
  <si>
    <t>Informácie o dlhodobom hmotnom majetku</t>
  </si>
  <si>
    <t>Dlhodobý hmotný majetok</t>
  </si>
  <si>
    <t>Pozemky</t>
  </si>
  <si>
    <t>Samostatné hnuteľné veci a súbory hnuteľných vecí</t>
  </si>
  <si>
    <t>Pestovateľ-  ské celky 
trvalých porastov</t>
  </si>
  <si>
    <t>Základné stádo a ťažné zvieratá</t>
  </si>
  <si>
    <t>Ostatný DHM</t>
  </si>
  <si>
    <t>Obstarávaný DHM</t>
  </si>
  <si>
    <t>Poskytnuté preddavky na DHM</t>
  </si>
  <si>
    <t>Stav na začiatku účtovného obdobia</t>
  </si>
  <si>
    <t>Stav na konci účtovného obdobia k 31.12.2016</t>
  </si>
  <si>
    <t>Stav na začiatku účtovného obdobia</t>
  </si>
  <si>
    <t>Dlhodobý hmotný majetok, na ktorý je zriadené záložné právo</t>
  </si>
  <si>
    <t xml:space="preserve">Na všetok hnuteľný majetok má spoločnosť uzavretú  Zmluvu o zriadení záložného práva k hnuteľným veciam a pohľadávkam číslo zmluvy: 000189B/CORP/2016 zo dňa 10.06.2016. </t>
  </si>
  <si>
    <t>Dlhodobý hmotný majetok, pri ktorom má účtovná jednotka obmedzené právo s ním nakladať</t>
  </si>
  <si>
    <t>Poistenie majetku</t>
  </si>
  <si>
    <r>
      <t xml:space="preserve">Dlhodobý majetok je poistený v poisťovni  QBE Insurance Europe pobočka Košice,Colonnade Insurance S.A. pobočka Košice, ČSOB Poisťovňa a Kooperatíva Bratislava. Majetkové poistenie zahŕňa predovšetkým poistenie proti živelným pohromám a krádeži, havarijne poistenie a zodpovednosť organizácie za spôsobenú škodu. Ročný limit plnenia je pre všetky miesta poistenia na území SR vo výške </t>
    </r>
    <r>
      <rPr>
        <sz val="10"/>
        <color rgb="FFFF0000"/>
        <rFont val="Arial"/>
        <family val="2"/>
        <charset val="238"/>
      </rPr>
      <t xml:space="preserve"> </t>
    </r>
    <r>
      <rPr>
        <sz val="10"/>
        <rFont val="Arial"/>
        <family val="2"/>
        <charset val="238"/>
      </rPr>
      <t xml:space="preserve">27 868 426,32  EUR. </t>
    </r>
  </si>
  <si>
    <r>
      <t xml:space="preserve">5.      </t>
    </r>
    <r>
      <rPr>
        <b/>
        <u/>
        <sz val="10"/>
        <color indexed="8"/>
        <rFont val="Arial"/>
        <family val="2"/>
        <charset val="238"/>
      </rPr>
      <t>ZÁSOBY</t>
    </r>
  </si>
  <si>
    <t>Ocenenie nadbytočných, zastaraných a nízkoobrátkových zásob sa znižuje na nižšiu úžitkovú hodnotu prostredníctvom opravných položiek. Opravnú položku stanovilo vedenie spoločnosti k zásobam bez obratu nad 360 dní vo výške 100% podľa posúdenia ich využiteľnosti v spoločnosti alebo možného odpredaja.</t>
  </si>
  <si>
    <t>Informácie o opravných položkách k zásobám</t>
  </si>
  <si>
    <t>Zásoby</t>
  </si>
  <si>
    <t>Stav  OP na začiatku účtovného obdobia</t>
  </si>
  <si>
    <t>Tvorba OP</t>
  </si>
  <si>
    <t>Zúčtovanie OP z dôvodu zániku opodstat-
nenosti</t>
  </si>
  <si>
    <t>Zúčtovanie OP z dôvodu vyradenia majetku 
z účtovníctva</t>
  </si>
  <si>
    <t>Stav OP na konci účtovného obdobia</t>
  </si>
  <si>
    <t>Materiál</t>
  </si>
  <si>
    <t>Nedokončená výroba a polotovary vlastnej výroby</t>
  </si>
  <si>
    <t>Výrobky</t>
  </si>
  <si>
    <t xml:space="preserve">Zvieratá </t>
  </si>
  <si>
    <t>Tovar</t>
  </si>
  <si>
    <t>Nehnuteľnosť na predaj</t>
  </si>
  <si>
    <t>Poskytnuté preddavky 
na zásoby</t>
  </si>
  <si>
    <t>Zásoby spolu</t>
  </si>
  <si>
    <t>Informácie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</si>
  <si>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</si>
  <si>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</si>
  <si>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r>
      <t xml:space="preserve">6.      </t>
    </r>
    <r>
      <rPr>
        <b/>
        <u/>
        <sz val="10"/>
        <color indexed="8"/>
        <rFont val="Arial"/>
        <family val="2"/>
        <charset val="238"/>
      </rPr>
      <t>ZÁKAZKOVÁ VÝROBA</t>
    </r>
  </si>
  <si>
    <t>Informácie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</si>
  <si>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</si>
  <si>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</si>
  <si>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</si>
  <si>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</si>
  <si>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</si>
  <si>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</si>
  <si>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</si>
  <si>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Za bežné účtovné obdobie</t>
  </si>
  <si>
    <t>Sumár od začiatku zákazkovej výroby až do konca bežného účtovného obdobia</t>
  </si>
  <si>
    <t>Vyfakturované nároky za vykonanú prácu na zákazkovej výrobe</t>
  </si>
  <si>
    <t>Úprava nárokov podľa stupňa dokončenia alebo metódou nulového zisku</t>
  </si>
  <si>
    <t xml:space="preserve">Suma prijatých preddavkov </t>
  </si>
  <si>
    <t>Suma zadržanej platby</t>
  </si>
  <si>
    <r>
      <t xml:space="preserve">7.      </t>
    </r>
    <r>
      <rPr>
        <b/>
        <u/>
        <sz val="10"/>
        <color indexed="8"/>
        <rFont val="Arial"/>
        <family val="2"/>
        <charset val="238"/>
      </rPr>
      <t>POHĽADÁVKY</t>
    </r>
  </si>
  <si>
    <t>Informácie o vývoji opravnej položky k pohľadávkam</t>
  </si>
  <si>
    <t>Pohľadávky</t>
  </si>
  <si>
    <t xml:space="preserve">Pohľadávky z obchodného styku </t>
  </si>
  <si>
    <t>Pohľadávky voči DÚJ a MÚJ</t>
  </si>
  <si>
    <t>Ostatné pohľadávky v rámci kons. celku</t>
  </si>
  <si>
    <t>Pohľadávky voči spoločníkom, členom a združeniu</t>
  </si>
  <si>
    <t>Iné pohľadávky</t>
  </si>
  <si>
    <t>Pohľadávky spolu</t>
  </si>
  <si>
    <t>K pochybným pohľadávkam boli v roku 2019 vytvorené opravné položky vo výške  1308,92 EUR.</t>
  </si>
  <si>
    <t>Informácie o vekovej štruktúre pohľadávok</t>
  </si>
  <si>
    <t>Názov položky</t>
  </si>
  <si>
    <t>V lehote splatnosti</t>
  </si>
  <si>
    <t>Po lehote splatnosti</t>
  </si>
  <si>
    <t>Dlhodobé pohľadávky</t>
  </si>
  <si>
    <t>Pohľadávky  z obchodného styku</t>
  </si>
  <si>
    <t>Pohľadávky voči voči DÚJ a MÚJ</t>
  </si>
  <si>
    <t>Ostatné pohľadávky v rámci konsolidovaného celku</t>
  </si>
  <si>
    <t>Dlhodobé pohľadávky spolu</t>
  </si>
  <si>
    <t>Krátkodobé pohľadávky</t>
  </si>
  <si>
    <t>Pohľadávky z obchodného styku</t>
  </si>
  <si>
    <t>Čistá hodnota zákazky</t>
  </si>
  <si>
    <t>Pohľadávky voči DÚJ a MÚJ</t>
  </si>
  <si>
    <t>Sociálne poistenie</t>
  </si>
  <si>
    <t>Daňové pohľadávky a dotácie</t>
  </si>
  <si>
    <t>Krátkodobé pohľadávky spolu</t>
  </si>
  <si>
    <t>Informácie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</si>
  <si>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</si>
  <si>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</si>
  <si>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</si>
  <si>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</si>
  <si>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</si>
  <si>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</si>
  <si>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x</t>
  </si>
  <si>
    <r>
      <t xml:space="preserve">8.      </t>
    </r>
    <r>
      <rPr>
        <b/>
        <u/>
        <sz val="10"/>
        <color indexed="8"/>
        <rFont val="Arial"/>
        <family val="2"/>
        <charset val="238"/>
      </rPr>
      <t>FINANČNÉ ÚČTY</t>
    </r>
  </si>
  <si>
    <t>Informácie o finančných účtoch</t>
  </si>
  <si>
    <t>Pokladnica, ceniny</t>
  </si>
  <si>
    <t>Bežné účty v banke alebo v pobočke zahraničnej banky</t>
  </si>
  <si>
    <t>Vkladové účty v banke alebo v pobočke zahraničnej banky termínované</t>
  </si>
  <si>
    <t>Peniaze na ceste</t>
  </si>
  <si>
    <t>Krátkodobý  finančný majetok, na ktorý bolo zriadené záložné právo</t>
  </si>
  <si>
    <t>Krátkodobý  finančný majetok, pri ktorom je obmedzené právo s ním nakladať</t>
  </si>
  <si>
    <t>Spoločnosť má otvorený  kontokorentný účet v  UNICREDIT BANK,  ktorý jej umožňuje čerpať úver.  Výška a mena úverového limitu je: 200 000,00 EUR. K 31. decembru 2019 a 31. decembru 2018 bol debetný  zostatok 198 181,54  a 175 840,69   EUR . V súvahe je vykázaný ako krátkodobý bankový úver  na riadku 139 - bežné bankové úvery.</t>
  </si>
  <si>
    <r>
      <t xml:space="preserve">9.      </t>
    </r>
    <r>
      <rPr>
        <b/>
        <u/>
        <sz val="10"/>
        <color indexed="8"/>
        <rFont val="Arial"/>
        <family val="2"/>
        <charset val="238"/>
      </rPr>
      <t>ČASOVÉ ROZLÍŠENIE</t>
    </r>
  </si>
  <si>
    <t>Informácie o významných položkách časového rozlíšenia</t>
  </si>
  <si>
    <t>Opis položky časového rozlíšenia</t>
  </si>
  <si>
    <t xml:space="preserve">Náklady budúcich období dlhodobé,  z toho: </t>
  </si>
  <si>
    <t>Náklady budúcich období krátkodobé, z toho:</t>
  </si>
  <si>
    <t>poistenie</t>
  </si>
  <si>
    <t>finančný leasing</t>
  </si>
  <si>
    <t>predplatné publikácií</t>
  </si>
  <si>
    <t>nájomné za plynové fľaše</t>
  </si>
  <si>
    <t>poplatky za telefón</t>
  </si>
  <si>
    <t>ostatné</t>
  </si>
  <si>
    <t>Príjmy budúcich období dlhodobé, z toho:</t>
  </si>
  <si>
    <t>Príjmy budúcich období krátkodobé, z toho:</t>
  </si>
  <si>
    <r>
      <t xml:space="preserve">10.      </t>
    </r>
    <r>
      <rPr>
        <b/>
        <u/>
        <sz val="10"/>
        <color indexed="8"/>
        <rFont val="Arial"/>
        <family val="2"/>
        <charset val="238"/>
      </rPr>
      <t>VLASTNÉ IMANIE</t>
    </r>
  </si>
  <si>
    <t xml:space="preserve">Základné imanie spoločnosti je zložené z  64 akcií, kmeňových, plne upísaných a splatených, s nominálnou hodnotou za 
1 akciu 33 250 EUR. </t>
  </si>
  <si>
    <t xml:space="preserve">Informácie o rozdelení účtovného zisku </t>
  </si>
  <si>
    <t>Účtovný zisk /účtovná strata</t>
  </si>
  <si>
    <t>Rozdelenie účtovného zisku</t>
  </si>
  <si>
    <t>Prídel do zákonného rezervného fondu</t>
  </si>
  <si>
    <t>Prídel do štatutárnych a ostatných fondov</t>
  </si>
  <si>
    <t>Prídel do sociálneho fondu</t>
  </si>
  <si>
    <t>Prídel na zvýšenie základného imania</t>
  </si>
  <si>
    <t>Úhrada straty minulých období  z rezervného fondu</t>
  </si>
  <si>
    <t>Prevod do nerozdeleného zisku minulých rokov</t>
  </si>
  <si>
    <t>Rozdelenie podielu na zisku spoločníkom, členom</t>
  </si>
  <si>
    <t xml:space="preserve">Iné </t>
  </si>
  <si>
    <r>
      <t xml:space="preserve">11.      </t>
    </r>
    <r>
      <rPr>
        <b/>
        <u/>
        <sz val="10"/>
        <color indexed="8"/>
        <rFont val="Arial"/>
        <family val="2"/>
        <charset val="238"/>
      </rPr>
      <t>REZERVY</t>
    </r>
  </si>
  <si>
    <t>Informácie o rezervách</t>
  </si>
  <si>
    <t>Tvorba</t>
  </si>
  <si>
    <t>Použitie</t>
  </si>
  <si>
    <t>Zrušenie</t>
  </si>
  <si>
    <t>Dlhodobé rezervy, z toho:</t>
  </si>
  <si>
    <t>záručné opravy a reklamácie</t>
  </si>
  <si>
    <t>Krátkodobé rezervy, z toho:</t>
  </si>
  <si>
    <t>rezerva na audit a overenie ÚZ</t>
  </si>
  <si>
    <t>rezerva na nevyfakt.dodávky energie</t>
  </si>
  <si>
    <t>rezerva na nevyčerpanú dovolenku+odstupné</t>
  </si>
  <si>
    <t>rez.na zák.poist.k nevyčerp.dovolenke+odstupné</t>
  </si>
  <si>
    <t xml:space="preserve">rezerva na odmeny a prémie </t>
  </si>
  <si>
    <t>rezerva na zákon.poist. k odmenam a prémiam</t>
  </si>
  <si>
    <t>rezerva - ostatné</t>
  </si>
  <si>
    <t>rezerva na nevyčerpanú dovolenku</t>
  </si>
  <si>
    <t>rez.na zák.poist.k nevyčerp.dovolenke</t>
  </si>
  <si>
    <t xml:space="preserve">Rezervy sa účtujú v očakávanej výške záväzku. Spoločnosť vytvára rezervu na nevyčerpané dovolenky   vrátane sociálneho zabezpečenia, rezervy na nevyfakturované služby, rezervu na záručné opravy vo výške 0,02 % z tržieb za rok 2019 (0,02 % je vypočítané ako priemer za posledné 4 roky pomeru nákladov na záručné opravy k tržbám za predchadzajúci rok). </t>
  </si>
  <si>
    <r>
      <t xml:space="preserve">12.      </t>
    </r>
    <r>
      <rPr>
        <b/>
        <u/>
        <sz val="10"/>
        <color indexed="8"/>
        <rFont val="Arial"/>
        <family val="2"/>
        <charset val="238"/>
      </rPr>
      <t>ZÁVÄZKY</t>
    </r>
  </si>
  <si>
    <t>Informácie o záväzkoch</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</si>
  <si>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</si>
  <si>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</si>
  <si>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</si>
  <si>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</si>
  <si>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</si>
  <si>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</si>
  <si>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Záväzky zabezpečené záložným právom / zárukou v prospech veriteľa: Počas účtovného obdobia t.j. od 1.januára 2019 do 31.decembra 2019, spoločnosť nevykazovala záväzky zabezpečené záložným právom alebo inou formou zabezpečenia.</t>
  </si>
  <si>
    <t>Pri záväzku zo SF a záväzku z odložených daní nie je možné určiť zostatkovú dobu splatnosti.</t>
  </si>
  <si>
    <r>
      <t>13.     </t>
    </r>
    <r>
      <rPr>
        <b/>
        <u/>
        <sz val="10"/>
        <color indexed="8"/>
        <rFont val="Arial"/>
        <family val="2"/>
        <charset val="238"/>
      </rPr>
      <t>ODLOŽENÁ DAŇ Z PRÍJMOV</t>
    </r>
  </si>
  <si>
    <t xml:space="preserve">Informácie o odloženej daňovej pohľadávke alebo o odloženom daňovom záväzku </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</si>
  <si>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</si>
  <si>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</si>
  <si>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</si>
  <si>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</si>
  <si>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</si>
  <si>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</si>
  <si>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</si>
  <si>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</si>
  <si>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</si>
  <si>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</si>
  <si>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</si>
  <si>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</si>
  <si>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</si>
  <si>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Zaúčtovaná ako náklad</t>
  </si>
  <si>
    <t>Iné</t>
  </si>
  <si>
    <r>
      <t>14.     </t>
    </r>
    <r>
      <rPr>
        <b/>
        <u/>
        <sz val="10"/>
        <color indexed="8"/>
        <rFont val="Arial"/>
        <family val="2"/>
        <charset val="238"/>
      </rPr>
      <t>INFORMÁCIE O ZÁVAZKOCH ZO SOCIÁLNEHO FONDU</t>
    </r>
  </si>
  <si>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</si>
  <si>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</si>
  <si>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</si>
  <si>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</si>
  <si>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</si>
  <si>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</si>
  <si>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</si>
  <si>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</si>
  <si>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r>
      <t xml:space="preserve">15.      </t>
    </r>
    <r>
      <rPr>
        <b/>
        <u/>
        <sz val="10"/>
        <color indexed="8"/>
        <rFont val="Arial"/>
        <family val="2"/>
        <charset val="238"/>
      </rPr>
      <t>BANKOVÉ ÚVERY A FINANČNÉ VÝPOMOCI</t>
    </r>
  </si>
  <si>
    <t>Informácie o bankových úveroch, pôžičkách a krátkodobých finančných výpomociach</t>
  </si>
  <si>
    <t>Mena</t>
  </si>
  <si>
    <t>Úrok p. a. v %</t>
  </si>
  <si>
    <t>Dátum splatnosti</t>
  </si>
  <si>
    <t>Suma istiny v príslušnej mene za bežné účtovné obdobie</t>
  </si>
  <si>
    <t>Suma istiny v eurách za bežné účtovné obdobie</t>
  </si>
  <si>
    <t>Suma istiny v príslušnej mene za bezprostredne predchádzajúce účtovné obdobie</t>
  </si>
  <si>
    <t>Dlhodobé bankové úvery</t>
  </si>
  <si>
    <t>Splátkový úver KM</t>
  </si>
  <si>
    <t>EUR</t>
  </si>
  <si>
    <t>3M EURIBOR+ 2,50% p.a.</t>
  </si>
  <si>
    <t>Splátkový úver A.K.M.L.</t>
  </si>
  <si>
    <t>Spotrebný úver č.UZF/7/56529</t>
  </si>
  <si>
    <t>fixná úr.s. 2,10% p.a.</t>
  </si>
  <si>
    <t>Spotrebný úver č.UZF/7/56531</t>
  </si>
  <si>
    <t>Krátkodobé bankové úvery</t>
  </si>
  <si>
    <t>Kontokorentný úver</t>
  </si>
  <si>
    <t>1M EURIBOR+ 2,00% p.a.</t>
  </si>
  <si>
    <t>K 31.12.2019 neplnila spoločnosť bankou zadefinované podmienky a finančné ukazovatele uvedené v úverových zmluvách. Úvery boli Spoločnosťou splácané v požadovanej výške splátok a v stanovených termínoch. Z dôvodu neplnenia finančných ukazovateľov bola banka oprávnená, okrem iného, požadovať predčasné splatenie úverov. Dostupnosť likvidity zo strany financujúcej banky je závislá od úspešnej realizácie podnikateľského plánu Spoločnosti a tiež od dodržiavania úverových podmienok a ďalších ukazovateľov dohodnutých s financujúcou bankou. Tieto okolnosti naznačujú existenciu neistoty vo vzťahu k schopnosti Spoločnosti pokračovať nepretržite vo svojej činnosti. Vedenie Spoločnosti je však na základe všetkých relevantných informácií dostupných ku dňu schválenia tejto účtovnej závierky presvedčené, že Spoločnosť je schopná a bude pokračovať nepretržite vo svojej činnosti.</t>
  </si>
  <si>
    <t>Prehľad splatnosti bankových úverov a pôžičiek od spriaznených osôb</t>
  </si>
  <si>
    <t>(EUR)</t>
  </si>
  <si>
    <t>Bankové úvery</t>
  </si>
  <si>
    <t>Kontokorentné účty</t>
  </si>
  <si>
    <t>Finančné výpomoci - pôžičky</t>
  </si>
  <si>
    <t>Spotrebný úver</t>
  </si>
  <si>
    <r>
      <t>16.     </t>
    </r>
    <r>
      <rPr>
        <b/>
        <u/>
        <sz val="10"/>
        <color indexed="8"/>
        <rFont val="Arial"/>
        <family val="2"/>
        <charset val="238"/>
      </rPr>
      <t>LÍZING (SPOLOČNOSŤ JE NÁJOMCOM)</t>
    </r>
  </si>
  <si>
    <t>Informácie o majetku prenajatom formou finančného prenájmu</t>
  </si>
  <si>
    <t>Splatnosť</t>
  </si>
  <si>
    <t>do jedného roka vrátane</t>
  </si>
  <si>
    <t>od jedného roka do piatich rokov vrátane</t>
  </si>
  <si>
    <t>viac ako päť rokov</t>
  </si>
  <si>
    <t>Istina</t>
  </si>
  <si>
    <t>Finančný náklad</t>
  </si>
  <si>
    <t>Záväzky spoločnosti z finančného prenájmu sú vykázané v súvahe na riadkoch 115 a 135</t>
  </si>
  <si>
    <t>Všetky záväzky z finančného prenájmu sú vyjadrené v eurách.</t>
  </si>
  <si>
    <t xml:space="preserve">Finančný prenájom sa týka strojných zariadení. </t>
  </si>
  <si>
    <t>Záväzky spoločnosti vyplývajúce z finančného prenájmu sú zabezpečené prenajatým majetkom.</t>
  </si>
  <si>
    <r>
      <t>17.     </t>
    </r>
    <r>
      <rPr>
        <b/>
        <u/>
        <sz val="10"/>
        <color indexed="8"/>
        <rFont val="Arial"/>
        <family val="2"/>
        <charset val="238"/>
      </rPr>
      <t xml:space="preserve">PODMIENENÉ ZÁVÄZKY A AKTÍVA, PODSÚVAHOVÉ POLOŽKY </t>
    </r>
  </si>
  <si>
    <t>Podľa súčasných slovenských zákonov má spoločnosť povinnosť vyplatiť zamestnancom pri odchode do starobného dôchodku odchodné vo výške priemerného mesačného zárobku. Spoločnosť odhadla, že výška takéhoto záväzku nie je významná. Účtovné výkazy neobsahujú žiadnú úpravu z tohoto titulu.</t>
  </si>
  <si>
    <t>Spoločnosť neeviduje na podsúvahových účtoch žiadne položky.</t>
  </si>
  <si>
    <r>
      <t>18.     </t>
    </r>
    <r>
      <rPr>
        <b/>
        <u/>
        <sz val="10"/>
        <color indexed="8"/>
        <rFont val="Arial"/>
        <family val="2"/>
        <charset val="238"/>
      </rPr>
      <t>VÝNOSY A NÁKLADY</t>
    </r>
  </si>
  <si>
    <t>Tržby</t>
  </si>
  <si>
    <t>Informácie o tržbách</t>
  </si>
  <si>
    <t>Oblasť odbytu</t>
  </si>
  <si>
    <t>Tržby zo zákazkovej výroby (výrobky strojárskej povahy )</t>
  </si>
  <si>
    <t>Preprava</t>
  </si>
  <si>
    <t xml:space="preserve">Najom, balenie, ostatné služby </t>
  </si>
  <si>
    <t>Bezprostred- 
ne predchádza- 
júce účtovné obdobie</t>
  </si>
  <si>
    <t>Slovensko</t>
  </si>
  <si>
    <t>Zahraničie celkom</t>
  </si>
  <si>
    <t xml:space="preserve">     z toho</t>
  </si>
  <si>
    <t>Nemecko</t>
  </si>
  <si>
    <t>Francúzko</t>
  </si>
  <si>
    <t>Česko</t>
  </si>
  <si>
    <t>Poľsko</t>
  </si>
  <si>
    <t>ostatné-Rumunsko</t>
  </si>
  <si>
    <t xml:space="preserve">Aktivácia nákladov a výnosy z hospodárskej činnosti a finančnej činnosti </t>
  </si>
  <si>
    <t xml:space="preserve">Informácie o výnosoch pri aktivácii nákladov a o výnosoch z hospodárskej a finančnej činnosti </t>
  </si>
  <si>
    <r>
      <t>Významné položky pri aktivácii nákladov, z toho:</t>
    </r>
    <r>
      <rPr>
        <sz val="9"/>
        <color indexed="8"/>
        <rFont val="Arial"/>
        <family val="2"/>
        <charset val="238"/>
      </rPr>
      <t> </t>
    </r>
  </si>
  <si>
    <t>Technické zhodnotenie výrobnej haly č.1</t>
  </si>
  <si>
    <t>Odsávanie k paliacemu stroju</t>
  </si>
  <si>
    <t>Zvarovací stroj 600x2000</t>
  </si>
  <si>
    <t>Strecha nad dopravou</t>
  </si>
  <si>
    <t>Ostatné</t>
  </si>
  <si>
    <t>Ostatné významné položky výnosov z hospodárskej činnosti, z toho:</t>
  </si>
  <si>
    <t>Výnosy z refakturácie škody spôsobenej porušením povinnosti strážnej služby</t>
  </si>
  <si>
    <t>príspevok ku mzdám od ÚP</t>
  </si>
  <si>
    <t>odmena obchodného zástupcu</t>
  </si>
  <si>
    <t>náhrady za zavinené nepodarky</t>
  </si>
  <si>
    <t>náhrady od poisťovní za poistnú udalosť</t>
  </si>
  <si>
    <t>náklady na opravu dodaného materiálu</t>
  </si>
  <si>
    <t>inventarizačné prebytky materiálu</t>
  </si>
  <si>
    <t>výnos z odpisu záväzkov</t>
  </si>
  <si>
    <t>Finančné výnosy, z toho:</t>
  </si>
  <si>
    <t>Kurzové zisky, z toho:</t>
  </si>
  <si>
    <t>kurzové zisky ku dňu, ku ktorému sa zostavuje účtovná závierka</t>
  </si>
  <si>
    <t>Ostatné finančné výnosy</t>
  </si>
  <si>
    <t>Informácie o čistom obrate</t>
  </si>
  <si>
    <t>Tržby za vlastné výrobky</t>
  </si>
  <si>
    <t>Tržby z predaja služieb</t>
  </si>
  <si>
    <t>Tržby za tovar</t>
  </si>
  <si>
    <t>Čistý obrat celkom</t>
  </si>
  <si>
    <t>Náklady</t>
  </si>
  <si>
    <t>Informácie o nákladoch</t>
  </si>
  <si>
    <t>Náklady za poskytnuté služby, z toho:</t>
  </si>
  <si>
    <t>Náklady voči audítorovi, audítorskej spoločnosti</t>
  </si>
  <si>
    <t>práca vo mzde</t>
  </si>
  <si>
    <t>prepravné nesúv.s obstarním majetku a zásob</t>
  </si>
  <si>
    <t>opravy a údržba</t>
  </si>
  <si>
    <t>náklady na ochranu priestorov</t>
  </si>
  <si>
    <t>náklady na stočné</t>
  </si>
  <si>
    <t>služby IS pre užívateľov</t>
  </si>
  <si>
    <t>cestovné</t>
  </si>
  <si>
    <t>telefón, fax,</t>
  </si>
  <si>
    <t>náklady na školenie pracovníkov</t>
  </si>
  <si>
    <t>náklady na opravu nepodarkov</t>
  </si>
  <si>
    <t>manažérske služby</t>
  </si>
  <si>
    <t>náklady na revízie techn.zariadení</t>
  </si>
  <si>
    <t>právne služby, poradenstvo</t>
  </si>
  <si>
    <t>bezpečnostno-technické služby a pož.ochrana</t>
  </si>
  <si>
    <t>náklady na certifikáciu spoločnosti</t>
  </si>
  <si>
    <t>nájomné platené externým prenajímateľom</t>
  </si>
  <si>
    <t>náklady na upratovanie</t>
  </si>
  <si>
    <t>nájomné za byty</t>
  </si>
  <si>
    <t>reprezentačné</t>
  </si>
  <si>
    <t>poštovné</t>
  </si>
  <si>
    <t>náklady na ciachovanie a preskúšanie</t>
  </si>
  <si>
    <t>služby notárov a kom.právnikov a advok.</t>
  </si>
  <si>
    <t>Ostatné významné položky nákladov z hospodárskej činnosti, z toho:</t>
  </si>
  <si>
    <t>poistenie majetku a poistenie organ. za škodu</t>
  </si>
  <si>
    <t>manká a škody na zásobách</t>
  </si>
  <si>
    <t>úroky z omeškania</t>
  </si>
  <si>
    <t>poistenie pohľadávok</t>
  </si>
  <si>
    <t>náhrada trov súdneho konania</t>
  </si>
  <si>
    <t>tvorba a rozpustenie rezerv na záručné opravy</t>
  </si>
  <si>
    <t>tvorba  a rozp. rezervy na stratu zo zákazkovej výroby</t>
  </si>
  <si>
    <t>Finančné náklady, z toho:</t>
  </si>
  <si>
    <t>Kurzové straty, z toho:</t>
  </si>
  <si>
    <t>kurzové straty ku dňu, ku ktorému sa zostavuje účtovná závierka</t>
  </si>
  <si>
    <t>Ostatné významné položky finančných nákladov, z toho:</t>
  </si>
  <si>
    <t>nákladové úroky</t>
  </si>
  <si>
    <t>ost.náklady na fin.činnosť</t>
  </si>
  <si>
    <t>Mimoriadne náklady, z toho:</t>
  </si>
  <si>
    <t>Náklady voči audítorovi, audítorskej spoločnosti, z toho:</t>
  </si>
  <si>
    <t>náklady za overenie individuálnej účtovnej závierky</t>
  </si>
  <si>
    <t>iné uisťovacie audítorské služby</t>
  </si>
  <si>
    <t>Dane z príjmov</t>
  </si>
  <si>
    <t>Informácie o daniach z príjmov</t>
  </si>
  <si>
    <t>Bežné účtovné obdobie rok 2019</t>
  </si>
  <si>
    <t>Bezprostredne predchádzajúce účtovné obdobie rok 2018</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</si>
  <si>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</si>
  <si>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</si>
  <si>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</si>
  <si>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</si>
  <si>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</si>
  <si>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</si>
  <si>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</si>
  <si>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</si>
  <si>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</si>
  <si>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</si>
  <si>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 xml:space="preserve">Teoretická daň </t>
  </si>
  <si>
    <t>Daňovo neuznané náklady /trvalé rozdiely/</t>
  </si>
  <si>
    <t>Výnosy nepodliehajúce dani /trvalé rozdiely/</t>
  </si>
  <si>
    <t>Vplyv nevykázanej odloženej daňovej pohľadávky</t>
  </si>
  <si>
    <t>Umorenie daňovej straty</t>
  </si>
  <si>
    <t>Zmena sadzby dane</t>
  </si>
  <si>
    <t>Splatná daň z príjmov</t>
  </si>
  <si>
    <t>Zrážková daň</t>
  </si>
  <si>
    <t>Odložená daň z príjmov</t>
  </si>
  <si>
    <t xml:space="preserve">Celková daň z príjmov </t>
  </si>
  <si>
    <t>Údaje o príjmoch a výhodách členov štatutárnych, dozorných a iných orgánov</t>
  </si>
  <si>
    <t>Informácie o výnosoch pri aktivácii nákladov a o výnosoch z hospodárskej činnosti, finančnej činnosti a mimoriadnej činnosti</t>
  </si>
  <si>
    <t xml:space="preserve">Spoločnosť neposkytla členom štatutárnych a dozorných orgánov žiadne pôžičky ani iné výhody. </t>
  </si>
  <si>
    <r>
      <t>19.     </t>
    </r>
    <r>
      <rPr>
        <b/>
        <u/>
        <sz val="10"/>
        <color indexed="8"/>
        <rFont val="Arial"/>
        <family val="2"/>
        <charset val="238"/>
      </rPr>
      <t>INFORMÁCIE O SPRIAZNENÝCH OSOBÁCH</t>
    </r>
  </si>
  <si>
    <t>Informácie o ekonomických vzťahoch  medzi účtovnou jednotkou a personálne prepojenými osobami</t>
  </si>
  <si>
    <t>Spriaznená osoba </t>
  </si>
  <si>
    <t>Kód druhu obchodu</t>
  </si>
  <si>
    <t>Hodnotové vyjadrenie obchodu</t>
  </si>
  <si>
    <t xml:space="preserve">Bezprostredne predchádzajúce účtovné obdobie                                             </t>
  </si>
  <si>
    <t>STRIP, a.s. Košice</t>
  </si>
  <si>
    <t>1 - kúpa</t>
  </si>
  <si>
    <t>2 - predaj</t>
  </si>
  <si>
    <t>11 - iný obchod</t>
  </si>
  <si>
    <t>KOVOSTROJ a.s. Dobšiná</t>
  </si>
  <si>
    <t>z toho predaj majetku</t>
  </si>
  <si>
    <t>3 - poskytnutá pôžička</t>
  </si>
  <si>
    <t>z toho nákup majetku</t>
  </si>
  <si>
    <t>Personálne prepojená osoba</t>
  </si>
  <si>
    <t>1 - poskytnutá pôžička</t>
  </si>
  <si>
    <t>V roku 2019 poskytla Spoločnosti pôžičku personálne prepojená osoba vo výške 30.000 EUR. Okrem toho eviduje spoločnosť  pôžičku od personálne prepojenej fyzickej osoby v celkovej výške 161.000 EUR, z toho v roku 2019 sumu vo výške 65.000 EUR. Pôžičky boli úročené úrokovou sadzbou vo výške 5% p.a.</t>
  </si>
  <si>
    <t>20.     INFORMÁCIE O ZMENÁCH VLASTNÉHO IMANIA</t>
  </si>
  <si>
    <t>Položka vlastného imania</t>
  </si>
  <si>
    <t>Stav na začiatku účtovného obdobia</t>
  </si>
  <si>
    <t>Stav na konci účtovného obdobia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</si>
  <si>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</si>
  <si>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</si>
  <si>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</si>
  <si>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</si>
  <si>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</si>
  <si>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</si>
  <si>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</si>
  <si>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</si>
  <si>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</si>
  <si>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</si>
  <si>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</si>
  <si>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</si>
  <si>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</si>
  <si>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</si>
  <si>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</si>
  <si>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</si>
  <si>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</si>
  <si>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</si>
  <si>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</si>
  <si>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Celkom</t>
  </si>
  <si>
    <t>Valné zhromaždenie rozhodlo dňa 18.09.2019, že hospodársky výsledok za rok 2018  stratu vo výške -42 517,42 €  vyrovná  z rezervného fondu.</t>
  </si>
  <si>
    <r>
      <t>21.     </t>
    </r>
    <r>
      <rPr>
        <b/>
        <u/>
        <sz val="10"/>
        <color indexed="8"/>
        <rFont val="Arial"/>
        <family val="2"/>
        <charset val="238"/>
      </rPr>
      <t xml:space="preserve">PREHĽAD O PEŇAŽNÝCH TOKOCH </t>
    </r>
  </si>
  <si>
    <t>Čistý zisk (pred odpočítaním daňových a mimoriadnych položiek)</t>
  </si>
  <si>
    <t>Úpravy o nepeňažné operácie:</t>
  </si>
  <si>
    <t>Odpisy dlhodobého majetku</t>
  </si>
  <si>
    <t>Odpis zásob</t>
  </si>
  <si>
    <t>Odpis pohľadávky</t>
  </si>
  <si>
    <t>Zmena stavu opravnej položky k dlhodobému majetku</t>
  </si>
  <si>
    <t>Zmena stavu opravnej položky k pohľadávkam</t>
  </si>
  <si>
    <t>Zmena stavu opravnej položky k zásobám</t>
  </si>
  <si>
    <t>Zmena stavu rezerv</t>
  </si>
  <si>
    <t>Úrokové náklady (netto)</t>
  </si>
  <si>
    <t>Strata / (zisk) z predaja dlhodobého majetku</t>
  </si>
  <si>
    <t>Výnosy z dlhodobého finančného majetku</t>
  </si>
  <si>
    <t>Ostatné položky nezahrnuté do nepeňažných operácií</t>
  </si>
  <si>
    <t>Zisk z prevádzky pred zmenou pracovného kapitálu</t>
  </si>
  <si>
    <t>Zmena pracovného kapitálu:</t>
  </si>
  <si>
    <t>Úbytok (prírastok) pohľadávok z obchodného styku a časového rozlíšenia</t>
  </si>
  <si>
    <t>Úbytok (prírastok) zásob</t>
  </si>
  <si>
    <t>(Úbytok) prírastok záväzkov a časového rozlíšenia</t>
  </si>
  <si>
    <t>Prevádzkové peňažné toky</t>
  </si>
  <si>
    <t>Peňažné toky z prevádzkovej činnosti</t>
  </si>
  <si>
    <t>Zaplatené úroky</t>
  </si>
  <si>
    <t>Prijaté úroky</t>
  </si>
  <si>
    <t>Zaplatená daň z príjmov</t>
  </si>
  <si>
    <t>Príjmy z mimoriadnych položiek</t>
  </si>
  <si>
    <t>Ostatné položky nezahrnuté do prevádzkovej činnosti</t>
  </si>
  <si>
    <t>Čisté peňažné toky z prevádzkovej činnosti</t>
  </si>
  <si>
    <t>Peňažné toky z investičnej činnosti</t>
  </si>
  <si>
    <t>Nákup dlhodobého majetku</t>
  </si>
  <si>
    <t>Príjmy z predaja dlhodobého majetku</t>
  </si>
  <si>
    <t>Obstaranie fin investícií</t>
  </si>
  <si>
    <t>Poskytnuté dlhodobé pôžičky</t>
  </si>
  <si>
    <t>Prijaté dividendy</t>
  </si>
  <si>
    <t>Čisté peňažné toky z investičnej činnosti</t>
  </si>
  <si>
    <t>Peňažné toky z finančnej činnosti</t>
  </si>
  <si>
    <t>Príjmy zo zvýšenia základného imania a ostatných kapitálových fondov</t>
  </si>
  <si>
    <t>Príjmy / splátky úverov a pôžičiek od bánk</t>
  </si>
  <si>
    <t>Príjmy / splátky pôžičiek prijatých od spoločností v Skupine</t>
  </si>
  <si>
    <t>Splátky dlhodobých záväzkov</t>
  </si>
  <si>
    <t>Čisté peňažné toky z finančnej činnosti</t>
  </si>
  <si>
    <t>Kurzové rozdiely k peňažným prostriekom a ekvivalentom</t>
  </si>
  <si>
    <t>Prírastky (úbytky) peňažných prostriedkov a peňažných ekvivalentov</t>
  </si>
  <si>
    <t>Peňažné prostriedky a peňažné ekvivalenty na začiatku roka</t>
  </si>
  <si>
    <t>Peňažné prostriedky a peňažné ekvivalenty na konci roka</t>
  </si>
  <si>
    <t xml:space="preserve">Prehľad o peňažných tokoch bol spracovaný  nepriamou metódou. </t>
  </si>
  <si>
    <r>
      <t>22.     </t>
    </r>
    <r>
      <rPr>
        <b/>
        <u/>
        <sz val="10"/>
        <rFont val="Arial"/>
        <family val="2"/>
        <charset val="238"/>
      </rPr>
      <t>VÝZNAMNÉ UDALOSTI, KTORÉ NASTALI PO DNI, KU KTORÉMU SA ZOSTAVUJE ÚČTOVNÁ ZÁVIERKA</t>
    </r>
  </si>
  <si>
    <t xml:space="preserve">Pri zostavovaní účtovnej závierky za rok 2019 v čase prípravy a podania daňového priznania k dani z príjmu právnickych osôb bola </t>
  </si>
  <si>
    <t>celosvetovo vyhlásená pandémia na ochorenie COVID19.</t>
  </si>
  <si>
    <t xml:space="preserve">Starostlivo sme posúdili všetky riziká, ktoré môžu mať vplyv na naše podnikanie a výsledky v roku 2020. Vzhľadom na oblasť, v ktorej </t>
  </si>
  <si>
    <t xml:space="preserve">poskytujeme služby a umiestňujeme naše výrobky a tiež vzhľadom na podnikateľskú činnosť našich zákazníkov, ktorí v prevažnej miere </t>
  </si>
  <si>
    <t xml:space="preserve">pôsobia v segmente energetiky a hutníckeho priemyslu sme dospeli k názoru, že môže dôjsť k poklesu tržieb v nevýraznom rozsahu.  </t>
  </si>
  <si>
    <t>Práve uvedené odvetvia majú nepretržitú prevádzku a sú závislé na udržiavaní zariadení v chode, na ktoré my dodávame náhradné diely a</t>
  </si>
  <si>
    <t>servisné komponenty, ktoré vyrábame podľa dodanej výrobnej dokumentácie. V druhej skupine zákazníkov, ktorí podnikajú v oblasti</t>
  </si>
  <si>
    <t>dodávky strojov a zariadení predpokladáme pokles tržieb, ktorý sme pripravní kompenzovať novými zákazníkmi a vyhľadávaním a</t>
  </si>
  <si>
    <t>využívaním príležitostí, ktoré táto situácia so sebou prináša. Predpokladáme viac objedávok od slovenských spoločností umiestňovaných</t>
  </si>
  <si>
    <t>na Slovensku.</t>
  </si>
  <si>
    <t>Prípadné straty vzhľadom na uvedené nevieme kvantifikovať, a ak sa vyskytnú, prijmeme účinné opatrenia na zamedzenie, resp. zníženie</t>
  </si>
  <si>
    <t>strát a zahrnieme ich v plnom rozsahu do výsledkov účtovného roku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</si>
</sst>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 [$EUR]"/>
    <numFmt numFmtId="165" formatCode="0.0%"/>
    <numFmt numFmtId="166" formatCode="#,##0;\-#,##0;0;"/>
    <numFmt numFmtId="167" formatCode="#,##0;\-#,##0;"/>
    <numFmt numFmtId="168" formatCode="#,##0;\-#,##0;0"/>
  </numFmts>
  <fonts count="36" x14ac:knownFonts="1">
    <font>
      <sz val="11"/>
      <color theme="1"/>
      <name val="Calibri"/>
      <family val="2"/>
      <scheme val="minor"/>
    </font>
    <font>
      <sz val="11"/>
      <color theme="1"/>
      <name val="Calibri"/>
      <family val="2"/>
      <scheme val="minor"/>
    </font>
    <font>
      <sz val="8"/>
      <color indexed="8"/>
      <name val="Arial"/>
      <family val="2"/>
      <charset val="238"/>
    </font>
    <font>
      <sz val="11"/>
      <color indexed="8"/>
      <name val="Arial"/>
      <family val="2"/>
      <charset val="238"/>
    </font>
    <font>
      <sz val="10"/>
      <name val="Arial"/>
      <family val="2"/>
      <charset val="238"/>
    </font>
    <font>
      <sz val="11"/>
      <name val="Arial"/>
      <family val="2"/>
      <charset val="238"/>
    </font>
    <font>
      <sz val="10"/>
      <color indexed="8"/>
      <name val="Arial"/>
      <family val="2"/>
      <charset val="238"/>
    </font>
    <font>
      <b/>
      <sz val="10"/>
      <color indexed="8"/>
      <name val="Arial"/>
      <family val="2"/>
      <charset val="238"/>
    </font>
    <font>
      <b/>
      <u/>
      <sz val="10"/>
      <color indexed="8"/>
      <name val="Arial"/>
      <family val="2"/>
      <charset val="238"/>
    </font>
    <font>
      <i/>
      <sz val="10"/>
      <color indexed="8"/>
      <name val="Arial"/>
      <family val="2"/>
      <charset val="238"/>
    </font>
    <font>
      <b/>
      <sz val="8"/>
      <color indexed="8"/>
      <name val="Arial"/>
      <family val="2"/>
      <charset val="238"/>
    </font>
    <font>
      <b/>
      <sz val="7"/>
      <color indexed="8"/>
      <name val="Times New Roman"/>
      <family val="1"/>
      <charset val="238"/>
    </font>
    <font>
      <b/>
      <i/>
      <sz val="10"/>
      <color indexed="8"/>
      <name val="Arial"/>
      <family val="2"/>
      <charset val="238"/>
    </font>
    <font>
      <b/>
      <sz val="9"/>
      <color indexed="8"/>
      <name val="Arial"/>
      <family val="2"/>
      <charset val="238"/>
    </font>
    <font>
      <sz val="9"/>
      <color indexed="8"/>
      <name val="Arial"/>
      <family val="2"/>
      <charset val="238"/>
    </font>
    <font>
      <b/>
      <sz val="10"/>
      <name val="Arial"/>
      <family val="2"/>
      <charset val="238"/>
    </font>
    <font>
      <i/>
      <sz val="12"/>
      <color rgb="FF212529"/>
      <name val="Segoe UI"/>
      <family val="2"/>
      <charset val="238"/>
    </font>
    <font>
      <sz val="11"/>
      <color rgb="FF00B0F0"/>
      <name val="Arial"/>
      <family val="2"/>
      <charset val="238"/>
    </font>
    <font>
      <b/>
      <sz val="9"/>
      <name val="Arial"/>
      <family val="2"/>
      <charset val="238"/>
    </font>
    <font>
      <sz val="9"/>
      <name val="Arial"/>
      <family val="2"/>
      <charset val="238"/>
    </font>
    <font>
      <sz val="8"/>
      <name val="Arial"/>
      <family val="2"/>
      <charset val="238"/>
    </font>
    <font>
      <sz val="10"/>
      <color rgb="FFFF0000"/>
      <name val="Arial"/>
      <family val="2"/>
      <charset val="238"/>
    </font>
    <font>
      <sz val="11"/>
      <color rgb="FFFF0000"/>
      <name val="Arial"/>
      <family val="2"/>
      <charset val="238"/>
    </font>
    <font>
      <sz val="11"/>
      <color rgb="FFFFFF00"/>
      <name val="Arial"/>
      <family val="2"/>
      <charset val="238"/>
    </font>
    <font>
      <b/>
      <sz val="9"/>
      <color theme="1"/>
      <name val="Arial"/>
      <family val="2"/>
      <charset val="238"/>
    </font>
    <font>
      <sz val="9"/>
      <color theme="1"/>
      <name val="Arial"/>
      <family val="2"/>
      <charset val="238"/>
    </font>
    <font>
      <b/>
      <i/>
      <sz val="9"/>
      <name val="Arial"/>
      <family val="2"/>
      <charset val="238"/>
    </font>
    <font>
      <sz val="8"/>
      <color rgb="FFFF0000"/>
      <name val="Arial"/>
      <family val="2"/>
      <charset val="238"/>
    </font>
    <font>
      <sz val="8"/>
      <color rgb="FF00B0F0"/>
      <name val="Arial"/>
      <family val="2"/>
      <charset val="238"/>
    </font>
    <font>
      <i/>
      <sz val="9"/>
      <color indexed="8"/>
      <name val="Arial"/>
      <family val="2"/>
      <charset val="238"/>
    </font>
    <font>
      <i/>
      <sz val="8"/>
      <color indexed="8"/>
      <name val="Arial"/>
      <family val="2"/>
      <charset val="238"/>
    </font>
    <font>
      <b/>
      <sz val="11"/>
      <color indexed="8"/>
      <name val="Arial"/>
      <family val="2"/>
      <charset val="238"/>
    </font>
    <font>
      <sz val="10"/>
      <color theme="1"/>
      <name val="Arial"/>
      <family val="2"/>
      <charset val="238"/>
    </font>
    <font>
      <sz val="9"/>
      <color theme="9" tint="-0.249977111117893"/>
      <name val="Arial"/>
      <family val="2"/>
      <charset val="238"/>
    </font>
    <font>
      <i/>
      <sz val="9"/>
      <name val="Arial"/>
      <family val="2"/>
      <charset val="238"/>
    </font>
    <font>
      <b/>
      <u/>
      <sz val="10"/>
      <name val="Arial"/>
      <family val="2"/>
      <charset val="238"/>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s>
  <borders count="41">
    <border>
      <left/>
      <right/>
      <top/>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indexed="55"/>
      </bottom>
      <diagonal/>
    </border>
    <border>
      <left/>
      <right/>
      <top style="thick">
        <color indexed="55"/>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thin">
        <color indexed="64"/>
      </top>
      <bottom style="double">
        <color indexed="64"/>
      </bottom>
      <diagonal/>
    </border>
  </borders>
  <cellStyleXfs count="3">
    <xf numFmtId="0" fontId="0" fillId="0" borderId="0"/>
    <xf numFmtId="9" fontId="1" fillId="0" borderId="0" applyFont="0" applyFill="0" applyBorder="0" applyAlignment="0" applyProtection="0"/>
    <xf numFmtId="0" fontId="4" fillId="0" borderId="0"/>
  </cellStyleXfs>
  <cellXfs count="842">
    <xf numFmtId="0" fontId="0" fillId="0" borderId="0" xfId="0"/>
    <xf numFmtId="0" fontId="3" fillId="0" borderId="2" xfId="0" applyFont="1" applyBorder="1"/>
    <xf numFmtId="0" fontId="3" fillId="0" borderId="3" xfId="0" applyFont="1" applyBorder="1"/>
    <xf numFmtId="0" fontId="3" fillId="3" borderId="0" xfId="0" applyFont="1" applyFill="1"/>
    <xf numFmtId="0" fontId="3" fillId="0" borderId="0" xfId="0" applyFont="1"/>
    <xf numFmtId="0" fontId="4" fillId="0" borderId="4" xfId="0" applyFont="1" applyBorder="1" applyAlignment="1">
      <alignment vertical="center"/>
    </xf>
    <xf numFmtId="0" fontId="3" fillId="0" borderId="4" xfId="0" applyFont="1" applyBorder="1" applyAlignment="1">
      <alignment vertical="center"/>
    </xf>
    <xf numFmtId="0" fontId="5" fillId="0" borderId="4" xfId="0" applyFont="1" applyBorder="1" applyAlignment="1">
      <alignment vertical="center"/>
    </xf>
    <xf numFmtId="0" fontId="3" fillId="0" borderId="5" xfId="0" applyFont="1" applyBorder="1" applyAlignment="1">
      <alignment vertical="center"/>
    </xf>
    <xf numFmtId="0" fontId="3" fillId="0" borderId="0" xfId="0" applyFont="1" applyAlignment="1">
      <alignment vertical="center"/>
    </xf>
    <xf numFmtId="0" fontId="6" fillId="0" borderId="0" xfId="0" applyFont="1" applyAlignment="1">
      <alignment horizontal="right"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7" fillId="4" borderId="0" xfId="0" applyFont="1" applyFill="1"/>
    <xf numFmtId="0" fontId="6" fillId="0" borderId="0" xfId="0" applyFont="1"/>
    <xf numFmtId="0" fontId="6" fillId="3" borderId="0" xfId="0" applyFont="1" applyFill="1"/>
    <xf numFmtId="0" fontId="6" fillId="0" borderId="0" xfId="0" applyFont="1" applyAlignment="1">
      <alignment vertical="top"/>
    </xf>
    <xf numFmtId="0" fontId="4" fillId="0" borderId="0" xfId="0" applyFont="1" applyAlignment="1">
      <alignment horizontal="left" indent="1"/>
    </xf>
    <xf numFmtId="0" fontId="6" fillId="0" borderId="0" xfId="0" applyFont="1" applyAlignment="1">
      <alignment horizontal="justify" vertical="top" wrapText="1"/>
    </xf>
    <xf numFmtId="0" fontId="4" fillId="0" borderId="0" xfId="0" applyFont="1"/>
    <xf numFmtId="0" fontId="3" fillId="0" borderId="0" xfId="0" applyFont="1" applyAlignment="1">
      <alignment wrapText="1"/>
    </xf>
    <xf numFmtId="0" fontId="4" fillId="0" borderId="0" xfId="0" applyFont="1" applyAlignment="1">
      <alignment horizontal="left" wrapText="1"/>
    </xf>
    <xf numFmtId="0" fontId="6" fillId="0" borderId="0" xfId="0" applyFont="1" applyAlignment="1">
      <alignment wrapText="1"/>
    </xf>
    <xf numFmtId="0" fontId="9" fillId="0" borderId="0" xfId="0" applyFont="1"/>
    <xf numFmtId="0" fontId="6" fillId="0" borderId="23" xfId="0" applyFont="1" applyBorder="1"/>
    <xf numFmtId="0" fontId="6" fillId="0" borderId="0" xfId="0" applyFont="1" applyAlignment="1">
      <alignment horizontal="center"/>
    </xf>
    <xf numFmtId="0" fontId="12" fillId="4" borderId="0" xfId="0" applyFont="1" applyFill="1"/>
    <xf numFmtId="0" fontId="14" fillId="0" borderId="2" xfId="0" applyFont="1" applyBorder="1"/>
    <xf numFmtId="0" fontId="16" fillId="0" borderId="0" xfId="0" applyFont="1"/>
    <xf numFmtId="0" fontId="17" fillId="0" borderId="0" xfId="0" applyFont="1"/>
    <xf numFmtId="0" fontId="6" fillId="0" borderId="0" xfId="0" applyFont="1" applyAlignment="1">
      <alignment vertical="top" wrapText="1"/>
    </xf>
    <xf numFmtId="0" fontId="7" fillId="3" borderId="0" xfId="0" applyFont="1" applyFill="1"/>
    <xf numFmtId="0" fontId="3" fillId="0" borderId="0" xfId="0" applyFont="1" applyAlignment="1">
      <alignment horizontal="justify" vertical="top"/>
    </xf>
    <xf numFmtId="0" fontId="6" fillId="0" borderId="0" xfId="0" applyFont="1" applyAlignment="1">
      <alignment horizontal="left" vertical="top" wrapText="1"/>
    </xf>
    <xf numFmtId="3" fontId="3" fillId="0" borderId="0" xfId="0" applyNumberFormat="1" applyFont="1"/>
    <xf numFmtId="0" fontId="14" fillId="0" borderId="0" xfId="0" applyFont="1" applyAlignment="1">
      <alignment horizontal="justify" vertical="top" wrapText="1"/>
    </xf>
    <xf numFmtId="0" fontId="22" fillId="0" borderId="0" xfId="0" applyFont="1"/>
    <xf numFmtId="0" fontId="14" fillId="3" borderId="0" xfId="0" applyFont="1" applyFill="1"/>
    <xf numFmtId="0" fontId="23" fillId="3" borderId="0" xfId="0" applyFont="1" applyFill="1"/>
    <xf numFmtId="0" fontId="6" fillId="0" borderId="0" xfId="0" applyFont="1" applyAlignment="1">
      <alignment horizontal="left"/>
    </xf>
    <xf numFmtId="0" fontId="2" fillId="0" borderId="0" xfId="0" applyFont="1"/>
    <xf numFmtId="0" fontId="14" fillId="0" borderId="0" xfId="0" applyFont="1"/>
    <xf numFmtId="0" fontId="2" fillId="3" borderId="0" xfId="0" applyFont="1" applyFill="1"/>
    <xf numFmtId="3" fontId="2" fillId="0" borderId="0" xfId="0" applyNumberFormat="1" applyFont="1"/>
    <xf numFmtId="0" fontId="7" fillId="0" borderId="0" xfId="0" applyFont="1" applyFill="1"/>
    <xf numFmtId="14" fontId="2" fillId="0" borderId="0" xfId="0" applyNumberFormat="1" applyFont="1"/>
    <xf numFmtId="3" fontId="19" fillId="0" borderId="31" xfId="0" applyNumberFormat="1" applyFont="1" applyFill="1" applyBorder="1" applyAlignment="1">
      <alignment horizontal="center" vertical="center"/>
    </xf>
    <xf numFmtId="3" fontId="19" fillId="0" borderId="24" xfId="0" applyNumberFormat="1" applyFont="1" applyFill="1" applyBorder="1" applyAlignment="1">
      <alignment horizontal="center" vertical="center"/>
    </xf>
    <xf numFmtId="3" fontId="19" fillId="0" borderId="32" xfId="0" applyNumberFormat="1"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3" fontId="2" fillId="0" borderId="0" xfId="0" applyNumberFormat="1" applyFont="1" applyAlignment="1">
      <alignment horizontal="center" vertical="center"/>
    </xf>
    <xf numFmtId="0" fontId="4" fillId="0" borderId="0" xfId="0" applyFont="1" applyAlignment="1">
      <alignment horizontal="left"/>
    </xf>
    <xf numFmtId="0" fontId="27" fillId="0" borderId="0" xfId="0" applyFont="1"/>
    <xf numFmtId="3" fontId="19" fillId="0" borderId="0" xfId="0" applyNumberFormat="1" applyFont="1" applyAlignment="1">
      <alignment horizontal="center" vertical="center"/>
    </xf>
    <xf numFmtId="3" fontId="19" fillId="3" borderId="0" xfId="0" applyNumberFormat="1" applyFont="1" applyFill="1" applyAlignment="1">
      <alignment horizontal="center" vertical="center"/>
    </xf>
    <xf numFmtId="0" fontId="28" fillId="3" borderId="0" xfId="0" applyFont="1" applyFill="1"/>
    <xf numFmtId="0" fontId="28" fillId="0" borderId="0" xfId="0" applyFont="1"/>
    <xf numFmtId="0" fontId="19" fillId="3" borderId="0" xfId="0" applyFont="1" applyFill="1" applyAlignment="1">
      <alignment horizontal="left" vertical="center"/>
    </xf>
    <xf numFmtId="0" fontId="6" fillId="3" borderId="0" xfId="0" applyFont="1" applyFill="1" applyAlignment="1">
      <alignment horizontal="left" vertical="top"/>
    </xf>
    <xf numFmtId="0" fontId="6" fillId="3" borderId="0" xfId="0" applyFont="1" applyFill="1" applyAlignment="1">
      <alignment horizontal="left" vertical="top" wrapText="1"/>
    </xf>
    <xf numFmtId="0" fontId="6" fillId="4" borderId="0" xfId="0" applyFont="1" applyFill="1" applyAlignment="1">
      <alignment vertical="top"/>
    </xf>
    <xf numFmtId="0" fontId="2" fillId="0" borderId="0" xfId="0" applyFont="1" applyAlignment="1">
      <alignment wrapText="1"/>
    </xf>
    <xf numFmtId="0" fontId="2" fillId="3" borderId="0" xfId="0" applyFont="1" applyFill="1" applyAlignment="1">
      <alignment wrapText="1"/>
    </xf>
    <xf numFmtId="0" fontId="6" fillId="0" borderId="0" xfId="0" applyFont="1" applyAlignment="1">
      <alignment horizontal="center" wrapText="1"/>
    </xf>
    <xf numFmtId="0" fontId="6" fillId="3" borderId="0" xfId="0" applyFont="1" applyFill="1" applyAlignment="1">
      <alignment wrapText="1"/>
    </xf>
    <xf numFmtId="0" fontId="30" fillId="0" borderId="0" xfId="0" applyFont="1" applyAlignment="1">
      <alignment horizontal="left" vertical="center" wrapText="1"/>
    </xf>
    <xf numFmtId="3" fontId="2" fillId="0" borderId="0" xfId="0" applyNumberFormat="1" applyFont="1" applyAlignment="1">
      <alignment horizontal="right" vertical="center" wrapText="1"/>
    </xf>
    <xf numFmtId="0" fontId="30" fillId="0" borderId="0" xfId="0" applyFont="1" applyAlignment="1">
      <alignment vertical="center" wrapText="1"/>
    </xf>
    <xf numFmtId="0" fontId="2" fillId="0" borderId="0" xfId="0" applyFont="1" applyAlignment="1">
      <alignment vertical="center"/>
    </xf>
    <xf numFmtId="0" fontId="2" fillId="3" borderId="0" xfId="0" applyFont="1" applyFill="1" applyAlignment="1">
      <alignment vertical="center"/>
    </xf>
    <xf numFmtId="0" fontId="6" fillId="3" borderId="0" xfId="0" applyFont="1" applyFill="1" applyAlignment="1">
      <alignment vertical="center"/>
    </xf>
    <xf numFmtId="0" fontId="7"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Fill="1" applyAlignment="1">
      <alignment horizontal="center"/>
    </xf>
    <xf numFmtId="0" fontId="6" fillId="0" borderId="0" xfId="0" applyFont="1" applyFill="1"/>
    <xf numFmtId="0" fontId="6" fillId="0" borderId="0" xfId="0" applyFont="1" applyAlignment="1">
      <alignment horizontal="left" vertical="top"/>
    </xf>
    <xf numFmtId="0" fontId="7" fillId="3" borderId="0" xfId="0" applyFont="1" applyFill="1" applyAlignment="1">
      <alignment vertical="top"/>
    </xf>
    <xf numFmtId="0" fontId="31" fillId="3" borderId="0" xfId="0" applyFont="1" applyFill="1" applyAlignment="1">
      <alignment vertical="top"/>
    </xf>
    <xf numFmtId="0" fontId="7" fillId="0" borderId="0" xfId="0" applyFont="1" applyAlignment="1">
      <alignment vertical="top"/>
    </xf>
    <xf numFmtId="0" fontId="3" fillId="0" borderId="0" xfId="0" applyFont="1" applyFill="1"/>
    <xf numFmtId="0" fontId="2" fillId="0" borderId="0" xfId="0" applyFont="1" applyFill="1"/>
    <xf numFmtId="0" fontId="15" fillId="0" borderId="0" xfId="2" applyFont="1" applyAlignment="1">
      <alignment horizontal="left"/>
    </xf>
    <xf numFmtId="0" fontId="6" fillId="0" borderId="24" xfId="0" applyFont="1" applyBorder="1"/>
    <xf numFmtId="0" fontId="19" fillId="0" borderId="0" xfId="2" applyFont="1" applyAlignment="1">
      <alignment horizontal="right"/>
    </xf>
    <xf numFmtId="0" fontId="14" fillId="0" borderId="0" xfId="0" applyFont="1" applyAlignment="1">
      <alignment horizontal="right"/>
    </xf>
    <xf numFmtId="0" fontId="6" fillId="0" borderId="0" xfId="0" applyFont="1" applyAlignment="1"/>
    <xf numFmtId="166" fontId="4" fillId="0" borderId="0" xfId="2" applyNumberFormat="1" applyFont="1" applyAlignment="1">
      <alignment horizontal="right"/>
    </xf>
    <xf numFmtId="0" fontId="6" fillId="0" borderId="0" xfId="0" applyFont="1" applyAlignment="1">
      <alignment horizontal="right"/>
    </xf>
    <xf numFmtId="0" fontId="4" fillId="0" borderId="0" xfId="2" applyFont="1" applyAlignment="1">
      <alignment horizontal="left"/>
    </xf>
    <xf numFmtId="0" fontId="7" fillId="0" borderId="0" xfId="0" applyFont="1"/>
    <xf numFmtId="0" fontId="6" fillId="0" borderId="40" xfId="0" applyFont="1" applyBorder="1"/>
    <xf numFmtId="0" fontId="4" fillId="0" borderId="0" xfId="2" applyFont="1" applyAlignment="1">
      <alignment horizontal="right"/>
    </xf>
    <xf numFmtId="0" fontId="14" fillId="0" borderId="0" xfId="0" applyFont="1" applyAlignment="1">
      <alignment vertical="top"/>
    </xf>
    <xf numFmtId="0" fontId="6" fillId="3" borderId="0" xfId="0" applyFont="1" applyFill="1" applyAlignment="1">
      <alignment vertical="top" wrapText="1"/>
    </xf>
    <xf numFmtId="0" fontId="14" fillId="3" borderId="0" xfId="0" applyFont="1" applyFill="1" applyAlignment="1">
      <alignment vertical="top" wrapText="1"/>
    </xf>
    <xf numFmtId="0" fontId="18" fillId="0" borderId="0" xfId="2" applyFont="1" applyAlignment="1">
      <alignment horizontal="left"/>
    </xf>
    <xf numFmtId="0" fontId="20" fillId="0" borderId="0" xfId="0" applyFont="1" applyFill="1"/>
    <xf numFmtId="0" fontId="15" fillId="0" borderId="0" xfId="0" applyFont="1" applyFill="1" applyAlignment="1"/>
    <xf numFmtId="0" fontId="5" fillId="0" borderId="0" xfId="0" applyFont="1" applyFill="1"/>
    <xf numFmtId="0" fontId="20" fillId="0" borderId="0" xfId="0" applyFont="1"/>
    <xf numFmtId="0" fontId="20" fillId="3" borderId="0" xfId="0" applyFont="1" applyFill="1"/>
    <xf numFmtId="0" fontId="6" fillId="0" borderId="0" xfId="0" applyFont="1" applyBorder="1"/>
    <xf numFmtId="0" fontId="6" fillId="0" borderId="0" xfId="0" applyFont="1" applyFill="1" applyAlignment="1">
      <alignment horizontal="center" vertical="center"/>
    </xf>
    <xf numFmtId="0" fontId="6" fillId="0" borderId="0" xfId="0" applyFont="1" applyFill="1" applyAlignment="1">
      <alignment vertical="center"/>
    </xf>
    <xf numFmtId="166" fontId="4" fillId="0" borderId="0" xfId="2" applyNumberFormat="1" applyFont="1" applyAlignment="1">
      <alignment horizontal="right"/>
    </xf>
    <xf numFmtId="166" fontId="15" fillId="0" borderId="40" xfId="2" applyNumberFormat="1" applyFont="1" applyBorder="1" applyAlignment="1">
      <alignment horizontal="right"/>
    </xf>
    <xf numFmtId="0" fontId="6" fillId="0" borderId="0" xfId="0" applyFont="1" applyAlignment="1">
      <alignment horizontal="left" vertical="top"/>
    </xf>
    <xf numFmtId="166" fontId="19" fillId="0" borderId="0" xfId="2" applyNumberFormat="1" applyFont="1" applyAlignment="1">
      <alignment horizontal="center"/>
    </xf>
    <xf numFmtId="166" fontId="15" fillId="0" borderId="0" xfId="2" applyNumberFormat="1" applyFont="1" applyAlignment="1">
      <alignment horizontal="right"/>
    </xf>
    <xf numFmtId="166" fontId="4" fillId="0" borderId="0" xfId="2" applyNumberFormat="1" applyFont="1" applyAlignment="1">
      <alignment horizontal="center"/>
    </xf>
    <xf numFmtId="168" fontId="4" fillId="0" borderId="0" xfId="2" applyNumberFormat="1" applyFont="1" applyAlignment="1">
      <alignment horizontal="right"/>
    </xf>
    <xf numFmtId="0" fontId="4" fillId="0" borderId="24" xfId="2" applyFont="1" applyBorder="1" applyAlignment="1">
      <alignment horizontal="right"/>
    </xf>
    <xf numFmtId="167" fontId="4" fillId="0" borderId="0" xfId="2" applyNumberFormat="1" applyFont="1" applyAlignment="1">
      <alignment horizontal="center"/>
    </xf>
    <xf numFmtId="0" fontId="15" fillId="0" borderId="0" xfId="2" applyFont="1" applyAlignment="1">
      <alignment horizontal="right"/>
    </xf>
    <xf numFmtId="0" fontId="6" fillId="0" borderId="0" xfId="0" applyFont="1" applyAlignment="1">
      <alignment horizontal="left"/>
    </xf>
    <xf numFmtId="0" fontId="6" fillId="0" borderId="0" xfId="0" applyFont="1" applyAlignment="1"/>
    <xf numFmtId="0" fontId="4" fillId="3" borderId="0" xfId="0" applyFont="1" applyFill="1" applyAlignment="1">
      <alignment horizontal="left" vertical="top" wrapText="1"/>
    </xf>
    <xf numFmtId="0" fontId="13" fillId="3" borderId="15" xfId="0" applyFont="1" applyFill="1" applyBorder="1" applyAlignment="1">
      <alignment horizontal="left" vertical="center" wrapText="1"/>
    </xf>
    <xf numFmtId="0" fontId="13" fillId="3" borderId="16" xfId="0" applyFont="1" applyFill="1" applyBorder="1" applyAlignment="1">
      <alignment horizontal="left" vertical="center" wrapText="1"/>
    </xf>
    <xf numFmtId="0" fontId="13" fillId="3" borderId="17" xfId="0" applyFont="1" applyFill="1" applyBorder="1" applyAlignment="1">
      <alignment horizontal="left" vertical="center" wrapText="1"/>
    </xf>
    <xf numFmtId="3" fontId="13" fillId="3" borderId="15" xfId="0" applyNumberFormat="1" applyFont="1" applyFill="1" applyBorder="1" applyAlignment="1">
      <alignment horizontal="right" vertical="center"/>
    </xf>
    <xf numFmtId="3" fontId="13" fillId="3" borderId="16" xfId="0" applyNumberFormat="1" applyFont="1" applyFill="1" applyBorder="1" applyAlignment="1">
      <alignment horizontal="right" vertical="center"/>
    </xf>
    <xf numFmtId="3" fontId="13" fillId="3" borderId="17" xfId="0" applyNumberFormat="1" applyFont="1" applyFill="1" applyBorder="1" applyAlignment="1">
      <alignment horizontal="right" vertical="center"/>
    </xf>
    <xf numFmtId="3" fontId="13" fillId="2" borderId="15" xfId="0" applyNumberFormat="1" applyFont="1" applyFill="1" applyBorder="1" applyAlignment="1">
      <alignment horizontal="right" vertical="center"/>
    </xf>
    <xf numFmtId="3" fontId="13" fillId="2" borderId="16" xfId="0" applyNumberFormat="1" applyFont="1" applyFill="1" applyBorder="1" applyAlignment="1">
      <alignment horizontal="right" vertical="center"/>
    </xf>
    <xf numFmtId="3" fontId="13" fillId="2" borderId="17" xfId="0" applyNumberFormat="1" applyFont="1" applyFill="1" applyBorder="1" applyAlignment="1">
      <alignment horizontal="right" vertical="center"/>
    </xf>
    <xf numFmtId="0" fontId="14" fillId="0" borderId="13" xfId="0" applyFont="1" applyBorder="1" applyAlignment="1">
      <alignment horizontal="left" vertical="center" wrapText="1"/>
    </xf>
    <xf numFmtId="0" fontId="14" fillId="0" borderId="4" xfId="0" applyFont="1" applyBorder="1" applyAlignment="1">
      <alignment horizontal="left" vertical="center" wrapText="1"/>
    </xf>
    <xf numFmtId="0" fontId="14" fillId="0" borderId="14" xfId="0" applyFont="1" applyBorder="1" applyAlignment="1">
      <alignment horizontal="left" vertical="center" wrapText="1"/>
    </xf>
    <xf numFmtId="3" fontId="14" fillId="0" borderId="13" xfId="0" applyNumberFormat="1" applyFont="1" applyBorder="1" applyAlignment="1">
      <alignment horizontal="right" vertical="center"/>
    </xf>
    <xf numFmtId="3" fontId="14" fillId="0" borderId="4" xfId="0" applyNumberFormat="1" applyFont="1" applyBorder="1" applyAlignment="1">
      <alignment horizontal="right" vertical="center"/>
    </xf>
    <xf numFmtId="3" fontId="14" fillId="0" borderId="14" xfId="0" applyNumberFormat="1" applyFont="1" applyBorder="1" applyAlignment="1">
      <alignment horizontal="right" vertical="center"/>
    </xf>
    <xf numFmtId="3" fontId="14" fillId="2" borderId="13" xfId="0" applyNumberFormat="1" applyFont="1" applyFill="1" applyBorder="1" applyAlignment="1">
      <alignment horizontal="right" vertical="center"/>
    </xf>
    <xf numFmtId="3" fontId="14" fillId="2" borderId="4" xfId="0" applyNumberFormat="1" applyFont="1" applyFill="1" applyBorder="1" applyAlignment="1">
      <alignment horizontal="right" vertical="center"/>
    </xf>
    <xf numFmtId="3" fontId="14" fillId="2" borderId="14" xfId="0" applyNumberFormat="1" applyFont="1" applyFill="1" applyBorder="1" applyAlignment="1">
      <alignment horizontal="right" vertical="center"/>
    </xf>
    <xf numFmtId="3" fontId="14" fillId="0" borderId="13" xfId="0" applyNumberFormat="1" applyFont="1" applyBorder="1" applyAlignment="1">
      <alignment horizontal="right" vertical="center" wrapText="1"/>
    </xf>
    <xf numFmtId="3" fontId="14" fillId="0" borderId="4" xfId="0" applyNumberFormat="1" applyFont="1" applyBorder="1" applyAlignment="1">
      <alignment horizontal="right" vertical="center" wrapText="1"/>
    </xf>
    <xf numFmtId="3" fontId="14" fillId="0" borderId="14" xfId="0" applyNumberFormat="1" applyFont="1" applyBorder="1" applyAlignment="1">
      <alignment horizontal="right" vertical="center" wrapText="1"/>
    </xf>
    <xf numFmtId="3" fontId="14" fillId="3" borderId="13" xfId="0" applyNumberFormat="1" applyFont="1" applyFill="1" applyBorder="1" applyAlignment="1">
      <alignment horizontal="right" vertical="center"/>
    </xf>
    <xf numFmtId="3" fontId="14" fillId="3" borderId="4" xfId="0" applyNumberFormat="1" applyFont="1" applyFill="1" applyBorder="1" applyAlignment="1">
      <alignment horizontal="right" vertical="center"/>
    </xf>
    <xf numFmtId="3" fontId="14" fillId="3" borderId="14" xfId="0" applyNumberFormat="1" applyFont="1" applyFill="1" applyBorder="1" applyAlignment="1">
      <alignment horizontal="right" vertical="center"/>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3" fontId="14" fillId="0" borderId="10" xfId="0" applyNumberFormat="1" applyFont="1" applyBorder="1" applyAlignment="1">
      <alignment horizontal="right" vertical="center"/>
    </xf>
    <xf numFmtId="3" fontId="14" fillId="0" borderId="11" xfId="0" applyNumberFormat="1" applyFont="1" applyBorder="1" applyAlignment="1">
      <alignment horizontal="right" vertical="center"/>
    </xf>
    <xf numFmtId="3" fontId="14" fillId="0" borderId="12" xfId="0" applyNumberFormat="1" applyFont="1" applyBorder="1" applyAlignment="1">
      <alignment horizontal="right" vertical="center"/>
    </xf>
    <xf numFmtId="3" fontId="14" fillId="2" borderId="10" xfId="0" applyNumberFormat="1" applyFont="1" applyFill="1" applyBorder="1" applyAlignment="1">
      <alignment horizontal="right" vertical="center"/>
    </xf>
    <xf numFmtId="3" fontId="14" fillId="2" borderId="11" xfId="0" applyNumberFormat="1" applyFont="1" applyFill="1" applyBorder="1" applyAlignment="1">
      <alignment horizontal="right" vertical="center"/>
    </xf>
    <xf numFmtId="3" fontId="14" fillId="2" borderId="12" xfId="0" applyNumberFormat="1" applyFont="1" applyFill="1" applyBorder="1" applyAlignment="1">
      <alignment horizontal="right" vertical="center"/>
    </xf>
    <xf numFmtId="0" fontId="13" fillId="3" borderId="18"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21"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4" fillId="3" borderId="1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14" xfId="0" applyFont="1" applyFill="1" applyBorder="1" applyAlignment="1">
      <alignment horizontal="left" vertical="center" wrapText="1"/>
    </xf>
    <xf numFmtId="3" fontId="14" fillId="3" borderId="13" xfId="0" applyNumberFormat="1" applyFont="1" applyFill="1" applyBorder="1" applyAlignment="1">
      <alignment horizontal="right" vertical="center" wrapText="1"/>
    </xf>
    <xf numFmtId="3" fontId="14" fillId="3" borderId="4" xfId="0" applyNumberFormat="1" applyFont="1" applyFill="1" applyBorder="1" applyAlignment="1">
      <alignment horizontal="right" vertical="center" wrapText="1"/>
    </xf>
    <xf numFmtId="3" fontId="14" fillId="3" borderId="14" xfId="0" applyNumberFormat="1" applyFont="1" applyFill="1" applyBorder="1" applyAlignment="1">
      <alignment horizontal="right" vertical="center" wrapText="1"/>
    </xf>
    <xf numFmtId="3" fontId="19" fillId="3" borderId="13" xfId="0" applyNumberFormat="1" applyFont="1" applyFill="1" applyBorder="1" applyAlignment="1">
      <alignment horizontal="right" vertical="center"/>
    </xf>
    <xf numFmtId="3" fontId="19" fillId="3" borderId="4" xfId="0" applyNumberFormat="1" applyFont="1" applyFill="1" applyBorder="1" applyAlignment="1">
      <alignment horizontal="right" vertical="center"/>
    </xf>
    <xf numFmtId="3" fontId="19" fillId="3" borderId="14" xfId="0" applyNumberFormat="1" applyFont="1" applyFill="1" applyBorder="1" applyAlignment="1">
      <alignment horizontal="right" vertical="center"/>
    </xf>
    <xf numFmtId="0" fontId="14" fillId="0" borderId="15" xfId="0" applyFont="1" applyBorder="1" applyAlignment="1">
      <alignment horizontal="left" vertical="center"/>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0" fontId="29" fillId="0" borderId="17" xfId="0" applyFont="1" applyBorder="1" applyAlignment="1">
      <alignment horizontal="center" vertical="center"/>
    </xf>
    <xf numFmtId="3" fontId="29" fillId="0" borderId="15" xfId="0" applyNumberFormat="1" applyFont="1" applyBorder="1" applyAlignment="1">
      <alignment horizontal="right" vertical="center"/>
    </xf>
    <xf numFmtId="3" fontId="29" fillId="0" borderId="16" xfId="0" applyNumberFormat="1" applyFont="1" applyBorder="1" applyAlignment="1">
      <alignment horizontal="right" vertical="center"/>
    </xf>
    <xf numFmtId="3" fontId="29" fillId="0" borderId="17" xfId="0" applyNumberFormat="1" applyFont="1" applyBorder="1" applyAlignment="1">
      <alignment horizontal="right" vertical="center"/>
    </xf>
    <xf numFmtId="0" fontId="4" fillId="0" borderId="33" xfId="0" applyFont="1" applyBorder="1" applyAlignment="1">
      <alignment horizontal="left" vertical="top" wrapText="1"/>
    </xf>
    <xf numFmtId="0" fontId="4" fillId="0" borderId="34" xfId="0" applyFont="1" applyBorder="1" applyAlignment="1">
      <alignment horizontal="left" vertical="top" wrapText="1"/>
    </xf>
    <xf numFmtId="0" fontId="4" fillId="0" borderId="35" xfId="0" applyFont="1" applyBorder="1" applyAlignment="1">
      <alignment horizontal="left" vertical="top" wrapText="1"/>
    </xf>
    <xf numFmtId="0" fontId="4" fillId="0" borderId="31" xfId="0" applyFont="1" applyBorder="1" applyAlignment="1">
      <alignment horizontal="left" vertical="top" wrapText="1"/>
    </xf>
    <xf numFmtId="0" fontId="4" fillId="0" borderId="24" xfId="0" applyFont="1" applyBorder="1" applyAlignment="1">
      <alignment horizontal="left" vertical="top" wrapText="1"/>
    </xf>
    <xf numFmtId="0" fontId="4" fillId="0" borderId="32" xfId="0" applyFont="1" applyBorder="1" applyAlignment="1">
      <alignment horizontal="left" vertical="top" wrapText="1"/>
    </xf>
    <xf numFmtId="0" fontId="34" fillId="0" borderId="15" xfId="0" applyFont="1" applyBorder="1" applyAlignment="1">
      <alignment horizontal="center" vertical="center"/>
    </xf>
    <xf numFmtId="0" fontId="34" fillId="0" borderId="16" xfId="0" applyFont="1" applyBorder="1" applyAlignment="1">
      <alignment horizontal="center" vertical="center"/>
    </xf>
    <xf numFmtId="0" fontId="34" fillId="0" borderId="17" xfId="0" applyFont="1" applyBorder="1" applyAlignment="1">
      <alignment horizontal="center" vertical="center"/>
    </xf>
    <xf numFmtId="3" fontId="34" fillId="0" borderId="15" xfId="0" applyNumberFormat="1" applyFont="1" applyBorder="1" applyAlignment="1">
      <alignment horizontal="right" vertical="center"/>
    </xf>
    <xf numFmtId="3" fontId="34" fillId="0" borderId="16" xfId="0" applyNumberFormat="1" applyFont="1" applyBorder="1" applyAlignment="1">
      <alignment horizontal="right" vertical="center"/>
    </xf>
    <xf numFmtId="3" fontId="34" fillId="0" borderId="17" xfId="0" applyNumberFormat="1" applyFont="1" applyBorder="1" applyAlignment="1">
      <alignment horizontal="righ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3" fontId="19" fillId="0" borderId="10" xfId="0" applyNumberFormat="1" applyFont="1" applyBorder="1" applyAlignment="1">
      <alignment horizontal="right" vertical="center"/>
    </xf>
    <xf numFmtId="3" fontId="19" fillId="0" borderId="11" xfId="0" applyNumberFormat="1" applyFont="1" applyBorder="1" applyAlignment="1">
      <alignment horizontal="right" vertical="center"/>
    </xf>
    <xf numFmtId="3" fontId="19" fillId="0" borderId="12" xfId="0" applyNumberFormat="1" applyFont="1" applyBorder="1" applyAlignment="1">
      <alignment horizontal="right" vertical="center"/>
    </xf>
    <xf numFmtId="0" fontId="33" fillId="0" borderId="15" xfId="0" applyFont="1" applyFill="1" applyBorder="1" applyAlignment="1">
      <alignment horizontal="center" vertical="center"/>
    </xf>
    <xf numFmtId="0" fontId="33" fillId="0" borderId="16" xfId="0" applyFont="1" applyFill="1" applyBorder="1" applyAlignment="1">
      <alignment horizontal="center" vertical="center"/>
    </xf>
    <xf numFmtId="0" fontId="33" fillId="0" borderId="17"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16" xfId="0" applyFont="1" applyFill="1" applyBorder="1" applyAlignment="1">
      <alignment horizontal="center" vertical="center"/>
    </xf>
    <xf numFmtId="0" fontId="19" fillId="0" borderId="17" xfId="0" applyFont="1" applyFill="1" applyBorder="1" applyAlignment="1">
      <alignment horizontal="center" vertical="center"/>
    </xf>
    <xf numFmtId="3" fontId="19" fillId="0" borderId="15" xfId="0" applyNumberFormat="1" applyFont="1" applyFill="1" applyBorder="1" applyAlignment="1">
      <alignment horizontal="right" vertical="center"/>
    </xf>
    <xf numFmtId="3" fontId="19" fillId="0" borderId="16" xfId="0" applyNumberFormat="1" applyFont="1" applyFill="1" applyBorder="1" applyAlignment="1">
      <alignment horizontal="right" vertical="center"/>
    </xf>
    <xf numFmtId="3" fontId="19" fillId="0" borderId="17" xfId="0" applyNumberFormat="1" applyFont="1" applyFill="1" applyBorder="1" applyAlignment="1">
      <alignment horizontal="right" vertical="center"/>
    </xf>
    <xf numFmtId="0" fontId="14" fillId="0" borderId="13" xfId="0" applyFont="1" applyBorder="1" applyAlignment="1">
      <alignment horizontal="center" vertical="center"/>
    </xf>
    <xf numFmtId="0" fontId="14" fillId="0" borderId="4" xfId="0" applyFont="1" applyBorder="1" applyAlignment="1">
      <alignment horizontal="center" vertical="center"/>
    </xf>
    <xf numFmtId="0" fontId="14" fillId="0" borderId="14" xfId="0" applyFont="1" applyBorder="1" applyAlignment="1">
      <alignment horizontal="center" vertical="center"/>
    </xf>
    <xf numFmtId="0" fontId="29" fillId="0" borderId="13" xfId="0" applyFont="1" applyBorder="1" applyAlignment="1">
      <alignment horizontal="center" vertical="center"/>
    </xf>
    <xf numFmtId="0" fontId="29" fillId="0" borderId="4" xfId="0" applyFont="1" applyBorder="1" applyAlignment="1">
      <alignment horizontal="center" vertical="center"/>
    </xf>
    <xf numFmtId="0" fontId="29" fillId="0" borderId="14" xfId="0" applyFont="1" applyBorder="1" applyAlignment="1">
      <alignment horizontal="center" vertical="center"/>
    </xf>
    <xf numFmtId="3" fontId="29" fillId="0" borderId="13" xfId="0" applyNumberFormat="1" applyFont="1" applyBorder="1" applyAlignment="1">
      <alignment horizontal="right" vertical="center"/>
    </xf>
    <xf numFmtId="3" fontId="29" fillId="0" borderId="4" xfId="0" applyNumberFormat="1" applyFont="1" applyBorder="1" applyAlignment="1">
      <alignment horizontal="right" vertical="center"/>
    </xf>
    <xf numFmtId="3" fontId="29" fillId="0" borderId="14" xfId="0" applyNumberFormat="1" applyFont="1" applyBorder="1" applyAlignment="1">
      <alignment horizontal="right" vertical="center"/>
    </xf>
    <xf numFmtId="0" fontId="14" fillId="0" borderId="13" xfId="0" applyFont="1" applyBorder="1" applyAlignment="1">
      <alignment horizontal="left" vertical="center"/>
    </xf>
    <xf numFmtId="0" fontId="14" fillId="0" borderId="4" xfId="0" applyFont="1" applyBorder="1" applyAlignment="1">
      <alignment horizontal="left" vertical="center"/>
    </xf>
    <xf numFmtId="0" fontId="14" fillId="0" borderId="14" xfId="0" applyFont="1" applyBorder="1" applyAlignment="1">
      <alignment horizontal="left"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28" xfId="0" applyFont="1" applyBorder="1" applyAlignment="1">
      <alignment horizontal="right" vertical="center"/>
    </xf>
    <xf numFmtId="0" fontId="14" fillId="0" borderId="16" xfId="0" applyFont="1" applyBorder="1" applyAlignment="1">
      <alignment horizontal="right" vertical="center"/>
    </xf>
    <xf numFmtId="0" fontId="14" fillId="0" borderId="17" xfId="0" applyFont="1" applyBorder="1" applyAlignment="1">
      <alignment horizontal="right" vertical="center"/>
    </xf>
    <xf numFmtId="0" fontId="7" fillId="0" borderId="0" xfId="0" applyFont="1" applyAlignment="1">
      <alignment horizontal="left"/>
    </xf>
    <xf numFmtId="0" fontId="32" fillId="0" borderId="0" xfId="0" applyFont="1" applyAlignment="1">
      <alignment horizontal="left" vertical="top" wrapText="1"/>
    </xf>
    <xf numFmtId="0" fontId="13" fillId="0" borderId="18"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1" xfId="0" applyFont="1" applyBorder="1" applyAlignment="1">
      <alignment horizontal="center"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19" fillId="0" borderId="27" xfId="0" applyFont="1" applyBorder="1" applyAlignment="1">
      <alignment horizontal="center" vertical="center"/>
    </xf>
    <xf numFmtId="3" fontId="19" fillId="2" borderId="28" xfId="0" applyNumberFormat="1" applyFont="1" applyFill="1" applyBorder="1" applyAlignment="1">
      <alignment horizontal="right" vertical="center"/>
    </xf>
    <xf numFmtId="3" fontId="19" fillId="2" borderId="16" xfId="0" applyNumberFormat="1" applyFont="1" applyFill="1" applyBorder="1" applyAlignment="1">
      <alignment horizontal="right" vertical="center"/>
    </xf>
    <xf numFmtId="3" fontId="19" fillId="2" borderId="27" xfId="0" applyNumberFormat="1" applyFont="1" applyFill="1" applyBorder="1" applyAlignment="1">
      <alignment horizontal="right" vertical="center"/>
    </xf>
    <xf numFmtId="0" fontId="19" fillId="0" borderId="28" xfId="0" applyFont="1" applyBorder="1" applyAlignment="1">
      <alignment horizontal="right" vertical="center"/>
    </xf>
    <xf numFmtId="0" fontId="19" fillId="0" borderId="16" xfId="0" applyFont="1" applyBorder="1" applyAlignment="1">
      <alignment horizontal="right" vertical="center"/>
    </xf>
    <xf numFmtId="0" fontId="19" fillId="0" borderId="17" xfId="0" applyFont="1" applyBorder="1" applyAlignment="1">
      <alignment horizontal="right"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27" xfId="0" applyFont="1" applyBorder="1" applyAlignment="1">
      <alignment horizontal="center" vertical="center"/>
    </xf>
    <xf numFmtId="3" fontId="14" fillId="2" borderId="28" xfId="0" applyNumberFormat="1" applyFont="1" applyFill="1" applyBorder="1" applyAlignment="1">
      <alignment horizontal="right" vertical="center"/>
    </xf>
    <xf numFmtId="3" fontId="14" fillId="2" borderId="16" xfId="0" applyNumberFormat="1" applyFont="1" applyFill="1" applyBorder="1" applyAlignment="1">
      <alignment horizontal="right" vertical="center"/>
    </xf>
    <xf numFmtId="3" fontId="14" fillId="2" borderId="27" xfId="0" applyNumberFormat="1" applyFont="1" applyFill="1" applyBorder="1" applyAlignment="1">
      <alignment horizontal="right" vertical="center"/>
    </xf>
    <xf numFmtId="0" fontId="14" fillId="3" borderId="6" xfId="0" applyFont="1" applyFill="1" applyBorder="1" applyAlignment="1">
      <alignment horizontal="right" vertical="center"/>
    </xf>
    <xf numFmtId="0" fontId="14" fillId="3" borderId="4" xfId="0" applyFont="1" applyFill="1" applyBorder="1" applyAlignment="1">
      <alignment horizontal="right" vertical="center"/>
    </xf>
    <xf numFmtId="0" fontId="14" fillId="3" borderId="14" xfId="0" applyFont="1" applyFill="1" applyBorder="1" applyAlignment="1">
      <alignment horizontal="right" vertical="center"/>
    </xf>
    <xf numFmtId="0" fontId="19" fillId="3" borderId="13"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3" fontId="19" fillId="3" borderId="6" xfId="0" applyNumberFormat="1" applyFont="1" applyFill="1" applyBorder="1" applyAlignment="1">
      <alignment horizontal="right" vertical="center"/>
    </xf>
    <xf numFmtId="3" fontId="19" fillId="3" borderId="5" xfId="0" applyNumberFormat="1" applyFont="1" applyFill="1" applyBorder="1" applyAlignment="1">
      <alignment horizontal="right" vertical="center"/>
    </xf>
    <xf numFmtId="0" fontId="19" fillId="3" borderId="6" xfId="0" applyFont="1" applyFill="1" applyBorder="1" applyAlignment="1">
      <alignment horizontal="right" vertical="center"/>
    </xf>
    <xf numFmtId="0" fontId="19" fillId="3" borderId="4" xfId="0" applyFont="1" applyFill="1" applyBorder="1" applyAlignment="1">
      <alignment horizontal="right" vertical="center"/>
    </xf>
    <xf numFmtId="0" fontId="19" fillId="3" borderId="14" xfId="0" applyFont="1" applyFill="1" applyBorder="1" applyAlignment="1">
      <alignment horizontal="right" vertical="center"/>
    </xf>
    <xf numFmtId="0" fontId="14" fillId="3" borderId="13"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0" borderId="6" xfId="0" applyFont="1" applyBorder="1" applyAlignment="1">
      <alignment horizontal="right" vertical="center"/>
    </xf>
    <xf numFmtId="0" fontId="14" fillId="0" borderId="4" xfId="0" applyFont="1" applyBorder="1" applyAlignment="1">
      <alignment horizontal="right" vertical="center"/>
    </xf>
    <xf numFmtId="0" fontId="14" fillId="0" borderId="14" xfId="0" applyFont="1" applyBorder="1" applyAlignment="1">
      <alignment horizontal="right" vertical="center"/>
    </xf>
    <xf numFmtId="0" fontId="19" fillId="0" borderId="13"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3" fontId="19" fillId="0" borderId="6" xfId="0" applyNumberFormat="1" applyFont="1" applyFill="1" applyBorder="1" applyAlignment="1">
      <alignment horizontal="right" vertical="center"/>
    </xf>
    <xf numFmtId="3" fontId="19" fillId="0" borderId="4" xfId="0" applyNumberFormat="1" applyFont="1" applyFill="1" applyBorder="1" applyAlignment="1">
      <alignment horizontal="right" vertical="center"/>
    </xf>
    <xf numFmtId="3" fontId="19" fillId="0" borderId="5" xfId="0" applyNumberFormat="1" applyFont="1" applyFill="1" applyBorder="1" applyAlignment="1">
      <alignment horizontal="right" vertical="center"/>
    </xf>
    <xf numFmtId="0" fontId="19" fillId="0" borderId="6" xfId="0" applyFont="1" applyBorder="1" applyAlignment="1">
      <alignment horizontal="center" vertical="center"/>
    </xf>
    <xf numFmtId="0" fontId="19" fillId="0" borderId="14" xfId="0" applyFont="1" applyBorder="1" applyAlignment="1">
      <alignment horizontal="center" vertical="center"/>
    </xf>
    <xf numFmtId="0" fontId="14" fillId="0" borderId="5" xfId="0" applyFont="1" applyBorder="1" applyAlignment="1">
      <alignment horizontal="center" vertical="center"/>
    </xf>
    <xf numFmtId="3" fontId="19" fillId="0" borderId="13" xfId="0" applyNumberFormat="1" applyFont="1" applyBorder="1" applyAlignment="1">
      <alignment horizontal="right" vertical="center"/>
    </xf>
    <xf numFmtId="3" fontId="19" fillId="0" borderId="4" xfId="0" applyNumberFormat="1" applyFont="1" applyBorder="1" applyAlignment="1">
      <alignment horizontal="right" vertical="center"/>
    </xf>
    <xf numFmtId="3" fontId="19" fillId="0" borderId="5" xfId="0" applyNumberFormat="1" applyFont="1" applyBorder="1" applyAlignment="1">
      <alignment horizontal="right" vertical="center"/>
    </xf>
    <xf numFmtId="3" fontId="19" fillId="0" borderId="6" xfId="0" applyNumberFormat="1" applyFont="1" applyBorder="1" applyAlignment="1">
      <alignment horizontal="right" vertical="center"/>
    </xf>
    <xf numFmtId="0" fontId="19" fillId="0" borderId="6" xfId="0" applyFont="1" applyBorder="1" applyAlignment="1">
      <alignment horizontal="right" vertical="center"/>
    </xf>
    <xf numFmtId="0" fontId="19" fillId="0" borderId="4" xfId="0" applyFont="1" applyBorder="1" applyAlignment="1">
      <alignment horizontal="right" vertical="center"/>
    </xf>
    <xf numFmtId="0" fontId="19" fillId="0" borderId="14" xfId="0" applyFont="1" applyBorder="1" applyAlignment="1">
      <alignment horizontal="right" vertical="center"/>
    </xf>
    <xf numFmtId="3" fontId="14" fillId="0" borderId="5" xfId="0" applyNumberFormat="1" applyFont="1" applyBorder="1" applyAlignment="1">
      <alignment horizontal="right" vertical="center"/>
    </xf>
    <xf numFmtId="3" fontId="14" fillId="0" borderId="6" xfId="0" applyNumberFormat="1" applyFont="1" applyBorder="1" applyAlignment="1">
      <alignment horizontal="right" vertical="center"/>
    </xf>
    <xf numFmtId="0" fontId="19" fillId="0" borderId="13" xfId="0" applyFont="1" applyBorder="1" applyAlignment="1">
      <alignment horizontal="left" vertical="center" wrapText="1"/>
    </xf>
    <xf numFmtId="0" fontId="19" fillId="0" borderId="4" xfId="0" applyFont="1" applyBorder="1" applyAlignment="1">
      <alignment horizontal="left" vertical="center" wrapText="1"/>
    </xf>
    <xf numFmtId="0" fontId="19" fillId="0" borderId="14" xfId="0" applyFont="1" applyBorder="1" applyAlignment="1">
      <alignment horizontal="left" vertical="center" wrapText="1"/>
    </xf>
    <xf numFmtId="3" fontId="14" fillId="3" borderId="5" xfId="0" applyNumberFormat="1" applyFont="1" applyFill="1" applyBorder="1" applyAlignment="1">
      <alignment horizontal="right" vertical="center"/>
    </xf>
    <xf numFmtId="3" fontId="14" fillId="3" borderId="6" xfId="0" applyNumberFormat="1" applyFont="1" applyFill="1" applyBorder="1" applyAlignment="1">
      <alignment horizontal="right" vertical="center"/>
    </xf>
    <xf numFmtId="0" fontId="14" fillId="0" borderId="26" xfId="0" applyFont="1" applyBorder="1" applyAlignment="1">
      <alignment horizontal="center" vertical="center"/>
    </xf>
    <xf numFmtId="3" fontId="19" fillId="3" borderId="10" xfId="0" applyNumberFormat="1" applyFont="1" applyFill="1" applyBorder="1" applyAlignment="1">
      <alignment horizontal="right" vertical="center"/>
    </xf>
    <xf numFmtId="3" fontId="19" fillId="3" borderId="11" xfId="0" applyNumberFormat="1" applyFont="1" applyFill="1" applyBorder="1" applyAlignment="1">
      <alignment horizontal="right" vertical="center"/>
    </xf>
    <xf numFmtId="3" fontId="19" fillId="3" borderId="25" xfId="0" applyNumberFormat="1" applyFont="1" applyFill="1" applyBorder="1" applyAlignment="1">
      <alignment horizontal="right" vertical="center"/>
    </xf>
    <xf numFmtId="0" fontId="19" fillId="3" borderId="26" xfId="0" applyFont="1" applyFill="1" applyBorder="1" applyAlignment="1">
      <alignment horizontal="center" vertical="center"/>
    </xf>
    <xf numFmtId="0" fontId="19" fillId="3" borderId="11" xfId="0" applyFont="1" applyFill="1" applyBorder="1" applyAlignment="1">
      <alignment horizontal="center" vertical="center"/>
    </xf>
    <xf numFmtId="0" fontId="19" fillId="3" borderId="25" xfId="0" applyFont="1" applyFill="1" applyBorder="1" applyAlignment="1">
      <alignment horizontal="center" vertical="center"/>
    </xf>
    <xf numFmtId="0" fontId="19" fillId="3" borderId="12" xfId="0" applyFont="1" applyFill="1" applyBorder="1" applyAlignment="1">
      <alignment horizontal="center" vertical="center"/>
    </xf>
    <xf numFmtId="3" fontId="14" fillId="3" borderId="10" xfId="0" applyNumberFormat="1" applyFont="1" applyFill="1" applyBorder="1" applyAlignment="1">
      <alignment horizontal="right" vertical="center"/>
    </xf>
    <xf numFmtId="3" fontId="14" fillId="3" borderId="11" xfId="0" applyNumberFormat="1" applyFont="1" applyFill="1" applyBorder="1" applyAlignment="1">
      <alignment horizontal="right" vertical="center"/>
    </xf>
    <xf numFmtId="3" fontId="14" fillId="3" borderId="25" xfId="0" applyNumberFormat="1" applyFont="1" applyFill="1" applyBorder="1" applyAlignment="1">
      <alignment horizontal="right" vertical="center"/>
    </xf>
    <xf numFmtId="0" fontId="14" fillId="3" borderId="26"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25" xfId="0" applyFont="1" applyFill="1" applyBorder="1" applyAlignment="1">
      <alignment horizontal="center" vertical="center"/>
    </xf>
    <xf numFmtId="0" fontId="6" fillId="0" borderId="0" xfId="0" applyFont="1" applyFill="1" applyAlignment="1">
      <alignment horizontal="left"/>
    </xf>
    <xf numFmtId="0" fontId="13" fillId="3" borderId="38" xfId="0" applyFont="1" applyFill="1" applyBorder="1" applyAlignment="1">
      <alignment horizontal="center" vertical="center"/>
    </xf>
    <xf numFmtId="0" fontId="13" fillId="3" borderId="0" xfId="0" applyFont="1" applyFill="1" applyAlignment="1">
      <alignment horizontal="center" vertical="center"/>
    </xf>
    <xf numFmtId="0" fontId="13" fillId="3" borderId="39" xfId="0" applyFont="1" applyFill="1" applyBorder="1" applyAlignment="1">
      <alignment horizontal="center" vertical="center"/>
    </xf>
    <xf numFmtId="3" fontId="14" fillId="0" borderId="15" xfId="0" applyNumberFormat="1" applyFont="1" applyBorder="1" applyAlignment="1">
      <alignment horizontal="right" vertical="center"/>
    </xf>
    <xf numFmtId="3" fontId="14" fillId="0" borderId="16" xfId="0" applyNumberFormat="1" applyFont="1" applyBorder="1" applyAlignment="1">
      <alignment horizontal="right" vertical="center"/>
    </xf>
    <xf numFmtId="3" fontId="14" fillId="0" borderId="17" xfId="0" applyNumberFormat="1" applyFont="1" applyBorder="1" applyAlignment="1">
      <alignment horizontal="right" vertical="center"/>
    </xf>
    <xf numFmtId="3" fontId="19" fillId="0" borderId="14" xfId="0" applyNumberFormat="1" applyFont="1" applyBorder="1" applyAlignment="1">
      <alignment horizontal="right" vertical="center"/>
    </xf>
    <xf numFmtId="3" fontId="19" fillId="0" borderId="15" xfId="0" applyNumberFormat="1" applyFont="1" applyBorder="1" applyAlignment="1">
      <alignment horizontal="right" vertical="center" wrapText="1"/>
    </xf>
    <xf numFmtId="3" fontId="19" fillId="0" borderId="16" xfId="0" applyNumberFormat="1" applyFont="1" applyBorder="1" applyAlignment="1">
      <alignment horizontal="right" vertical="center" wrapText="1"/>
    </xf>
    <xf numFmtId="3" fontId="19" fillId="0" borderId="17" xfId="0" applyNumberFormat="1" applyFont="1" applyBorder="1" applyAlignment="1">
      <alignment horizontal="right" vertical="center" wrapText="1"/>
    </xf>
    <xf numFmtId="3" fontId="14" fillId="0" borderId="15" xfId="0" applyNumberFormat="1" applyFont="1" applyBorder="1" applyAlignment="1">
      <alignment horizontal="right" vertical="center" wrapText="1"/>
    </xf>
    <xf numFmtId="3" fontId="14" fillId="0" borderId="16" xfId="0" applyNumberFormat="1" applyFont="1" applyBorder="1" applyAlignment="1">
      <alignment horizontal="right" vertical="center" wrapText="1"/>
    </xf>
    <xf numFmtId="3" fontId="14" fillId="0" borderId="17" xfId="0" applyNumberFormat="1" applyFont="1" applyBorder="1" applyAlignment="1">
      <alignment horizontal="right" vertical="center" wrapText="1"/>
    </xf>
    <xf numFmtId="0" fontId="31" fillId="0" borderId="0" xfId="0" applyFont="1" applyFill="1" applyAlignment="1">
      <alignment horizontal="left"/>
    </xf>
    <xf numFmtId="0" fontId="6" fillId="3" borderId="0" xfId="0" applyFont="1" applyFill="1" applyAlignment="1">
      <alignment horizontal="left" vertical="top"/>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3" fontId="13" fillId="0" borderId="10" xfId="0" applyNumberFormat="1" applyFont="1" applyBorder="1" applyAlignment="1">
      <alignment horizontal="right" vertical="center" wrapText="1"/>
    </xf>
    <xf numFmtId="3" fontId="13" fillId="0" borderId="11" xfId="0" applyNumberFormat="1" applyFont="1" applyBorder="1" applyAlignment="1">
      <alignment horizontal="right" vertical="center" wrapText="1"/>
    </xf>
    <xf numFmtId="3" fontId="13" fillId="0" borderId="12" xfId="0" applyNumberFormat="1" applyFont="1" applyBorder="1" applyAlignment="1">
      <alignment horizontal="right" vertical="center" wrapText="1"/>
    </xf>
    <xf numFmtId="3" fontId="19" fillId="0" borderId="13" xfId="0" applyNumberFormat="1" applyFont="1" applyBorder="1" applyAlignment="1">
      <alignment horizontal="right" vertical="center" wrapText="1"/>
    </xf>
    <xf numFmtId="3" fontId="19" fillId="0" borderId="4" xfId="0" applyNumberFormat="1" applyFont="1" applyBorder="1" applyAlignment="1">
      <alignment horizontal="right" vertical="center" wrapText="1"/>
    </xf>
    <xf numFmtId="3" fontId="19" fillId="0" borderId="14" xfId="0" applyNumberFormat="1" applyFont="1" applyBorder="1" applyAlignment="1">
      <alignment horizontal="righ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3" fontId="6" fillId="0" borderId="15" xfId="0" applyNumberFormat="1" applyFont="1" applyBorder="1" applyAlignment="1">
      <alignment horizontal="right" vertical="center" wrapText="1"/>
    </xf>
    <xf numFmtId="3" fontId="6" fillId="0" borderId="16" xfId="0" applyNumberFormat="1" applyFont="1" applyBorder="1" applyAlignment="1">
      <alignment horizontal="right" vertical="center" wrapText="1"/>
    </xf>
    <xf numFmtId="3" fontId="6" fillId="0" borderId="17" xfId="0" applyNumberFormat="1" applyFont="1" applyBorder="1" applyAlignment="1">
      <alignment horizontal="righ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3" fontId="6" fillId="0" borderId="10" xfId="0" applyNumberFormat="1" applyFont="1" applyBorder="1" applyAlignment="1">
      <alignment horizontal="right" vertical="center" wrapText="1"/>
    </xf>
    <xf numFmtId="3" fontId="6" fillId="0" borderId="11" xfId="0" applyNumberFormat="1" applyFont="1" applyBorder="1" applyAlignment="1">
      <alignment horizontal="right" vertical="center" wrapText="1"/>
    </xf>
    <xf numFmtId="3" fontId="6" fillId="0" borderId="12" xfId="0" applyNumberFormat="1" applyFont="1" applyBorder="1" applyAlignment="1">
      <alignment horizontal="right" vertical="center" wrapText="1"/>
    </xf>
    <xf numFmtId="0" fontId="6" fillId="0" borderId="13" xfId="0" applyFont="1" applyBorder="1" applyAlignment="1">
      <alignment horizontal="left" vertical="center" wrapText="1"/>
    </xf>
    <xf numFmtId="0" fontId="6" fillId="0" borderId="4" xfId="0" applyFont="1" applyBorder="1" applyAlignment="1">
      <alignment horizontal="left" vertical="center" wrapText="1"/>
    </xf>
    <xf numFmtId="0" fontId="6" fillId="0" borderId="14" xfId="0" applyFont="1" applyBorder="1" applyAlignment="1">
      <alignment horizontal="left" vertical="center" wrapText="1"/>
    </xf>
    <xf numFmtId="3" fontId="6" fillId="0" borderId="13" xfId="0"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3" fontId="6" fillId="0" borderId="14" xfId="0" applyNumberFormat="1" applyFont="1" applyBorder="1" applyAlignment="1">
      <alignment horizontal="right" vertical="center" wrapText="1"/>
    </xf>
    <xf numFmtId="4" fontId="14" fillId="0" borderId="13" xfId="0" applyNumberFormat="1" applyFont="1" applyBorder="1" applyAlignment="1">
      <alignment horizontal="left" vertical="center" wrapText="1"/>
    </xf>
    <xf numFmtId="4" fontId="14" fillId="0" borderId="4" xfId="0" applyNumberFormat="1" applyFont="1" applyBorder="1" applyAlignment="1">
      <alignment horizontal="left" vertical="center" wrapText="1"/>
    </xf>
    <xf numFmtId="4" fontId="14" fillId="0" borderId="14" xfId="0" applyNumberFormat="1" applyFont="1" applyBorder="1" applyAlignment="1">
      <alignment horizontal="left" vertical="center" wrapText="1"/>
    </xf>
    <xf numFmtId="4" fontId="14" fillId="0" borderId="15" xfId="0" applyNumberFormat="1" applyFont="1" applyBorder="1" applyAlignment="1">
      <alignment horizontal="left" vertical="center" wrapText="1"/>
    </xf>
    <xf numFmtId="4" fontId="14" fillId="0" borderId="16" xfId="0" applyNumberFormat="1" applyFont="1" applyBorder="1" applyAlignment="1">
      <alignment horizontal="left" vertical="center" wrapText="1"/>
    </xf>
    <xf numFmtId="4" fontId="14" fillId="0" borderId="17" xfId="0" applyNumberFormat="1" applyFont="1" applyBorder="1" applyAlignment="1">
      <alignment horizontal="left" vertical="center" wrapText="1"/>
    </xf>
    <xf numFmtId="0" fontId="29" fillId="0" borderId="13" xfId="0" applyFont="1" applyBorder="1" applyAlignment="1">
      <alignment horizontal="left" vertical="center" wrapText="1"/>
    </xf>
    <xf numFmtId="0" fontId="29" fillId="0" borderId="4" xfId="0" applyFont="1" applyBorder="1" applyAlignment="1">
      <alignment horizontal="left" vertical="center" wrapText="1"/>
    </xf>
    <xf numFmtId="0" fontId="29" fillId="0" borderId="14" xfId="0" applyFont="1" applyBorder="1" applyAlignment="1">
      <alignment horizontal="left" vertical="center" wrapText="1"/>
    </xf>
    <xf numFmtId="0" fontId="13" fillId="0" borderId="13" xfId="0" applyFont="1" applyBorder="1" applyAlignment="1">
      <alignment horizontal="left" vertical="center" wrapText="1"/>
    </xf>
    <xf numFmtId="0" fontId="13" fillId="0" borderId="4" xfId="0" applyFont="1" applyBorder="1" applyAlignment="1">
      <alignment horizontal="left" vertical="center" wrapText="1"/>
    </xf>
    <xf numFmtId="0" fontId="13" fillId="0" borderId="14" xfId="0" applyFont="1" applyBorder="1" applyAlignment="1">
      <alignment horizontal="left" vertical="center" wrapText="1"/>
    </xf>
    <xf numFmtId="3" fontId="13" fillId="0" borderId="13" xfId="0" applyNumberFormat="1" applyFont="1" applyBorder="1" applyAlignment="1">
      <alignment horizontal="right" vertical="center" wrapText="1"/>
    </xf>
    <xf numFmtId="3" fontId="13" fillId="0" borderId="4" xfId="0" applyNumberFormat="1" applyFont="1" applyBorder="1" applyAlignment="1">
      <alignment horizontal="right" vertical="center" wrapText="1"/>
    </xf>
    <xf numFmtId="3" fontId="13" fillId="0" borderId="14" xfId="0" applyNumberFormat="1" applyFont="1" applyBorder="1" applyAlignment="1">
      <alignment horizontal="right" vertical="center" wrapText="1"/>
    </xf>
    <xf numFmtId="4" fontId="19" fillId="0" borderId="13" xfId="0" applyNumberFormat="1" applyFont="1" applyBorder="1" applyAlignment="1">
      <alignment horizontal="left" vertical="center" wrapText="1"/>
    </xf>
    <xf numFmtId="4" fontId="19" fillId="0" borderId="4" xfId="0" applyNumberFormat="1" applyFont="1" applyBorder="1" applyAlignment="1">
      <alignment horizontal="left" vertical="center" wrapText="1"/>
    </xf>
    <xf numFmtId="4" fontId="19" fillId="0" borderId="14" xfId="0" applyNumberFormat="1" applyFont="1" applyBorder="1" applyAlignment="1">
      <alignment horizontal="left" vertical="center" wrapText="1"/>
    </xf>
    <xf numFmtId="4" fontId="14" fillId="3" borderId="13" xfId="0" applyNumberFormat="1" applyFont="1" applyFill="1" applyBorder="1" applyAlignment="1">
      <alignment horizontal="left" vertical="center" wrapText="1"/>
    </xf>
    <xf numFmtId="4" fontId="14" fillId="3" borderId="4" xfId="0" applyNumberFormat="1" applyFont="1" applyFill="1" applyBorder="1" applyAlignment="1">
      <alignment horizontal="left" vertical="center" wrapText="1"/>
    </xf>
    <xf numFmtId="4" fontId="14" fillId="3" borderId="14" xfId="0" applyNumberFormat="1" applyFont="1" applyFill="1" applyBorder="1" applyAlignment="1">
      <alignment horizontal="left" vertical="center" wrapText="1"/>
    </xf>
    <xf numFmtId="3" fontId="19" fillId="3" borderId="13" xfId="0" applyNumberFormat="1" applyFont="1" applyFill="1" applyBorder="1" applyAlignment="1">
      <alignment horizontal="right" vertical="center" wrapText="1"/>
    </xf>
    <xf numFmtId="3" fontId="19" fillId="3" borderId="4" xfId="0" applyNumberFormat="1" applyFont="1" applyFill="1" applyBorder="1" applyAlignment="1">
      <alignment horizontal="right" vertical="center" wrapText="1"/>
    </xf>
    <xf numFmtId="3" fontId="19" fillId="3" borderId="14" xfId="0" applyNumberFormat="1" applyFont="1" applyFill="1" applyBorder="1" applyAlignment="1">
      <alignment horizontal="right" vertical="center" wrapText="1"/>
    </xf>
    <xf numFmtId="4" fontId="14" fillId="0" borderId="13" xfId="0" applyNumberFormat="1" applyFont="1" applyFill="1" applyBorder="1" applyAlignment="1">
      <alignment horizontal="left" vertical="center" wrapText="1"/>
    </xf>
    <xf numFmtId="4" fontId="14" fillId="0" borderId="4" xfId="0" applyNumberFormat="1" applyFont="1" applyFill="1" applyBorder="1" applyAlignment="1">
      <alignment horizontal="left" vertical="center" wrapText="1"/>
    </xf>
    <xf numFmtId="4" fontId="14" fillId="0" borderId="14" xfId="0" applyNumberFormat="1" applyFont="1" applyFill="1" applyBorder="1" applyAlignment="1">
      <alignment horizontal="left" vertical="center" wrapText="1"/>
    </xf>
    <xf numFmtId="3" fontId="19" fillId="0" borderId="13" xfId="0" applyNumberFormat="1" applyFont="1" applyFill="1" applyBorder="1" applyAlignment="1">
      <alignment horizontal="right" vertical="center" wrapText="1"/>
    </xf>
    <xf numFmtId="3" fontId="19" fillId="0" borderId="4" xfId="0" applyNumberFormat="1" applyFont="1" applyFill="1" applyBorder="1" applyAlignment="1">
      <alignment horizontal="right" vertical="center" wrapText="1"/>
    </xf>
    <xf numFmtId="3" fontId="19" fillId="0" borderId="14" xfId="0" applyNumberFormat="1" applyFont="1" applyFill="1" applyBorder="1" applyAlignment="1">
      <alignment horizontal="right" vertical="center" wrapText="1"/>
    </xf>
    <xf numFmtId="3" fontId="14" fillId="0" borderId="13" xfId="0" applyNumberFormat="1" applyFont="1" applyFill="1" applyBorder="1" applyAlignment="1">
      <alignment horizontal="right" vertical="center" wrapText="1"/>
    </xf>
    <xf numFmtId="3" fontId="14" fillId="0" borderId="4" xfId="0" applyNumberFormat="1" applyFont="1" applyFill="1" applyBorder="1" applyAlignment="1">
      <alignment horizontal="right" vertical="center" wrapText="1"/>
    </xf>
    <xf numFmtId="3" fontId="14" fillId="0" borderId="14" xfId="0" applyNumberFormat="1" applyFont="1" applyFill="1" applyBorder="1" applyAlignment="1">
      <alignment horizontal="right" vertical="center" wrapText="1"/>
    </xf>
    <xf numFmtId="3" fontId="18" fillId="0" borderId="13" xfId="0" applyNumberFormat="1" applyFont="1" applyBorder="1" applyAlignment="1">
      <alignment horizontal="right" vertical="center" wrapText="1"/>
    </xf>
    <xf numFmtId="3" fontId="18" fillId="0" borderId="4" xfId="0" applyNumberFormat="1" applyFont="1" applyBorder="1" applyAlignment="1">
      <alignment horizontal="right" vertical="center" wrapText="1"/>
    </xf>
    <xf numFmtId="3" fontId="18" fillId="0" borderId="14" xfId="0" applyNumberFormat="1" applyFont="1" applyBorder="1" applyAlignment="1">
      <alignment horizontal="right" vertical="center" wrapText="1"/>
    </xf>
    <xf numFmtId="0" fontId="14" fillId="0" borderId="1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14" xfId="0" applyFont="1" applyFill="1" applyBorder="1" applyAlignment="1">
      <alignment horizontal="left" vertical="center" wrapText="1"/>
    </xf>
    <xf numFmtId="3" fontId="18" fillId="0" borderId="10" xfId="0" applyNumberFormat="1" applyFont="1" applyBorder="1" applyAlignment="1">
      <alignment horizontal="right" vertical="center" wrapText="1"/>
    </xf>
    <xf numFmtId="3" fontId="18" fillId="0" borderId="11" xfId="0" applyNumberFormat="1" applyFont="1" applyBorder="1" applyAlignment="1">
      <alignment horizontal="right" vertical="center" wrapText="1"/>
    </xf>
    <xf numFmtId="3" fontId="18" fillId="0" borderId="12" xfId="0" applyNumberFormat="1" applyFont="1" applyBorder="1" applyAlignment="1">
      <alignment horizontal="righ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3" fontId="13" fillId="2" borderId="15" xfId="0" applyNumberFormat="1" applyFont="1" applyFill="1" applyBorder="1" applyAlignment="1">
      <alignment horizontal="right" vertical="center" wrapText="1"/>
    </xf>
    <xf numFmtId="3" fontId="13" fillId="2" borderId="16" xfId="0" applyNumberFormat="1" applyFont="1" applyFill="1" applyBorder="1" applyAlignment="1">
      <alignment horizontal="right" vertical="center" wrapText="1"/>
    </xf>
    <xf numFmtId="3" fontId="13" fillId="2" borderId="17" xfId="0" applyNumberFormat="1" applyFont="1" applyFill="1" applyBorder="1" applyAlignment="1">
      <alignment horizontal="right" vertical="center" wrapText="1"/>
    </xf>
    <xf numFmtId="0" fontId="31" fillId="0" borderId="0" xfId="0" applyFont="1" applyAlignment="1">
      <alignment horizontal="left"/>
    </xf>
    <xf numFmtId="0" fontId="29" fillId="3" borderId="15" xfId="0" applyFont="1" applyFill="1" applyBorder="1" applyAlignment="1">
      <alignment horizontal="left" vertical="center" wrapText="1"/>
    </xf>
    <xf numFmtId="0" fontId="29" fillId="3" borderId="16" xfId="0" applyFont="1" applyFill="1" applyBorder="1" applyAlignment="1">
      <alignment horizontal="left" vertical="center" wrapText="1"/>
    </xf>
    <xf numFmtId="0" fontId="29" fillId="3" borderId="17" xfId="0" applyFont="1" applyFill="1" applyBorder="1" applyAlignment="1">
      <alignment horizontal="left" vertical="center" wrapText="1"/>
    </xf>
    <xf numFmtId="3" fontId="2" fillId="2" borderId="15" xfId="0" applyNumberFormat="1" applyFont="1" applyFill="1" applyBorder="1" applyAlignment="1">
      <alignment horizontal="right" vertical="center"/>
    </xf>
    <xf numFmtId="3" fontId="2" fillId="2" borderId="16" xfId="0" applyNumberFormat="1" applyFont="1" applyFill="1" applyBorder="1" applyAlignment="1">
      <alignment horizontal="right" vertical="center"/>
    </xf>
    <xf numFmtId="3" fontId="2" fillId="2" borderId="17" xfId="0" applyNumberFormat="1" applyFont="1" applyFill="1" applyBorder="1" applyAlignment="1">
      <alignment horizontal="right" vertical="center"/>
    </xf>
    <xf numFmtId="0" fontId="6" fillId="0" borderId="0" xfId="0" applyFont="1" applyAlignment="1">
      <alignment horizontal="left" vertical="top" wrapText="1"/>
    </xf>
    <xf numFmtId="0" fontId="6" fillId="0" borderId="2" xfId="0" applyFont="1" applyBorder="1" applyAlignment="1">
      <alignment horizontal="left" vertical="top" wrapText="1"/>
    </xf>
    <xf numFmtId="0" fontId="13" fillId="3" borderId="18"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0" fillId="0" borderId="15" xfId="0" applyFont="1" applyBorder="1" applyAlignment="1">
      <alignment horizontal="left"/>
    </xf>
    <xf numFmtId="0" fontId="10" fillId="0" borderId="16" xfId="0" applyFont="1" applyBorder="1" applyAlignment="1">
      <alignment horizontal="left"/>
    </xf>
    <xf numFmtId="0" fontId="10" fillId="0" borderId="17" xfId="0" applyFont="1" applyBorder="1" applyAlignment="1">
      <alignment horizontal="left"/>
    </xf>
    <xf numFmtId="3" fontId="2" fillId="0" borderId="13" xfId="0" applyNumberFormat="1" applyFont="1" applyBorder="1" applyAlignment="1">
      <alignment horizontal="right" vertical="center"/>
    </xf>
    <xf numFmtId="3" fontId="2" fillId="0" borderId="4" xfId="0" applyNumberFormat="1" applyFont="1" applyBorder="1" applyAlignment="1">
      <alignment horizontal="right" vertical="center"/>
    </xf>
    <xf numFmtId="3" fontId="2" fillId="0" borderId="14" xfId="0" applyNumberFormat="1" applyFont="1" applyBorder="1" applyAlignment="1">
      <alignment horizontal="right" vertical="center"/>
    </xf>
    <xf numFmtId="0" fontId="2" fillId="3" borderId="13" xfId="0" applyFont="1" applyFill="1" applyBorder="1" applyAlignment="1">
      <alignment horizontal="left"/>
    </xf>
    <xf numFmtId="0" fontId="2" fillId="3" borderId="4" xfId="0" applyFont="1" applyFill="1" applyBorder="1" applyAlignment="1">
      <alignment horizontal="left"/>
    </xf>
    <xf numFmtId="0" fontId="2" fillId="3" borderId="14" xfId="0" applyFont="1" applyFill="1" applyBorder="1" applyAlignment="1">
      <alignment horizontal="left"/>
    </xf>
    <xf numFmtId="3" fontId="2" fillId="3" borderId="13"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3" fontId="2" fillId="3" borderId="14" xfId="0" applyNumberFormat="1" applyFont="1" applyFill="1" applyBorder="1" applyAlignment="1">
      <alignment horizontal="right" vertical="center"/>
    </xf>
    <xf numFmtId="0" fontId="2" fillId="0" borderId="13" xfId="0" applyFont="1" applyBorder="1" applyAlignment="1">
      <alignment horizontal="left"/>
    </xf>
    <xf numFmtId="0" fontId="2" fillId="0" borderId="4" xfId="0" applyFont="1" applyBorder="1" applyAlignment="1">
      <alignment horizontal="left"/>
    </xf>
    <xf numFmtId="0" fontId="2" fillId="0" borderId="14" xfId="0" applyFont="1" applyBorder="1" applyAlignment="1">
      <alignment horizontal="left"/>
    </xf>
    <xf numFmtId="3" fontId="2" fillId="0" borderId="10" xfId="0" applyNumberFormat="1" applyFont="1" applyBorder="1" applyAlignment="1">
      <alignment horizontal="right" vertical="center"/>
    </xf>
    <xf numFmtId="3" fontId="2" fillId="0" borderId="11" xfId="0" applyNumberFormat="1" applyFont="1" applyBorder="1" applyAlignment="1">
      <alignment horizontal="right" vertical="center"/>
    </xf>
    <xf numFmtId="3" fontId="2" fillId="0" borderId="12" xfId="0" applyNumberFormat="1" applyFont="1" applyBorder="1" applyAlignment="1">
      <alignment horizontal="right" vertical="center"/>
    </xf>
    <xf numFmtId="0" fontId="2" fillId="0" borderId="10"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10" fillId="3" borderId="18"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21" xfId="0" applyFont="1" applyFill="1" applyBorder="1" applyAlignment="1">
      <alignment horizontal="center"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6" fillId="3" borderId="0" xfId="0" applyFont="1" applyFill="1" applyAlignment="1">
      <alignment horizontal="left" vertical="top" wrapText="1"/>
    </xf>
    <xf numFmtId="0" fontId="7" fillId="3" borderId="0" xfId="0" applyFont="1" applyFill="1" applyAlignment="1">
      <alignment horizontal="left"/>
    </xf>
    <xf numFmtId="0" fontId="13" fillId="0" borderId="15" xfId="0" applyFont="1" applyBorder="1" applyAlignment="1">
      <alignment horizontal="left" vertical="center"/>
    </xf>
    <xf numFmtId="0" fontId="13" fillId="0" borderId="16" xfId="0" applyFont="1" applyBorder="1" applyAlignment="1">
      <alignment horizontal="left" vertical="center"/>
    </xf>
    <xf numFmtId="0" fontId="13" fillId="0" borderId="17" xfId="0" applyFont="1" applyBorder="1" applyAlignment="1">
      <alignment horizontal="left" vertical="center"/>
    </xf>
    <xf numFmtId="0" fontId="14" fillId="4" borderId="13" xfId="0" applyFont="1" applyFill="1" applyBorder="1" applyAlignment="1">
      <alignment horizontal="left" vertical="center"/>
    </xf>
    <xf numFmtId="0" fontId="14" fillId="4" borderId="4" xfId="0" applyFont="1" applyFill="1" applyBorder="1" applyAlignment="1">
      <alignment horizontal="left" vertical="center"/>
    </xf>
    <xf numFmtId="0" fontId="14" fillId="4" borderId="14" xfId="0" applyFont="1" applyFill="1" applyBorder="1" applyAlignment="1">
      <alignment horizontal="left" vertical="center"/>
    </xf>
    <xf numFmtId="3" fontId="14" fillId="3" borderId="12" xfId="0" applyNumberFormat="1" applyFont="1" applyFill="1" applyBorder="1" applyAlignment="1">
      <alignment horizontal="right" vertical="center"/>
    </xf>
    <xf numFmtId="0" fontId="19" fillId="3" borderId="0" xfId="0" applyFont="1" applyFill="1" applyAlignment="1">
      <alignment horizontal="left" vertical="center"/>
    </xf>
    <xf numFmtId="3" fontId="19" fillId="0" borderId="0" xfId="0" applyNumberFormat="1" applyFont="1" applyAlignment="1">
      <alignment horizontal="center" vertical="center"/>
    </xf>
    <xf numFmtId="3" fontId="19" fillId="3" borderId="0" xfId="0" applyNumberFormat="1" applyFont="1" applyFill="1" applyAlignment="1">
      <alignment horizontal="center" vertical="center"/>
    </xf>
    <xf numFmtId="0" fontId="19" fillId="3" borderId="3" xfId="0" applyFont="1" applyFill="1" applyBorder="1" applyAlignment="1">
      <alignment horizontal="left" vertical="center"/>
    </xf>
    <xf numFmtId="3" fontId="19" fillId="3" borderId="3" xfId="0" applyNumberFormat="1" applyFont="1" applyFill="1" applyBorder="1" applyAlignment="1">
      <alignment horizontal="center" vertical="center"/>
    </xf>
    <xf numFmtId="0" fontId="19" fillId="3" borderId="3" xfId="0" applyFont="1" applyFill="1" applyBorder="1" applyAlignment="1">
      <alignment horizontal="center" vertical="center"/>
    </xf>
    <xf numFmtId="0" fontId="20" fillId="0" borderId="33" xfId="0" applyFont="1" applyBorder="1" applyAlignment="1">
      <alignment horizontal="left" vertical="center" wrapText="1"/>
    </xf>
    <xf numFmtId="0" fontId="20" fillId="0" borderId="34" xfId="0" applyFont="1" applyBorder="1" applyAlignment="1">
      <alignment horizontal="left" vertical="center" wrapText="1"/>
    </xf>
    <xf numFmtId="0" fontId="20" fillId="0" borderId="35" xfId="0" applyFont="1" applyBorder="1" applyAlignment="1">
      <alignment horizontal="left" vertical="center" wrapText="1"/>
    </xf>
    <xf numFmtId="0" fontId="20" fillId="0" borderId="36" xfId="0" applyFont="1" applyBorder="1" applyAlignment="1">
      <alignment horizontal="left" vertical="center" wrapText="1"/>
    </xf>
    <xf numFmtId="0" fontId="20" fillId="0" borderId="0" xfId="0" applyFont="1" applyBorder="1" applyAlignment="1">
      <alignment horizontal="left" vertical="center" wrapText="1"/>
    </xf>
    <xf numFmtId="0" fontId="20" fillId="0" borderId="37" xfId="0" applyFont="1" applyBorder="1" applyAlignment="1">
      <alignment horizontal="left" vertical="center" wrapText="1"/>
    </xf>
    <xf numFmtId="0" fontId="20" fillId="0" borderId="31" xfId="0" applyFont="1" applyBorder="1" applyAlignment="1">
      <alignment horizontal="left" vertical="center" wrapText="1"/>
    </xf>
    <xf numFmtId="0" fontId="20" fillId="0" borderId="24" xfId="0" applyFont="1" applyBorder="1" applyAlignment="1">
      <alignment horizontal="left" vertical="center" wrapText="1"/>
    </xf>
    <xf numFmtId="0" fontId="20" fillId="0" borderId="32" xfId="0" applyFont="1" applyBorder="1" applyAlignment="1">
      <alignment horizontal="left" vertical="center" wrapText="1"/>
    </xf>
    <xf numFmtId="0" fontId="4" fillId="0" borderId="0" xfId="0" applyFont="1" applyAlignment="1">
      <alignment horizontal="left" vertical="top"/>
    </xf>
    <xf numFmtId="0" fontId="26" fillId="0" borderId="2" xfId="0" applyFont="1" applyBorder="1" applyAlignment="1">
      <alignment horizontal="left" vertical="center"/>
    </xf>
    <xf numFmtId="0" fontId="26" fillId="0" borderId="2" xfId="0" applyFont="1" applyBorder="1" applyAlignment="1">
      <alignment horizontal="center" vertical="center"/>
    </xf>
    <xf numFmtId="0" fontId="18" fillId="0" borderId="2" xfId="0" applyFont="1" applyBorder="1" applyAlignment="1">
      <alignment horizontal="center" vertical="center"/>
    </xf>
    <xf numFmtId="3" fontId="19" fillId="0" borderId="14" xfId="0" applyNumberFormat="1" applyFont="1" applyFill="1" applyBorder="1" applyAlignment="1">
      <alignment horizontal="right" vertical="center"/>
    </xf>
    <xf numFmtId="0" fontId="19" fillId="0" borderId="15" xfId="0" applyFont="1" applyFill="1" applyBorder="1" applyAlignment="1">
      <alignment horizontal="left" vertical="center"/>
    </xf>
    <xf numFmtId="0" fontId="19" fillId="0" borderId="16" xfId="0" applyFont="1" applyFill="1" applyBorder="1" applyAlignment="1">
      <alignment horizontal="left" vertical="center"/>
    </xf>
    <xf numFmtId="0" fontId="19" fillId="0" borderId="17" xfId="0" applyFont="1" applyFill="1" applyBorder="1" applyAlignment="1">
      <alignment horizontal="left" vertical="center"/>
    </xf>
    <xf numFmtId="0" fontId="20" fillId="0" borderId="15" xfId="0" applyFont="1" applyFill="1" applyBorder="1" applyAlignment="1">
      <alignment horizontal="left" vertical="center"/>
    </xf>
    <xf numFmtId="0" fontId="20" fillId="0" borderId="16" xfId="0" applyFont="1" applyFill="1" applyBorder="1" applyAlignment="1">
      <alignment horizontal="left" vertical="center"/>
    </xf>
    <xf numFmtId="0" fontId="20" fillId="0" borderId="27" xfId="0" applyFont="1" applyFill="1" applyBorder="1" applyAlignment="1">
      <alignment horizontal="left" vertical="center"/>
    </xf>
    <xf numFmtId="14" fontId="19" fillId="0" borderId="28" xfId="0" applyNumberFormat="1" applyFont="1" applyFill="1" applyBorder="1" applyAlignment="1">
      <alignment horizontal="right" vertical="center"/>
    </xf>
    <xf numFmtId="14" fontId="19" fillId="0" borderId="16" xfId="0" applyNumberFormat="1" applyFont="1" applyFill="1" applyBorder="1" applyAlignment="1">
      <alignment horizontal="right" vertical="center"/>
    </xf>
    <xf numFmtId="14" fontId="19" fillId="0" borderId="27" xfId="0" applyNumberFormat="1" applyFont="1" applyFill="1" applyBorder="1" applyAlignment="1">
      <alignment horizontal="right" vertical="center"/>
    </xf>
    <xf numFmtId="3" fontId="19" fillId="0" borderId="28" xfId="0" applyNumberFormat="1" applyFont="1" applyFill="1" applyBorder="1" applyAlignment="1">
      <alignment horizontal="center" vertical="center"/>
    </xf>
    <xf numFmtId="3" fontId="19" fillId="0" borderId="16" xfId="0" applyNumberFormat="1" applyFont="1" applyFill="1" applyBorder="1" applyAlignment="1">
      <alignment horizontal="center" vertical="center"/>
    </xf>
    <xf numFmtId="3" fontId="19" fillId="0" borderId="27" xfId="0" applyNumberFormat="1" applyFont="1" applyFill="1" applyBorder="1" applyAlignment="1">
      <alignment horizontal="center" vertical="center"/>
    </xf>
    <xf numFmtId="3" fontId="18" fillId="0" borderId="28" xfId="0" applyNumberFormat="1" applyFont="1" applyFill="1" applyBorder="1" applyAlignment="1">
      <alignment horizontal="right" vertical="center"/>
    </xf>
    <xf numFmtId="3" fontId="18" fillId="0" borderId="16" xfId="0" applyNumberFormat="1" applyFont="1" applyFill="1" applyBorder="1" applyAlignment="1">
      <alignment horizontal="right" vertical="center"/>
    </xf>
    <xf numFmtId="3" fontId="18" fillId="0" borderId="27" xfId="0" applyNumberFormat="1" applyFont="1" applyFill="1" applyBorder="1" applyAlignment="1">
      <alignment horizontal="right" vertical="center"/>
    </xf>
    <xf numFmtId="3" fontId="19" fillId="0" borderId="28" xfId="0" applyNumberFormat="1" applyFont="1" applyFill="1" applyBorder="1" applyAlignment="1">
      <alignment horizontal="right" vertical="center"/>
    </xf>
    <xf numFmtId="0" fontId="19" fillId="0" borderId="13" xfId="0" applyFont="1" applyFill="1" applyBorder="1" applyAlignment="1">
      <alignment horizontal="left" vertical="center"/>
    </xf>
    <xf numFmtId="0" fontId="19" fillId="0" borderId="4" xfId="0" applyFont="1" applyFill="1" applyBorder="1" applyAlignment="1">
      <alignment horizontal="left" vertical="center"/>
    </xf>
    <xf numFmtId="0" fontId="19" fillId="0" borderId="14" xfId="0" applyFont="1" applyFill="1" applyBorder="1" applyAlignment="1">
      <alignment horizontal="left" vertical="center"/>
    </xf>
    <xf numFmtId="0" fontId="19" fillId="0" borderId="1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14" xfId="0" applyFont="1" applyFill="1" applyBorder="1" applyAlignment="1">
      <alignment horizontal="center" vertical="center"/>
    </xf>
    <xf numFmtId="0" fontId="20" fillId="0" borderId="13" xfId="0" applyFont="1" applyFill="1" applyBorder="1" applyAlignment="1">
      <alignment horizontal="left" vertical="center"/>
    </xf>
    <xf numFmtId="0" fontId="20" fillId="0" borderId="4" xfId="0" applyFont="1" applyFill="1" applyBorder="1" applyAlignment="1">
      <alignment horizontal="left" vertical="center"/>
    </xf>
    <xf numFmtId="0" fontId="20" fillId="0" borderId="5" xfId="0" applyFont="1" applyFill="1" applyBorder="1" applyAlignment="1">
      <alignment horizontal="left" vertical="center"/>
    </xf>
    <xf numFmtId="14" fontId="19" fillId="0" borderId="6" xfId="0" applyNumberFormat="1" applyFont="1" applyFill="1" applyBorder="1" applyAlignment="1">
      <alignment horizontal="right" vertical="center"/>
    </xf>
    <xf numFmtId="14" fontId="19" fillId="0" borderId="4" xfId="0" applyNumberFormat="1" applyFont="1" applyFill="1" applyBorder="1" applyAlignment="1">
      <alignment horizontal="right" vertical="center"/>
    </xf>
    <xf numFmtId="14" fontId="19" fillId="0" borderId="5" xfId="0" applyNumberFormat="1" applyFont="1" applyFill="1" applyBorder="1" applyAlignment="1">
      <alignment horizontal="right" vertical="center"/>
    </xf>
    <xf numFmtId="3" fontId="19" fillId="0" borderId="6" xfId="0" applyNumberFormat="1" applyFont="1" applyFill="1" applyBorder="1" applyAlignment="1">
      <alignment horizontal="center" vertical="center"/>
    </xf>
    <xf numFmtId="3" fontId="19" fillId="0" borderId="4" xfId="0" applyNumberFormat="1" applyFont="1" applyFill="1" applyBorder="1" applyAlignment="1">
      <alignment horizontal="center" vertical="center"/>
    </xf>
    <xf numFmtId="3" fontId="19" fillId="0" borderId="5" xfId="0" applyNumberFormat="1" applyFont="1" applyFill="1" applyBorder="1" applyAlignment="1">
      <alignment horizontal="center" vertical="center"/>
    </xf>
    <xf numFmtId="3" fontId="18" fillId="0" borderId="6" xfId="0" applyNumberFormat="1" applyFont="1" applyFill="1" applyBorder="1" applyAlignment="1">
      <alignment horizontal="right" vertical="center"/>
    </xf>
    <xf numFmtId="3" fontId="18" fillId="0" borderId="4" xfId="0" applyNumberFormat="1" applyFont="1" applyFill="1" applyBorder="1" applyAlignment="1">
      <alignment horizontal="right" vertical="center"/>
    </xf>
    <xf numFmtId="3" fontId="18" fillId="0" borderId="5" xfId="0" applyNumberFormat="1" applyFont="1" applyFill="1" applyBorder="1" applyAlignment="1">
      <alignment horizontal="right" vertical="center"/>
    </xf>
    <xf numFmtId="0" fontId="18" fillId="0" borderId="7" xfId="0" applyFont="1" applyFill="1" applyBorder="1" applyAlignment="1">
      <alignment horizontal="left" vertical="center"/>
    </xf>
    <xf numFmtId="0" fontId="18" fillId="0" borderId="8" xfId="0" applyFont="1" applyFill="1" applyBorder="1" applyAlignment="1">
      <alignment horizontal="left" vertical="center"/>
    </xf>
    <xf numFmtId="0" fontId="18" fillId="0" borderId="9" xfId="0" applyFont="1" applyFill="1" applyBorder="1" applyAlignment="1">
      <alignment horizontal="left" vertical="center"/>
    </xf>
    <xf numFmtId="0" fontId="19" fillId="0" borderId="10" xfId="0" applyFont="1" applyFill="1" applyBorder="1" applyAlignment="1">
      <alignment horizontal="left" vertical="center"/>
    </xf>
    <xf numFmtId="0" fontId="19" fillId="0" borderId="11" xfId="0" applyFont="1" applyFill="1" applyBorder="1" applyAlignment="1">
      <alignment horizontal="left" vertical="center"/>
    </xf>
    <xf numFmtId="0" fontId="19" fillId="0" borderId="12" xfId="0" applyFont="1" applyFill="1" applyBorder="1" applyAlignment="1">
      <alignment horizontal="left" vertical="center"/>
    </xf>
    <xf numFmtId="0" fontId="19" fillId="0" borderId="10"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12" xfId="0" applyFont="1" applyFill="1" applyBorder="1" applyAlignment="1">
      <alignment horizontal="center" vertical="center"/>
    </xf>
    <xf numFmtId="0" fontId="20" fillId="0" borderId="10" xfId="0" applyFont="1" applyFill="1" applyBorder="1" applyAlignment="1">
      <alignment horizontal="left" vertical="center"/>
    </xf>
    <xf numFmtId="0" fontId="20" fillId="0" borderId="11" xfId="0" applyFont="1" applyFill="1" applyBorder="1" applyAlignment="1">
      <alignment horizontal="left" vertical="center"/>
    </xf>
    <xf numFmtId="0" fontId="20" fillId="0" borderId="25" xfId="0" applyFont="1" applyFill="1" applyBorder="1" applyAlignment="1">
      <alignment horizontal="left" vertical="center"/>
    </xf>
    <xf numFmtId="14" fontId="19" fillId="0" borderId="26" xfId="0" applyNumberFormat="1" applyFont="1" applyFill="1" applyBorder="1" applyAlignment="1">
      <alignment horizontal="right" vertical="center"/>
    </xf>
    <xf numFmtId="14" fontId="19" fillId="0" borderId="11" xfId="0" applyNumberFormat="1" applyFont="1" applyFill="1" applyBorder="1" applyAlignment="1">
      <alignment horizontal="right" vertical="center"/>
    </xf>
    <xf numFmtId="14" fontId="19" fillId="0" borderId="25" xfId="0" applyNumberFormat="1" applyFont="1" applyFill="1" applyBorder="1" applyAlignment="1">
      <alignment horizontal="right" vertical="center"/>
    </xf>
    <xf numFmtId="3" fontId="19" fillId="0" borderId="26" xfId="0" applyNumberFormat="1" applyFont="1" applyFill="1" applyBorder="1" applyAlignment="1">
      <alignment horizontal="right" vertical="center"/>
    </xf>
    <xf numFmtId="3" fontId="19" fillId="0" borderId="11" xfId="0" applyNumberFormat="1" applyFont="1" applyFill="1" applyBorder="1" applyAlignment="1">
      <alignment horizontal="right" vertical="center"/>
    </xf>
    <xf numFmtId="3" fontId="19" fillId="0" borderId="25" xfId="0" applyNumberFormat="1" applyFont="1" applyFill="1" applyBorder="1" applyAlignment="1">
      <alignment horizontal="right" vertical="center"/>
    </xf>
    <xf numFmtId="3" fontId="18" fillId="0" borderId="26" xfId="0" applyNumberFormat="1" applyFont="1" applyFill="1" applyBorder="1" applyAlignment="1">
      <alignment horizontal="right" vertical="center"/>
    </xf>
    <xf numFmtId="3" fontId="18" fillId="0" borderId="11" xfId="0" applyNumberFormat="1" applyFont="1" applyFill="1" applyBorder="1" applyAlignment="1">
      <alignment horizontal="right" vertical="center"/>
    </xf>
    <xf numFmtId="3" fontId="18" fillId="0" borderId="25" xfId="0" applyNumberFormat="1" applyFont="1" applyFill="1" applyBorder="1" applyAlignment="1">
      <alignment horizontal="right" vertical="center"/>
    </xf>
    <xf numFmtId="3" fontId="19" fillId="0" borderId="12" xfId="0" applyNumberFormat="1" applyFont="1" applyFill="1" applyBorder="1" applyAlignment="1">
      <alignment horizontal="right" vertical="center"/>
    </xf>
    <xf numFmtId="0" fontId="20" fillId="0" borderId="15" xfId="0" applyFont="1" applyFill="1" applyBorder="1" applyAlignment="1">
      <alignment vertical="center"/>
    </xf>
    <xf numFmtId="0" fontId="20" fillId="0" borderId="16" xfId="0" applyFont="1" applyFill="1" applyBorder="1" applyAlignment="1">
      <alignment vertical="center"/>
    </xf>
    <xf numFmtId="0" fontId="20" fillId="0" borderId="27" xfId="0" applyFont="1" applyFill="1" applyBorder="1" applyAlignment="1">
      <alignment vertical="center"/>
    </xf>
    <xf numFmtId="0" fontId="20" fillId="0" borderId="13" xfId="0" applyFont="1" applyFill="1" applyBorder="1" applyAlignment="1">
      <alignment vertical="center"/>
    </xf>
    <xf numFmtId="0" fontId="20" fillId="0" borderId="4" xfId="0" applyFont="1" applyFill="1" applyBorder="1" applyAlignment="1">
      <alignment vertical="center"/>
    </xf>
    <xf numFmtId="0" fontId="20" fillId="0" borderId="5" xfId="0" applyFont="1" applyFill="1" applyBorder="1" applyAlignment="1">
      <alignmen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20" fillId="0" borderId="10" xfId="0" applyFont="1" applyFill="1" applyBorder="1" applyAlignment="1">
      <alignment vertical="center"/>
    </xf>
    <xf numFmtId="0" fontId="20" fillId="0" borderId="11" xfId="0" applyFont="1" applyFill="1" applyBorder="1" applyAlignment="1">
      <alignment vertical="center"/>
    </xf>
    <xf numFmtId="0" fontId="20" fillId="0" borderId="25" xfId="0" applyFont="1" applyFill="1" applyBorder="1" applyAlignment="1">
      <alignment vertical="center"/>
    </xf>
    <xf numFmtId="3" fontId="19" fillId="0" borderId="26" xfId="0" applyNumberFormat="1" applyFont="1" applyFill="1" applyBorder="1" applyAlignment="1">
      <alignment horizontal="center" vertical="center"/>
    </xf>
    <xf numFmtId="3" fontId="19" fillId="0" borderId="11" xfId="0" applyNumberFormat="1" applyFont="1" applyFill="1" applyBorder="1" applyAlignment="1">
      <alignment horizontal="center" vertical="center"/>
    </xf>
    <xf numFmtId="3" fontId="19" fillId="0" borderId="25" xfId="0" applyNumberFormat="1" applyFont="1" applyFill="1" applyBorder="1" applyAlignment="1">
      <alignment horizontal="center" vertical="center"/>
    </xf>
    <xf numFmtId="0" fontId="13" fillId="0" borderId="13" xfId="0" applyFont="1" applyBorder="1" applyAlignment="1">
      <alignment horizontal="left" vertical="center"/>
    </xf>
    <xf numFmtId="0" fontId="13" fillId="0" borderId="4" xfId="0" applyFont="1" applyBorder="1" applyAlignment="1">
      <alignment horizontal="left" vertical="center"/>
    </xf>
    <xf numFmtId="0" fontId="13" fillId="0" borderId="14"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3" fontId="14" fillId="0" borderId="15" xfId="0" applyNumberFormat="1" applyFont="1" applyFill="1" applyBorder="1" applyAlignment="1">
      <alignment horizontal="right" vertical="center"/>
    </xf>
    <xf numFmtId="3" fontId="14" fillId="0" borderId="16" xfId="0" applyNumberFormat="1" applyFont="1" applyFill="1" applyBorder="1" applyAlignment="1">
      <alignment horizontal="right" vertical="center"/>
    </xf>
    <xf numFmtId="3" fontId="14" fillId="0" borderId="17" xfId="0" applyNumberFormat="1" applyFont="1" applyFill="1" applyBorder="1" applyAlignment="1">
      <alignment horizontal="right" vertical="center"/>
    </xf>
    <xf numFmtId="0" fontId="6" fillId="3" borderId="0" xfId="0" applyFont="1" applyFill="1" applyAlignment="1">
      <alignment horizontal="justify" vertical="top" wrapText="1"/>
    </xf>
    <xf numFmtId="3" fontId="19" fillId="0" borderId="13" xfId="0" applyNumberFormat="1" applyFont="1" applyFill="1" applyBorder="1" applyAlignment="1">
      <alignment horizontal="right" vertical="center"/>
    </xf>
    <xf numFmtId="3" fontId="14" fillId="0" borderId="13" xfId="0" applyNumberFormat="1" applyFont="1" applyFill="1" applyBorder="1" applyAlignment="1">
      <alignment horizontal="right" vertical="center"/>
    </xf>
    <xf numFmtId="3" fontId="14" fillId="0" borderId="4" xfId="0" applyNumberFormat="1" applyFont="1" applyFill="1" applyBorder="1" applyAlignment="1">
      <alignment horizontal="right" vertical="center"/>
    </xf>
    <xf numFmtId="3" fontId="14" fillId="0" borderId="14" xfId="0" applyNumberFormat="1" applyFont="1" applyFill="1" applyBorder="1" applyAlignment="1">
      <alignment horizontal="right" vertical="center"/>
    </xf>
    <xf numFmtId="3" fontId="18" fillId="0" borderId="13" xfId="0" applyNumberFormat="1" applyFont="1" applyFill="1" applyBorder="1" applyAlignment="1">
      <alignment horizontal="right" vertical="center"/>
    </xf>
    <xf numFmtId="3" fontId="18" fillId="0" borderId="14" xfId="0" applyNumberFormat="1" applyFont="1" applyFill="1" applyBorder="1" applyAlignment="1">
      <alignment horizontal="right" vertical="center"/>
    </xf>
    <xf numFmtId="3" fontId="18" fillId="0" borderId="13" xfId="0" applyNumberFormat="1" applyFont="1" applyBorder="1" applyAlignment="1">
      <alignment horizontal="right" vertical="center"/>
    </xf>
    <xf numFmtId="3" fontId="18" fillId="0" borderId="4" xfId="0" applyNumberFormat="1" applyFont="1" applyBorder="1" applyAlignment="1">
      <alignment horizontal="right" vertical="center"/>
    </xf>
    <xf numFmtId="3" fontId="18" fillId="0" borderId="14" xfId="0" applyNumberFormat="1" applyFont="1" applyBorder="1" applyAlignment="1">
      <alignment horizontal="right" vertical="center"/>
    </xf>
    <xf numFmtId="3" fontId="13" fillId="3" borderId="13" xfId="0" applyNumberFormat="1" applyFont="1" applyFill="1" applyBorder="1" applyAlignment="1">
      <alignment horizontal="right" vertical="center"/>
    </xf>
    <xf numFmtId="3" fontId="13" fillId="3" borderId="4" xfId="0" applyNumberFormat="1" applyFont="1" applyFill="1" applyBorder="1" applyAlignment="1">
      <alignment horizontal="right" vertical="center"/>
    </xf>
    <xf numFmtId="3" fontId="13" fillId="3" borderId="14" xfId="0" applyNumberFormat="1" applyFont="1" applyFill="1" applyBorder="1" applyAlignment="1">
      <alignment horizontal="right" vertical="center"/>
    </xf>
    <xf numFmtId="3" fontId="13" fillId="0" borderId="13" xfId="0" applyNumberFormat="1" applyFont="1" applyBorder="1" applyAlignment="1">
      <alignment horizontal="right" vertical="center"/>
    </xf>
    <xf numFmtId="3" fontId="13" fillId="0" borderId="4" xfId="0" applyNumberFormat="1" applyFont="1" applyBorder="1" applyAlignment="1">
      <alignment horizontal="right" vertical="center"/>
    </xf>
    <xf numFmtId="3" fontId="13" fillId="0" borderId="14" xfId="0" applyNumberFormat="1" applyFont="1" applyBorder="1" applyAlignment="1">
      <alignment horizontal="right" vertical="center"/>
    </xf>
    <xf numFmtId="3" fontId="18" fillId="3" borderId="13" xfId="0" applyNumberFormat="1" applyFont="1" applyFill="1" applyBorder="1" applyAlignment="1">
      <alignment horizontal="right" vertical="center"/>
    </xf>
    <xf numFmtId="3" fontId="18" fillId="3" borderId="4" xfId="0" applyNumberFormat="1" applyFont="1" applyFill="1" applyBorder="1" applyAlignment="1">
      <alignment horizontal="right" vertical="center"/>
    </xf>
    <xf numFmtId="3" fontId="18" fillId="3" borderId="14" xfId="0" applyNumberFormat="1" applyFont="1" applyFill="1" applyBorder="1" applyAlignment="1">
      <alignment horizontal="right" vertical="center"/>
    </xf>
    <xf numFmtId="3" fontId="18" fillId="0" borderId="10" xfId="0" applyNumberFormat="1" applyFont="1" applyBorder="1" applyAlignment="1">
      <alignment horizontal="right" vertical="center"/>
    </xf>
    <xf numFmtId="3" fontId="18" fillId="0" borderId="11" xfId="0" applyNumberFormat="1" applyFont="1" applyBorder="1" applyAlignment="1">
      <alignment horizontal="right" vertical="center"/>
    </xf>
    <xf numFmtId="3" fontId="18" fillId="0" borderId="12" xfId="0" applyNumberFormat="1" applyFont="1" applyBorder="1" applyAlignment="1">
      <alignment horizontal="right" vertical="center"/>
    </xf>
    <xf numFmtId="3" fontId="13" fillId="3" borderId="10" xfId="0" applyNumberFormat="1" applyFont="1" applyFill="1" applyBorder="1" applyAlignment="1">
      <alignment horizontal="right" vertical="center"/>
    </xf>
    <xf numFmtId="3" fontId="13" fillId="3" borderId="11" xfId="0" applyNumberFormat="1" applyFont="1" applyFill="1" applyBorder="1" applyAlignment="1">
      <alignment horizontal="right" vertical="center"/>
    </xf>
    <xf numFmtId="3" fontId="13" fillId="3" borderId="12" xfId="0" applyNumberFormat="1" applyFont="1" applyFill="1" applyBorder="1" applyAlignment="1">
      <alignment horizontal="right" vertical="center"/>
    </xf>
    <xf numFmtId="0" fontId="6" fillId="0" borderId="0" xfId="0" applyFont="1" applyAlignment="1">
      <alignment horizontal="left"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3" fontId="13" fillId="2" borderId="7" xfId="0" applyNumberFormat="1" applyFont="1" applyFill="1" applyBorder="1" applyAlignment="1">
      <alignment horizontal="right" vertical="center"/>
    </xf>
    <xf numFmtId="3" fontId="13" fillId="2" borderId="8" xfId="0" applyNumberFormat="1" applyFont="1" applyFill="1" applyBorder="1" applyAlignment="1">
      <alignment horizontal="right" vertical="center"/>
    </xf>
    <xf numFmtId="3" fontId="13" fillId="2" borderId="9" xfId="0" applyNumberFormat="1" applyFont="1" applyFill="1" applyBorder="1" applyAlignment="1">
      <alignment horizontal="right" vertical="center"/>
    </xf>
    <xf numFmtId="3" fontId="14" fillId="0" borderId="27" xfId="0" applyNumberFormat="1" applyFont="1" applyBorder="1" applyAlignment="1">
      <alignment horizontal="right" vertical="center"/>
    </xf>
    <xf numFmtId="3" fontId="14" fillId="0" borderId="28" xfId="0" applyNumberFormat="1" applyFont="1" applyBorder="1" applyAlignment="1">
      <alignment horizontal="right" vertical="center"/>
    </xf>
    <xf numFmtId="3" fontId="13" fillId="0" borderId="28" xfId="0" applyNumberFormat="1" applyFont="1" applyBorder="1" applyAlignment="1">
      <alignment horizontal="right" vertical="center"/>
    </xf>
    <xf numFmtId="3" fontId="13" fillId="0" borderId="16" xfId="0" applyNumberFormat="1" applyFont="1" applyBorder="1" applyAlignment="1">
      <alignment horizontal="right" vertical="center"/>
    </xf>
    <xf numFmtId="3" fontId="13" fillId="0" borderId="27" xfId="0" applyNumberFormat="1" applyFont="1" applyBorder="1" applyAlignment="1">
      <alignment horizontal="right" vertical="center"/>
    </xf>
    <xf numFmtId="3" fontId="14" fillId="2" borderId="17" xfId="0" applyNumberFormat="1" applyFont="1" applyFill="1" applyBorder="1" applyAlignment="1">
      <alignment horizontal="right" vertical="center"/>
    </xf>
    <xf numFmtId="3" fontId="14" fillId="2" borderId="6" xfId="0" applyNumberFormat="1" applyFont="1" applyFill="1" applyBorder="1" applyAlignment="1">
      <alignment horizontal="right" vertical="center"/>
    </xf>
    <xf numFmtId="3" fontId="14" fillId="0" borderId="25" xfId="0" applyNumberFormat="1" applyFont="1" applyBorder="1" applyAlignment="1">
      <alignment horizontal="right" vertical="center"/>
    </xf>
    <xf numFmtId="3" fontId="14" fillId="0" borderId="26" xfId="0" applyNumberFormat="1" applyFont="1" applyBorder="1" applyAlignment="1">
      <alignment horizontal="right" vertical="center"/>
    </xf>
    <xf numFmtId="3" fontId="14" fillId="2" borderId="26" xfId="0" applyNumberFormat="1" applyFont="1" applyFill="1" applyBorder="1" applyAlignment="1">
      <alignment horizontal="right" vertical="center"/>
    </xf>
    <xf numFmtId="3" fontId="14" fillId="0" borderId="7" xfId="0" applyNumberFormat="1" applyFont="1" applyBorder="1" applyAlignment="1">
      <alignment horizontal="right" vertical="center"/>
    </xf>
    <xf numFmtId="3" fontId="14" fillId="0" borderId="8" xfId="0" applyNumberFormat="1" applyFont="1" applyBorder="1" applyAlignment="1">
      <alignment horizontal="right" vertical="center"/>
    </xf>
    <xf numFmtId="3" fontId="14" fillId="0" borderId="9" xfId="0" applyNumberFormat="1" applyFont="1" applyBorder="1" applyAlignment="1">
      <alignment horizontal="right" vertical="center"/>
    </xf>
    <xf numFmtId="3" fontId="14" fillId="0" borderId="29" xfId="0" applyNumberFormat="1" applyFont="1" applyBorder="1" applyAlignment="1">
      <alignment horizontal="right" vertical="center"/>
    </xf>
    <xf numFmtId="3" fontId="14" fillId="2" borderId="30" xfId="0" applyNumberFormat="1" applyFont="1" applyFill="1" applyBorder="1" applyAlignment="1">
      <alignment horizontal="right" vertical="center"/>
    </xf>
    <xf numFmtId="3" fontId="14" fillId="2" borderId="8" xfId="0" applyNumberFormat="1" applyFont="1" applyFill="1" applyBorder="1" applyAlignment="1">
      <alignment horizontal="right" vertical="center"/>
    </xf>
    <xf numFmtId="3" fontId="14" fillId="2" borderId="9" xfId="0" applyNumberFormat="1" applyFont="1" applyFill="1" applyBorder="1" applyAlignment="1">
      <alignment horizontal="right" vertical="center"/>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3" fontId="14" fillId="0" borderId="30" xfId="0" applyNumberFormat="1" applyFont="1" applyBorder="1" applyAlignment="1">
      <alignment horizontal="righ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3" fontId="19" fillId="0" borderId="15" xfId="0" applyNumberFormat="1" applyFont="1" applyBorder="1" applyAlignment="1">
      <alignment horizontal="right" vertical="center"/>
    </xf>
    <xf numFmtId="3" fontId="19" fillId="0" borderId="16" xfId="0" applyNumberFormat="1" applyFont="1" applyBorder="1" applyAlignment="1">
      <alignment horizontal="right" vertical="center"/>
    </xf>
    <xf numFmtId="3" fontId="19" fillId="0" borderId="27" xfId="0" applyNumberFormat="1" applyFont="1" applyBorder="1" applyAlignment="1">
      <alignment horizontal="right" vertical="center"/>
    </xf>
    <xf numFmtId="3" fontId="19" fillId="0" borderId="28" xfId="0" applyNumberFormat="1" applyFont="1" applyBorder="1" applyAlignment="1">
      <alignment horizontal="right" vertical="center"/>
    </xf>
    <xf numFmtId="3" fontId="18" fillId="0" borderId="28" xfId="0" applyNumberFormat="1" applyFont="1" applyBorder="1" applyAlignment="1">
      <alignment horizontal="right" vertical="center"/>
    </xf>
    <xf numFmtId="3" fontId="18" fillId="0" borderId="16" xfId="0" applyNumberFormat="1" applyFont="1" applyBorder="1" applyAlignment="1">
      <alignment horizontal="right" vertical="center"/>
    </xf>
    <xf numFmtId="3" fontId="18" fillId="0" borderId="27" xfId="0" applyNumberFormat="1" applyFont="1" applyBorder="1" applyAlignment="1">
      <alignment horizontal="right" vertical="center"/>
    </xf>
    <xf numFmtId="3" fontId="19" fillId="2" borderId="17" xfId="0" applyNumberFormat="1" applyFont="1" applyFill="1" applyBorder="1" applyAlignment="1">
      <alignment horizontal="right" vertical="center"/>
    </xf>
    <xf numFmtId="3" fontId="19" fillId="2" borderId="6" xfId="0" applyNumberFormat="1" applyFont="1" applyFill="1" applyBorder="1" applyAlignment="1">
      <alignment horizontal="right" vertical="center"/>
    </xf>
    <xf numFmtId="3" fontId="19" fillId="2" borderId="4" xfId="0" applyNumberFormat="1" applyFont="1" applyFill="1" applyBorder="1" applyAlignment="1">
      <alignment horizontal="right" vertical="center"/>
    </xf>
    <xf numFmtId="3" fontId="19" fillId="2" borderId="14" xfId="0" applyNumberFormat="1" applyFont="1" applyFill="1" applyBorder="1" applyAlignment="1">
      <alignment horizontal="right" vertical="center"/>
    </xf>
    <xf numFmtId="3" fontId="19" fillId="2" borderId="26"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3" fontId="19" fillId="2" borderId="12" xfId="0" applyNumberFormat="1" applyFont="1" applyFill="1" applyBorder="1" applyAlignment="1">
      <alignment horizontal="right" vertical="center"/>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3" fontId="19" fillId="0" borderId="25" xfId="0" applyNumberFormat="1" applyFont="1" applyBorder="1" applyAlignment="1">
      <alignment horizontal="right" vertical="center"/>
    </xf>
    <xf numFmtId="3" fontId="19" fillId="0" borderId="26" xfId="0" applyNumberFormat="1" applyFont="1" applyBorder="1" applyAlignment="1">
      <alignment horizontal="right" vertical="center"/>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3" fontId="19" fillId="0" borderId="7" xfId="0" applyNumberFormat="1" applyFont="1" applyBorder="1" applyAlignment="1">
      <alignment horizontal="right" vertical="center"/>
    </xf>
    <xf numFmtId="3" fontId="19" fillId="0" borderId="8" xfId="0" applyNumberFormat="1" applyFont="1" applyBorder="1" applyAlignment="1">
      <alignment horizontal="right" vertical="center"/>
    </xf>
    <xf numFmtId="3" fontId="19" fillId="0" borderId="9" xfId="0" applyNumberFormat="1" applyFont="1" applyBorder="1" applyAlignment="1">
      <alignment horizontal="right" vertical="center"/>
    </xf>
    <xf numFmtId="3" fontId="19" fillId="0" borderId="29" xfId="0" applyNumberFormat="1" applyFont="1" applyBorder="1" applyAlignment="1">
      <alignment horizontal="right" vertical="center"/>
    </xf>
    <xf numFmtId="3" fontId="19" fillId="2" borderId="30" xfId="0" applyNumberFormat="1" applyFont="1" applyFill="1" applyBorder="1" applyAlignment="1">
      <alignment horizontal="right" vertical="center"/>
    </xf>
    <xf numFmtId="3" fontId="19" fillId="2" borderId="8" xfId="0" applyNumberFormat="1" applyFont="1" applyFill="1" applyBorder="1" applyAlignment="1">
      <alignment horizontal="right" vertical="center"/>
    </xf>
    <xf numFmtId="3" fontId="19" fillId="2" borderId="9" xfId="0" applyNumberFormat="1" applyFont="1" applyFill="1" applyBorder="1" applyAlignment="1">
      <alignment horizontal="right" vertical="center"/>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3" fontId="19" fillId="0" borderId="30" xfId="0" applyNumberFormat="1" applyFont="1" applyBorder="1" applyAlignment="1">
      <alignment horizontal="right" vertical="center"/>
    </xf>
    <xf numFmtId="0" fontId="19" fillId="0" borderId="13" xfId="0" applyFont="1" applyBorder="1" applyAlignment="1">
      <alignment horizontal="left" vertical="center"/>
    </xf>
    <xf numFmtId="0" fontId="19" fillId="0" borderId="4" xfId="0" applyFont="1" applyBorder="1" applyAlignment="1">
      <alignment horizontal="left" vertical="center"/>
    </xf>
    <xf numFmtId="0" fontId="19" fillId="0" borderId="14" xfId="0" applyFont="1" applyBorder="1" applyAlignment="1">
      <alignment horizontal="left" vertical="center"/>
    </xf>
    <xf numFmtId="0" fontId="14" fillId="3" borderId="13" xfId="0" applyFont="1" applyFill="1" applyBorder="1" applyAlignment="1">
      <alignment horizontal="left" vertical="center"/>
    </xf>
    <xf numFmtId="0" fontId="14" fillId="3" borderId="4" xfId="0" applyFont="1" applyFill="1" applyBorder="1" applyAlignment="1">
      <alignment horizontal="left" vertical="center"/>
    </xf>
    <xf numFmtId="0" fontId="14" fillId="3" borderId="14" xfId="0" applyFont="1" applyFill="1" applyBorder="1" applyAlignment="1">
      <alignment horizontal="left" vertical="center"/>
    </xf>
    <xf numFmtId="3" fontId="14" fillId="0" borderId="15" xfId="0" applyNumberFormat="1" applyFont="1" applyBorder="1" applyAlignment="1">
      <alignment horizontal="center"/>
    </xf>
    <xf numFmtId="3" fontId="14" fillId="0" borderId="16" xfId="0" applyNumberFormat="1" applyFont="1" applyBorder="1" applyAlignment="1">
      <alignment horizontal="center"/>
    </xf>
    <xf numFmtId="3" fontId="14" fillId="0" borderId="27" xfId="0" applyNumberFormat="1" applyFont="1" applyBorder="1" applyAlignment="1">
      <alignment horizontal="center"/>
    </xf>
    <xf numFmtId="3" fontId="14" fillId="0" borderId="28" xfId="0" applyNumberFormat="1" applyFont="1" applyBorder="1" applyAlignment="1">
      <alignment horizontal="center"/>
    </xf>
    <xf numFmtId="3" fontId="14" fillId="0" borderId="17" xfId="0" applyNumberFormat="1" applyFont="1" applyBorder="1" applyAlignment="1">
      <alignment horizontal="center"/>
    </xf>
    <xf numFmtId="0" fontId="6" fillId="0" borderId="0" xfId="0" applyFont="1" applyAlignment="1">
      <alignment horizontal="justify" vertical="top" wrapText="1"/>
    </xf>
    <xf numFmtId="0" fontId="6" fillId="3" borderId="0" xfId="0" applyFont="1" applyFill="1" applyAlignment="1">
      <alignment horizontal="justify" vertical="top"/>
    </xf>
    <xf numFmtId="3" fontId="13" fillId="0" borderId="7" xfId="0" applyNumberFormat="1" applyFont="1" applyBorder="1" applyAlignment="1">
      <alignment horizontal="right" vertical="center"/>
    </xf>
    <xf numFmtId="3" fontId="13" fillId="0" borderId="8" xfId="0" applyNumberFormat="1" applyFont="1" applyBorder="1" applyAlignment="1">
      <alignment horizontal="right" vertical="center"/>
    </xf>
    <xf numFmtId="3" fontId="13" fillId="0" borderId="9" xfId="0" applyNumberFormat="1" applyFont="1" applyBorder="1" applyAlignment="1">
      <alignment horizontal="right" vertical="center"/>
    </xf>
    <xf numFmtId="3" fontId="14" fillId="0" borderId="10" xfId="0" applyNumberFormat="1" applyFont="1" applyBorder="1" applyAlignment="1">
      <alignment horizontal="right"/>
    </xf>
    <xf numFmtId="3" fontId="14" fillId="0" borderId="11" xfId="0" applyNumberFormat="1" applyFont="1" applyBorder="1" applyAlignment="1">
      <alignment horizontal="right"/>
    </xf>
    <xf numFmtId="3" fontId="14" fillId="0" borderId="25" xfId="0" applyNumberFormat="1" applyFont="1" applyBorder="1" applyAlignment="1">
      <alignment horizontal="right"/>
    </xf>
    <xf numFmtId="3" fontId="14" fillId="0" borderId="26" xfId="0" applyNumberFormat="1" applyFont="1" applyBorder="1" applyAlignment="1">
      <alignment horizontal="right"/>
    </xf>
    <xf numFmtId="3" fontId="14" fillId="0" borderId="12" xfId="0" applyNumberFormat="1" applyFont="1" applyBorder="1" applyAlignment="1">
      <alignment horizontal="right"/>
    </xf>
    <xf numFmtId="3" fontId="14" fillId="0" borderId="7" xfId="0" applyNumberFormat="1" applyFont="1" applyBorder="1" applyAlignment="1">
      <alignment horizontal="center"/>
    </xf>
    <xf numFmtId="3" fontId="14" fillId="0" borderId="8" xfId="0" applyNumberFormat="1" applyFont="1" applyBorder="1" applyAlignment="1">
      <alignment horizontal="center"/>
    </xf>
    <xf numFmtId="3" fontId="14" fillId="0" borderId="29" xfId="0" applyNumberFormat="1" applyFont="1" applyBorder="1" applyAlignment="1">
      <alignment horizontal="center"/>
    </xf>
    <xf numFmtId="3" fontId="14" fillId="0" borderId="30" xfId="0" applyNumberFormat="1" applyFont="1" applyBorder="1" applyAlignment="1">
      <alignment horizontal="center"/>
    </xf>
    <xf numFmtId="3" fontId="14" fillId="0" borderId="9" xfId="0" applyNumberFormat="1" applyFont="1" applyBorder="1" applyAlignment="1">
      <alignment horizontal="center"/>
    </xf>
    <xf numFmtId="3" fontId="14" fillId="0" borderId="13" xfId="0" applyNumberFormat="1" applyFont="1" applyBorder="1" applyAlignment="1">
      <alignment horizontal="right"/>
    </xf>
    <xf numFmtId="3" fontId="14" fillId="0" borderId="4" xfId="0" applyNumberFormat="1" applyFont="1" applyBorder="1" applyAlignment="1">
      <alignment horizontal="right"/>
    </xf>
    <xf numFmtId="3" fontId="14" fillId="0" borderId="14" xfId="0" applyNumberFormat="1" applyFont="1" applyBorder="1" applyAlignment="1">
      <alignment horizontal="right"/>
    </xf>
    <xf numFmtId="3" fontId="14" fillId="0" borderId="5" xfId="0" applyNumberFormat="1" applyFont="1" applyBorder="1" applyAlignment="1">
      <alignment horizontal="right"/>
    </xf>
    <xf numFmtId="3" fontId="13" fillId="0" borderId="10" xfId="0" applyNumberFormat="1" applyFont="1" applyBorder="1" applyAlignment="1">
      <alignment horizontal="right" vertical="center"/>
    </xf>
    <xf numFmtId="3" fontId="13" fillId="0" borderId="11" xfId="0" applyNumberFormat="1" applyFont="1" applyBorder="1" applyAlignment="1">
      <alignment horizontal="right" vertical="center"/>
    </xf>
    <xf numFmtId="3" fontId="13" fillId="0" borderId="12" xfId="0" applyNumberFormat="1" applyFont="1" applyBorder="1" applyAlignment="1">
      <alignment horizontal="right" vertical="center"/>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25" fillId="0" borderId="17" xfId="0" applyFont="1" applyBorder="1" applyAlignment="1">
      <alignment horizontal="left" vertical="center" wrapText="1"/>
    </xf>
    <xf numFmtId="3" fontId="25" fillId="0" borderId="15" xfId="0" applyNumberFormat="1" applyFont="1" applyBorder="1" applyAlignment="1">
      <alignment horizontal="right" vertical="center"/>
    </xf>
    <xf numFmtId="3" fontId="25" fillId="0" borderId="16" xfId="0" applyNumberFormat="1" applyFont="1" applyBorder="1" applyAlignment="1">
      <alignment horizontal="right" vertical="center"/>
    </xf>
    <xf numFmtId="3" fontId="25" fillId="0" borderId="17" xfId="0" applyNumberFormat="1" applyFont="1" applyBorder="1" applyAlignment="1">
      <alignment horizontal="right"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5" fillId="3" borderId="10"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5" fillId="3" borderId="12" xfId="0" applyFont="1" applyFill="1" applyBorder="1" applyAlignment="1">
      <alignment horizontal="left" vertical="center" wrapText="1"/>
    </xf>
    <xf numFmtId="3" fontId="25" fillId="0" borderId="10" xfId="0" applyNumberFormat="1" applyFont="1" applyBorder="1" applyAlignment="1">
      <alignment horizontal="right" vertical="center"/>
    </xf>
    <xf numFmtId="3" fontId="25" fillId="0" borderId="11" xfId="0" applyNumberFormat="1" applyFont="1" applyBorder="1" applyAlignment="1">
      <alignment horizontal="right" vertical="center"/>
    </xf>
    <xf numFmtId="3" fontId="25" fillId="0" borderId="12" xfId="0" applyNumberFormat="1" applyFont="1" applyBorder="1" applyAlignment="1">
      <alignment horizontal="right" vertical="center"/>
    </xf>
    <xf numFmtId="0" fontId="14" fillId="0" borderId="15" xfId="0" applyFont="1" applyBorder="1" applyAlignment="1">
      <alignment horizontal="right" vertical="center"/>
    </xf>
    <xf numFmtId="3" fontId="19" fillId="3" borderId="12" xfId="0" applyNumberFormat="1" applyFont="1" applyFill="1" applyBorder="1" applyAlignment="1">
      <alignment horizontal="right" vertical="center"/>
    </xf>
    <xf numFmtId="0" fontId="13" fillId="3" borderId="7" xfId="0" applyFont="1" applyFill="1" applyBorder="1" applyAlignment="1">
      <alignment horizontal="left" vertical="center"/>
    </xf>
    <xf numFmtId="0" fontId="13" fillId="3" borderId="8" xfId="0" applyFont="1" applyFill="1" applyBorder="1" applyAlignment="1">
      <alignment horizontal="left" vertical="center"/>
    </xf>
    <xf numFmtId="0" fontId="13" fillId="3" borderId="9" xfId="0" applyFont="1" applyFill="1" applyBorder="1" applyAlignment="1">
      <alignment horizontal="left" vertical="center"/>
    </xf>
    <xf numFmtId="0" fontId="6" fillId="0" borderId="0" xfId="0" applyFont="1" applyAlignment="1">
      <alignment horizontal="justify" vertical="top"/>
    </xf>
    <xf numFmtId="3" fontId="13" fillId="2" borderId="27" xfId="0" applyNumberFormat="1" applyFont="1" applyFill="1" applyBorder="1" applyAlignment="1">
      <alignment horizontal="right" vertical="center"/>
    </xf>
    <xf numFmtId="3" fontId="13" fillId="2" borderId="28" xfId="0" applyNumberFormat="1" applyFont="1" applyFill="1" applyBorder="1" applyAlignment="1">
      <alignment horizontal="right" vertical="center"/>
    </xf>
    <xf numFmtId="0" fontId="14" fillId="3" borderId="15" xfId="0" applyFont="1" applyFill="1" applyBorder="1" applyAlignment="1">
      <alignment horizontal="left" vertical="center" wrapText="1"/>
    </xf>
    <xf numFmtId="0" fontId="14" fillId="3" borderId="16" xfId="0" applyFont="1" applyFill="1" applyBorder="1" applyAlignment="1">
      <alignment horizontal="left" vertical="center" wrapText="1"/>
    </xf>
    <xf numFmtId="0" fontId="14" fillId="3" borderId="17" xfId="0" applyFont="1" applyFill="1" applyBorder="1" applyAlignment="1">
      <alignment horizontal="left" vertical="center" wrapText="1"/>
    </xf>
    <xf numFmtId="3" fontId="14" fillId="3" borderId="15" xfId="0" applyNumberFormat="1" applyFont="1" applyFill="1" applyBorder="1" applyAlignment="1">
      <alignment horizontal="right" vertical="center"/>
    </xf>
    <xf numFmtId="3" fontId="14" fillId="3" borderId="16" xfId="0" applyNumberFormat="1" applyFont="1" applyFill="1" applyBorder="1" applyAlignment="1">
      <alignment horizontal="right" vertical="center"/>
    </xf>
    <xf numFmtId="3" fontId="14" fillId="3" borderId="17" xfId="0" applyNumberFormat="1" applyFont="1" applyFill="1" applyBorder="1" applyAlignment="1">
      <alignment horizontal="right" vertical="center"/>
    </xf>
    <xf numFmtId="0" fontId="14" fillId="3" borderId="10" xfId="0" applyFont="1" applyFill="1" applyBorder="1" applyAlignment="1">
      <alignment horizontal="left" vertical="center" wrapText="1"/>
    </xf>
    <xf numFmtId="0" fontId="14" fillId="3" borderId="11" xfId="0" applyFont="1" applyFill="1" applyBorder="1" applyAlignment="1">
      <alignment horizontal="left" vertical="center" wrapText="1"/>
    </xf>
    <xf numFmtId="0" fontId="14" fillId="3" borderId="12" xfId="0" applyFont="1" applyFill="1" applyBorder="1" applyAlignment="1">
      <alignment horizontal="left" vertical="center" wrapText="1"/>
    </xf>
    <xf numFmtId="0" fontId="14" fillId="3" borderId="15" xfId="0" applyFont="1" applyFill="1" applyBorder="1" applyAlignment="1">
      <alignment horizontal="left" vertical="center"/>
    </xf>
    <xf numFmtId="0" fontId="14" fillId="3" borderId="16" xfId="0" applyFont="1" applyFill="1" applyBorder="1" applyAlignment="1">
      <alignment horizontal="left" vertical="center"/>
    </xf>
    <xf numFmtId="0" fontId="14" fillId="3" borderId="17" xfId="0" applyFont="1" applyFill="1" applyBorder="1" applyAlignment="1">
      <alignment horizontal="left" vertical="center"/>
    </xf>
    <xf numFmtId="0" fontId="14" fillId="3" borderId="10" xfId="0" applyFont="1" applyFill="1" applyBorder="1" applyAlignment="1">
      <alignment horizontal="left" vertical="center"/>
    </xf>
    <xf numFmtId="0" fontId="14" fillId="3" borderId="11" xfId="0" applyFont="1" applyFill="1" applyBorder="1" applyAlignment="1">
      <alignment horizontal="left" vertical="center"/>
    </xf>
    <xf numFmtId="0" fontId="14" fillId="3" borderId="12" xfId="0" applyFont="1" applyFill="1" applyBorder="1" applyAlignment="1">
      <alignment horizontal="left" vertical="center"/>
    </xf>
    <xf numFmtId="3" fontId="14" fillId="0" borderId="10" xfId="0" applyNumberFormat="1" applyFont="1" applyBorder="1" applyAlignment="1">
      <alignment horizontal="center" vertical="center"/>
    </xf>
    <xf numFmtId="3" fontId="14" fillId="0" borderId="11" xfId="0" applyNumberFormat="1" applyFont="1" applyBorder="1" applyAlignment="1">
      <alignment horizontal="center" vertical="center"/>
    </xf>
    <xf numFmtId="3" fontId="14" fillId="0" borderId="25" xfId="0" applyNumberFormat="1" applyFont="1" applyBorder="1" applyAlignment="1">
      <alignment horizontal="center" vertical="center"/>
    </xf>
    <xf numFmtId="3" fontId="14" fillId="0" borderId="26" xfId="0" applyNumberFormat="1" applyFont="1" applyBorder="1" applyAlignment="1">
      <alignment horizontal="center" vertical="center"/>
    </xf>
    <xf numFmtId="3" fontId="19" fillId="0" borderId="10" xfId="0" applyNumberFormat="1" applyFont="1" applyFill="1" applyBorder="1" applyAlignment="1">
      <alignment horizontal="left" vertical="center" wrapText="1"/>
    </xf>
    <xf numFmtId="3" fontId="19" fillId="0" borderId="11" xfId="0" applyNumberFormat="1" applyFont="1" applyFill="1" applyBorder="1" applyAlignment="1">
      <alignment horizontal="left" vertical="center" wrapText="1"/>
    </xf>
    <xf numFmtId="3" fontId="19" fillId="0" borderId="12" xfId="0" applyNumberFormat="1" applyFont="1" applyFill="1" applyBorder="1" applyAlignment="1">
      <alignment horizontal="left" vertical="center" wrapText="1"/>
    </xf>
    <xf numFmtId="3" fontId="19" fillId="2" borderId="15" xfId="0" applyNumberFormat="1" applyFont="1" applyFill="1" applyBorder="1" applyAlignment="1">
      <alignment horizontal="right" vertical="center" wrapText="1"/>
    </xf>
    <xf numFmtId="3" fontId="19" fillId="2" borderId="16" xfId="0" applyNumberFormat="1" applyFont="1" applyFill="1" applyBorder="1" applyAlignment="1">
      <alignment horizontal="right" vertical="center" wrapText="1"/>
    </xf>
    <xf numFmtId="3" fontId="19" fillId="2" borderId="17" xfId="0" applyNumberFormat="1" applyFont="1" applyFill="1" applyBorder="1" applyAlignment="1">
      <alignment horizontal="right" vertical="center" wrapText="1"/>
    </xf>
    <xf numFmtId="3" fontId="19" fillId="2" borderId="10" xfId="0" applyNumberFormat="1" applyFont="1" applyFill="1" applyBorder="1" applyAlignment="1">
      <alignment horizontal="right" vertical="center" wrapText="1"/>
    </xf>
    <xf numFmtId="3" fontId="19" fillId="2" borderId="11" xfId="0" applyNumberFormat="1" applyFont="1" applyFill="1" applyBorder="1" applyAlignment="1">
      <alignment horizontal="right" vertical="center" wrapText="1"/>
    </xf>
    <xf numFmtId="3" fontId="19" fillId="2" borderId="12" xfId="0" applyNumberFormat="1" applyFont="1" applyFill="1" applyBorder="1" applyAlignment="1">
      <alignment horizontal="righ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3" fontId="19" fillId="2" borderId="13" xfId="0" applyNumberFormat="1" applyFont="1" applyFill="1" applyBorder="1" applyAlignment="1">
      <alignment horizontal="right" vertical="center"/>
    </xf>
    <xf numFmtId="3" fontId="19" fillId="2" borderId="10" xfId="0" applyNumberFormat="1" applyFont="1" applyFill="1" applyBorder="1" applyAlignment="1">
      <alignment horizontal="right" vertical="center"/>
    </xf>
    <xf numFmtId="3" fontId="19" fillId="0" borderId="10" xfId="0" applyNumberFormat="1" applyFont="1" applyBorder="1" applyAlignment="1">
      <alignment horizontal="right" vertical="center" wrapText="1"/>
    </xf>
    <xf numFmtId="3" fontId="19" fillId="0" borderId="11" xfId="0" applyNumberFormat="1" applyFont="1" applyBorder="1" applyAlignment="1">
      <alignment horizontal="right" vertical="center" wrapText="1"/>
    </xf>
    <xf numFmtId="3" fontId="19" fillId="0" borderId="12" xfId="0" applyNumberFormat="1" applyFont="1" applyBorder="1" applyAlignment="1">
      <alignment horizontal="right"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3" borderId="18"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18" fillId="3" borderId="20"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3" fontId="14" fillId="2" borderId="15" xfId="0" applyNumberFormat="1" applyFont="1" applyFill="1" applyBorder="1" applyAlignment="1">
      <alignment horizontal="righ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3" fontId="19" fillId="2" borderId="15" xfId="0" applyNumberFormat="1" applyFont="1" applyFill="1" applyBorder="1" applyAlignment="1">
      <alignment horizontal="right" vertical="center"/>
    </xf>
    <xf numFmtId="0" fontId="19" fillId="0" borderId="9"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0" fontId="18" fillId="0" borderId="9" xfId="0" applyFont="1" applyBorder="1" applyAlignment="1">
      <alignment horizontal="center" vertical="center"/>
    </xf>
    <xf numFmtId="0" fontId="4" fillId="0" borderId="0" xfId="0" applyFont="1" applyAlignment="1">
      <alignment horizontal="justify" vertical="top" wrapText="1"/>
    </xf>
    <xf numFmtId="0" fontId="14" fillId="0" borderId="24" xfId="0" applyFont="1" applyBorder="1" applyAlignment="1">
      <alignment horizontal="left"/>
    </xf>
    <xf numFmtId="0" fontId="14" fillId="0" borderId="24" xfId="0" applyFont="1" applyBorder="1" applyAlignment="1">
      <alignment horizontal="center"/>
    </xf>
    <xf numFmtId="165" fontId="14" fillId="0" borderId="24" xfId="0" applyNumberFormat="1" applyFont="1" applyBorder="1" applyAlignment="1">
      <alignment horizontal="center"/>
    </xf>
    <xf numFmtId="0" fontId="2" fillId="0" borderId="0" xfId="0" applyFont="1" applyAlignment="1">
      <alignment horizontal="center"/>
    </xf>
    <xf numFmtId="0" fontId="14" fillId="0" borderId="0" xfId="0" applyFont="1" applyAlignment="1">
      <alignment horizontal="left"/>
    </xf>
    <xf numFmtId="0" fontId="14" fillId="0" borderId="0" xfId="0" applyFont="1" applyAlignment="1">
      <alignment horizontal="center"/>
    </xf>
    <xf numFmtId="0" fontId="13" fillId="0" borderId="2" xfId="0" applyFont="1" applyBorder="1" applyAlignment="1">
      <alignment horizontal="center" wrapText="1"/>
    </xf>
    <xf numFmtId="0" fontId="14" fillId="0" borderId="3" xfId="0" applyFont="1" applyBorder="1" applyAlignment="1">
      <alignment horizontal="left"/>
    </xf>
    <xf numFmtId="0" fontId="14" fillId="0" borderId="3" xfId="0" applyFont="1" applyBorder="1" applyAlignment="1">
      <alignment horizontal="center"/>
    </xf>
    <xf numFmtId="9" fontId="14" fillId="0" borderId="3" xfId="0" applyNumberFormat="1" applyFont="1" applyBorder="1" applyAlignment="1">
      <alignment horizontal="center"/>
    </xf>
    <xf numFmtId="9" fontId="14" fillId="0" borderId="24" xfId="0" applyNumberFormat="1" applyFont="1" applyBorder="1" applyAlignment="1">
      <alignment horizontal="center"/>
    </xf>
    <xf numFmtId="0" fontId="7" fillId="0" borderId="22" xfId="0" applyFont="1" applyBorder="1" applyAlignment="1">
      <alignment horizontal="center"/>
    </xf>
    <xf numFmtId="0" fontId="6" fillId="0" borderId="0" xfId="0" applyFont="1" applyBorder="1" applyAlignment="1">
      <alignment horizontal="left" vertical="top"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164" fontId="2" fillId="0" borderId="10" xfId="0" applyNumberFormat="1" applyFont="1" applyBorder="1" applyAlignment="1">
      <alignment horizontal="right" vertical="center"/>
    </xf>
    <xf numFmtId="164" fontId="2" fillId="0" borderId="11" xfId="0" applyNumberFormat="1" applyFont="1" applyBorder="1" applyAlignment="1">
      <alignment horizontal="right" vertical="center"/>
    </xf>
    <xf numFmtId="164" fontId="2" fillId="0" borderId="12" xfId="0" applyNumberFormat="1" applyFont="1" applyBorder="1" applyAlignment="1">
      <alignment horizontal="right" vertical="center"/>
    </xf>
    <xf numFmtId="9" fontId="2" fillId="0" borderId="10" xfId="0" applyNumberFormat="1" applyFont="1" applyBorder="1" applyAlignment="1">
      <alignment horizontal="right" vertical="center"/>
    </xf>
    <xf numFmtId="9" fontId="2" fillId="0" borderId="11" xfId="0" applyNumberFormat="1" applyFont="1" applyBorder="1" applyAlignment="1">
      <alignment horizontal="right" vertical="center"/>
    </xf>
    <xf numFmtId="9" fontId="2" fillId="0" borderId="12" xfId="0" applyNumberFormat="1" applyFont="1" applyBorder="1" applyAlignment="1">
      <alignment horizontal="right" vertical="center"/>
    </xf>
    <xf numFmtId="10" fontId="2" fillId="0" borderId="10" xfId="0" applyNumberFormat="1" applyFont="1" applyBorder="1" applyAlignment="1">
      <alignment horizontal="right" vertical="center"/>
    </xf>
    <xf numFmtId="10" fontId="2" fillId="0" borderId="11" xfId="0" applyNumberFormat="1" applyFont="1" applyBorder="1" applyAlignment="1">
      <alignment horizontal="right" vertical="center"/>
    </xf>
    <xf numFmtId="10" fontId="2" fillId="0" borderId="12" xfId="0" applyNumberFormat="1" applyFont="1" applyBorder="1" applyAlignment="1">
      <alignment horizontal="right" vertical="center"/>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164" fontId="10" fillId="0" borderId="15" xfId="0" applyNumberFormat="1" applyFont="1" applyBorder="1" applyAlignment="1">
      <alignment horizontal="right" vertical="center"/>
    </xf>
    <xf numFmtId="164" fontId="10" fillId="0" borderId="16" xfId="0" applyNumberFormat="1" applyFont="1" applyBorder="1" applyAlignment="1">
      <alignment horizontal="right" vertical="center"/>
    </xf>
    <xf numFmtId="164" fontId="10" fillId="0" borderId="17" xfId="0" applyNumberFormat="1" applyFont="1" applyBorder="1" applyAlignment="1">
      <alignment horizontal="right" vertical="center"/>
    </xf>
    <xf numFmtId="9" fontId="10" fillId="0" borderId="15" xfId="1" applyFont="1" applyBorder="1" applyAlignment="1">
      <alignment horizontal="right" vertical="center"/>
    </xf>
    <xf numFmtId="9" fontId="10" fillId="0" borderId="16" xfId="1" applyFont="1" applyBorder="1" applyAlignment="1">
      <alignment horizontal="right" vertical="center"/>
    </xf>
    <xf numFmtId="9" fontId="10" fillId="0" borderId="17" xfId="1" applyFont="1" applyBorder="1" applyAlignment="1">
      <alignment horizontal="right"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3" fontId="2" fillId="0" borderId="15" xfId="0" applyNumberFormat="1" applyFont="1" applyFill="1" applyBorder="1" applyAlignment="1">
      <alignment horizontal="right" vertical="center" wrapText="1"/>
    </xf>
    <xf numFmtId="3" fontId="2" fillId="0" borderId="16" xfId="0" applyNumberFormat="1" applyFont="1" applyFill="1" applyBorder="1" applyAlignment="1">
      <alignment horizontal="right" vertical="center" wrapText="1"/>
    </xf>
    <xf numFmtId="3" fontId="2" fillId="0" borderId="17" xfId="0" applyNumberFormat="1" applyFont="1" applyFill="1" applyBorder="1" applyAlignment="1">
      <alignment horizontal="right" vertical="center" wrapText="1"/>
    </xf>
    <xf numFmtId="3" fontId="2" fillId="3" borderId="15" xfId="0" applyNumberFormat="1" applyFont="1" applyFill="1" applyBorder="1" applyAlignment="1">
      <alignment horizontal="right" vertical="center" wrapText="1"/>
    </xf>
    <xf numFmtId="3" fontId="2" fillId="3" borderId="16" xfId="0" applyNumberFormat="1" applyFont="1" applyFill="1" applyBorder="1" applyAlignment="1">
      <alignment horizontal="right" vertical="center" wrapText="1"/>
    </xf>
    <xf numFmtId="3" fontId="2" fillId="3" borderId="17" xfId="0" applyNumberFormat="1" applyFont="1" applyFill="1" applyBorder="1" applyAlignment="1">
      <alignment horizontal="right" vertical="center" wrapText="1"/>
    </xf>
    <xf numFmtId="0" fontId="10" fillId="0" borderId="1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1" xfId="0" applyFont="1" applyBorder="1" applyAlignment="1">
      <alignment horizontal="center" vertical="center" wrapText="1"/>
    </xf>
    <xf numFmtId="3" fontId="2" fillId="0" borderId="10" xfId="0" applyNumberFormat="1" applyFont="1" applyFill="1" applyBorder="1" applyAlignment="1">
      <alignment horizontal="right" vertical="center" wrapText="1"/>
    </xf>
    <xf numFmtId="3" fontId="2" fillId="0" borderId="11" xfId="0" applyNumberFormat="1" applyFont="1" applyFill="1" applyBorder="1" applyAlignment="1">
      <alignment horizontal="right" vertical="center" wrapText="1"/>
    </xf>
    <xf numFmtId="3" fontId="2" fillId="0" borderId="12" xfId="0" applyNumberFormat="1" applyFont="1" applyFill="1" applyBorder="1" applyAlignment="1">
      <alignment horizontal="right" vertical="center" wrapText="1"/>
    </xf>
    <xf numFmtId="3" fontId="2" fillId="3" borderId="10" xfId="0" applyNumberFormat="1" applyFont="1" applyFill="1" applyBorder="1" applyAlignment="1">
      <alignment horizontal="right" vertical="center" wrapText="1"/>
    </xf>
    <xf numFmtId="3" fontId="2" fillId="3" borderId="11" xfId="0" applyNumberFormat="1" applyFont="1" applyFill="1" applyBorder="1" applyAlignment="1">
      <alignment horizontal="right" vertical="center" wrapText="1"/>
    </xf>
    <xf numFmtId="3" fontId="2" fillId="3" borderId="12" xfId="0" applyNumberFormat="1" applyFont="1" applyFill="1" applyBorder="1" applyAlignment="1">
      <alignment horizontal="right" vertical="center" wrapText="1"/>
    </xf>
    <xf numFmtId="0" fontId="2" fillId="0" borderId="13" xfId="0" applyFont="1" applyBorder="1" applyAlignment="1">
      <alignment horizontal="left" vertical="center" wrapText="1"/>
    </xf>
    <xf numFmtId="0" fontId="2" fillId="0" borderId="4" xfId="0" applyFont="1" applyBorder="1" applyAlignment="1">
      <alignment horizontal="left" vertical="center" wrapText="1"/>
    </xf>
    <xf numFmtId="0" fontId="2" fillId="0" borderId="14" xfId="0" applyFont="1" applyBorder="1" applyAlignment="1">
      <alignment horizontal="left" vertical="center" wrapText="1"/>
    </xf>
    <xf numFmtId="3" fontId="2" fillId="0" borderId="13" xfId="0" applyNumberFormat="1" applyFont="1" applyFill="1" applyBorder="1" applyAlignment="1">
      <alignment horizontal="right" vertical="center" wrapText="1"/>
    </xf>
    <xf numFmtId="3" fontId="2" fillId="0" borderId="4" xfId="0" applyNumberFormat="1" applyFont="1" applyFill="1" applyBorder="1" applyAlignment="1">
      <alignment horizontal="right" vertical="center" wrapText="1"/>
    </xf>
    <xf numFmtId="3" fontId="2" fillId="0" borderId="14" xfId="0" applyNumberFormat="1" applyFont="1" applyFill="1" applyBorder="1" applyAlignment="1">
      <alignment horizontal="right" vertical="center" wrapText="1"/>
    </xf>
    <xf numFmtId="3" fontId="2" fillId="3" borderId="13" xfId="0" applyNumberFormat="1" applyFont="1" applyFill="1" applyBorder="1" applyAlignment="1">
      <alignment horizontal="right" vertical="center" wrapText="1"/>
    </xf>
    <xf numFmtId="3" fontId="2" fillId="3" borderId="4" xfId="0" applyNumberFormat="1" applyFont="1" applyFill="1" applyBorder="1" applyAlignment="1">
      <alignment horizontal="right" vertical="center" wrapText="1"/>
    </xf>
    <xf numFmtId="3" fontId="2" fillId="3" borderId="14" xfId="0" applyNumberFormat="1" applyFont="1" applyFill="1" applyBorder="1" applyAlignment="1">
      <alignment horizontal="right"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3" fontId="6" fillId="0" borderId="0" xfId="0" applyNumberFormat="1" applyFont="1" applyAlignment="1">
      <alignment horizontal="left"/>
    </xf>
    <xf numFmtId="0" fontId="4" fillId="0" borderId="0" xfId="0" applyFont="1" applyAlignment="1">
      <alignment horizontal="left" vertical="top" wrapText="1"/>
    </xf>
    <xf numFmtId="3" fontId="19" fillId="3" borderId="15" xfId="0" applyNumberFormat="1" applyFont="1" applyFill="1" applyBorder="1" applyAlignment="1">
      <alignment horizontal="right" vertical="center"/>
    </xf>
    <xf numFmtId="3" fontId="19" fillId="3" borderId="16" xfId="0" applyNumberFormat="1" applyFont="1" applyFill="1" applyBorder="1" applyAlignment="1">
      <alignment horizontal="right" vertical="center"/>
    </xf>
    <xf numFmtId="3" fontId="19" fillId="3" borderId="17" xfId="0" applyNumberFormat="1" applyFont="1" applyFill="1" applyBorder="1" applyAlignment="1">
      <alignment horizontal="right" vertical="center"/>
    </xf>
  </cellXfs>
  <cellStyles count="3">
    <cellStyle name="Normal_Seki2" xfId="2"/>
    <cellStyle name="Normálne" xfId="0" builtinId="0"/>
    <cellStyle name="Percentá"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75"/>
  <sheetViews>
    <sheetView tabSelected="1" view="pageBreakPreview" topLeftCell="A944" zoomScaleNormal="100" zoomScaleSheetLayoutView="100" workbookViewId="0">
      <selection activeCell="Y815" sqref="Y815:AF815"/>
    </sheetView>
  </sheetViews>
  <sheetFormatPr defaultColWidth="9.140625" defaultRowHeight="11.25" x14ac:dyDescent="0.2"/>
  <cols>
    <col min="1" max="1" width="1.5703125" style="43" customWidth="1"/>
    <col min="2" max="2" width="3.42578125" style="45" customWidth="1"/>
    <col min="3" max="15" width="3.42578125" style="43" customWidth="1"/>
    <col min="16" max="16" width="4.5703125" style="43" customWidth="1"/>
    <col min="17" max="19" width="3.42578125" style="43" customWidth="1"/>
    <col min="20" max="20" width="5.5703125" style="43" customWidth="1"/>
    <col min="21" max="22" width="3.42578125" style="43" customWidth="1"/>
    <col min="23" max="23" width="3.5703125" style="43" customWidth="1"/>
    <col min="24" max="25" width="3.42578125" style="43" customWidth="1"/>
    <col min="26" max="26" width="4.7109375" style="43" customWidth="1"/>
    <col min="27" max="27" width="3.42578125" style="43" customWidth="1"/>
    <col min="28" max="28" width="4.7109375" style="43" customWidth="1"/>
    <col min="29" max="30" width="3.42578125" style="43" customWidth="1"/>
    <col min="31" max="31" width="4.28515625" style="43" customWidth="1"/>
    <col min="32" max="32" width="14.5703125" style="43" customWidth="1"/>
    <col min="33" max="33" width="10.140625" style="43" bestFit="1" customWidth="1"/>
    <col min="34" max="16384" width="9.140625" style="43"/>
  </cols>
  <sheetData>
    <row r="1" spans="1:32" s="1" customFormat="1" ht="15.75" customHeight="1" thickBot="1" x14ac:dyDescent="0.25">
      <c r="A1" s="835" t="s">
        <v>0</v>
      </c>
      <c r="B1" s="836"/>
      <c r="C1" s="836"/>
      <c r="D1" s="836"/>
      <c r="E1" s="836"/>
      <c r="F1" s="836"/>
      <c r="G1" s="836"/>
      <c r="H1" s="836"/>
      <c r="I1" s="836"/>
      <c r="J1" s="836"/>
      <c r="K1" s="836"/>
      <c r="L1" s="836"/>
      <c r="M1" s="836"/>
      <c r="N1" s="836"/>
      <c r="O1" s="836"/>
      <c r="P1" s="836"/>
      <c r="Q1" s="836"/>
      <c r="R1" s="836"/>
      <c r="S1" s="836"/>
      <c r="T1" s="836"/>
      <c r="U1" s="836"/>
      <c r="V1" s="836"/>
      <c r="W1" s="836"/>
      <c r="X1" s="836"/>
      <c r="Y1" s="836"/>
      <c r="Z1" s="836"/>
      <c r="AA1" s="836"/>
      <c r="AB1" s="836"/>
      <c r="AC1" s="836"/>
      <c r="AD1" s="836"/>
      <c r="AE1" s="836"/>
      <c r="AF1" s="836"/>
    </row>
    <row r="2" spans="1:32" s="4" customFormat="1" ht="9" customHeight="1" x14ac:dyDescent="0.2">
      <c r="A2" s="2"/>
      <c r="B2" s="3"/>
    </row>
    <row r="3" spans="1:32" s="4" customFormat="1" ht="15" customHeight="1" x14ac:dyDescent="0.2">
      <c r="B3" s="3"/>
      <c r="C3" s="5" t="s">
        <v>1</v>
      </c>
      <c r="D3" s="6"/>
      <c r="E3" s="6"/>
      <c r="F3" s="6"/>
      <c r="G3" s="6"/>
      <c r="H3" s="7"/>
      <c r="I3" s="8"/>
      <c r="J3" s="9"/>
      <c r="K3" s="10" t="s">
        <v>2</v>
      </c>
      <c r="L3" s="11">
        <v>2</v>
      </c>
      <c r="M3" s="12">
        <v>0</v>
      </c>
      <c r="N3" s="12">
        <v>2</v>
      </c>
      <c r="O3" s="12">
        <v>0</v>
      </c>
      <c r="P3" s="12">
        <v>0</v>
      </c>
      <c r="Q3" s="12">
        <v>2</v>
      </c>
      <c r="R3" s="12">
        <v>4</v>
      </c>
      <c r="S3" s="12">
        <v>7</v>
      </c>
      <c r="T3" s="12">
        <v>1</v>
      </c>
      <c r="U3" s="13">
        <v>0</v>
      </c>
      <c r="W3" s="10" t="s">
        <v>3</v>
      </c>
      <c r="X3" s="11">
        <v>3</v>
      </c>
      <c r="Y3" s="12">
        <v>6</v>
      </c>
      <c r="Z3" s="12">
        <v>4</v>
      </c>
      <c r="AA3" s="12">
        <v>6</v>
      </c>
      <c r="AB3" s="12">
        <v>7</v>
      </c>
      <c r="AC3" s="12">
        <v>1</v>
      </c>
      <c r="AD3" s="12">
        <v>3</v>
      </c>
      <c r="AE3" s="13">
        <v>8</v>
      </c>
      <c r="AF3" s="14"/>
    </row>
    <row r="4" spans="1:32" s="4" customFormat="1" ht="15" hidden="1" customHeight="1" x14ac:dyDescent="0.2">
      <c r="B4" s="3"/>
      <c r="C4" s="15"/>
      <c r="D4" s="9"/>
      <c r="E4" s="9"/>
      <c r="F4" s="9"/>
      <c r="G4" s="9"/>
      <c r="H4" s="9"/>
      <c r="I4" s="9"/>
      <c r="J4" s="9"/>
      <c r="V4" s="10"/>
      <c r="W4" s="14"/>
      <c r="X4" s="14"/>
      <c r="Y4" s="14"/>
      <c r="Z4" s="14"/>
      <c r="AA4" s="14"/>
      <c r="AB4" s="14"/>
      <c r="AC4" s="14"/>
      <c r="AD4" s="14"/>
      <c r="AE4" s="14"/>
      <c r="AF4" s="14"/>
    </row>
    <row r="5" spans="1:32" s="4" customFormat="1" ht="15" customHeight="1" x14ac:dyDescent="0.2">
      <c r="B5" s="3"/>
      <c r="C5" s="15" t="s">
        <v>4</v>
      </c>
      <c r="D5" s="9"/>
      <c r="E5" s="9"/>
      <c r="F5" s="9"/>
      <c r="G5" s="9"/>
      <c r="H5" s="9"/>
      <c r="I5" s="9"/>
      <c r="J5" s="9"/>
      <c r="V5" s="10"/>
      <c r="W5" s="14"/>
      <c r="X5" s="14"/>
      <c r="Y5" s="14"/>
      <c r="Z5" s="14"/>
      <c r="AA5" s="14"/>
      <c r="AB5" s="14"/>
      <c r="AC5" s="14"/>
      <c r="AD5" s="14"/>
      <c r="AE5" s="14"/>
      <c r="AF5" s="14"/>
    </row>
    <row r="6" spans="1:32" s="4" customFormat="1" ht="21.75" customHeight="1" x14ac:dyDescent="0.2">
      <c r="B6" s="3"/>
    </row>
    <row r="7" spans="1:32" s="4" customFormat="1" ht="14.25" x14ac:dyDescent="0.2">
      <c r="B7" s="3"/>
      <c r="C7" s="16" t="s">
        <v>5</v>
      </c>
    </row>
    <row r="8" spans="1:32" s="4" customFormat="1" ht="14.25" x14ac:dyDescent="0.2">
      <c r="B8" s="3"/>
      <c r="C8" s="16"/>
    </row>
    <row r="9" spans="1:32" s="17" customFormat="1" ht="12.75" customHeight="1" x14ac:dyDescent="0.2">
      <c r="A9" s="4"/>
      <c r="B9" s="18"/>
      <c r="C9" s="19" t="s">
        <v>6</v>
      </c>
      <c r="D9" s="19"/>
      <c r="E9" s="19"/>
      <c r="F9" s="19"/>
      <c r="G9" s="19"/>
      <c r="H9" s="19"/>
      <c r="I9" s="19"/>
      <c r="J9" s="19"/>
      <c r="K9" s="19" t="s">
        <v>4</v>
      </c>
      <c r="L9" s="19"/>
      <c r="M9" s="19"/>
      <c r="N9" s="19"/>
      <c r="O9" s="19"/>
      <c r="P9" s="19"/>
      <c r="Q9" s="19"/>
      <c r="R9" s="19"/>
      <c r="S9" s="19"/>
      <c r="T9" s="19"/>
      <c r="U9" s="19"/>
      <c r="V9" s="19"/>
      <c r="W9" s="19"/>
      <c r="X9" s="19"/>
      <c r="Y9" s="19"/>
      <c r="Z9" s="19"/>
      <c r="AA9" s="19"/>
      <c r="AB9" s="19"/>
      <c r="AC9" s="19"/>
      <c r="AD9" s="19"/>
      <c r="AE9" s="19"/>
      <c r="AF9" s="19"/>
    </row>
    <row r="10" spans="1:32" s="17" customFormat="1" ht="12.75" customHeight="1" x14ac:dyDescent="0.2">
      <c r="A10" s="4"/>
      <c r="B10" s="18"/>
      <c r="C10" s="20"/>
      <c r="K10" s="17" t="s">
        <v>7</v>
      </c>
      <c r="AA10" s="21"/>
      <c r="AB10" s="21"/>
      <c r="AC10" s="21"/>
      <c r="AD10" s="21"/>
      <c r="AE10" s="21"/>
      <c r="AF10" s="21"/>
    </row>
    <row r="11" spans="1:32" s="17" customFormat="1" ht="12.75" customHeight="1" x14ac:dyDescent="0.2">
      <c r="A11" s="4"/>
      <c r="B11" s="18"/>
      <c r="C11" s="22" t="s">
        <v>8</v>
      </c>
      <c r="D11" s="22"/>
      <c r="E11" s="22"/>
      <c r="F11" s="22"/>
      <c r="G11" s="22"/>
      <c r="H11" s="22"/>
      <c r="K11" s="17" t="s">
        <v>9</v>
      </c>
      <c r="AA11" s="21"/>
      <c r="AB11" s="21"/>
      <c r="AC11" s="21"/>
      <c r="AD11" s="21"/>
      <c r="AE11" s="21"/>
      <c r="AF11" s="21"/>
    </row>
    <row r="12" spans="1:32" s="17" customFormat="1" ht="12.75" customHeight="1" x14ac:dyDescent="0.2">
      <c r="A12" s="4"/>
      <c r="B12" s="18"/>
      <c r="C12" s="22" t="s">
        <v>10</v>
      </c>
      <c r="D12" s="23"/>
      <c r="E12" s="23"/>
      <c r="F12" s="23"/>
      <c r="G12" s="23"/>
      <c r="H12" s="23"/>
      <c r="I12" s="23"/>
      <c r="J12" s="23"/>
      <c r="K12" s="17" t="s">
        <v>11</v>
      </c>
      <c r="L12" s="23"/>
      <c r="M12" s="23"/>
      <c r="N12" s="23"/>
      <c r="O12" s="23"/>
      <c r="P12" s="23"/>
      <c r="Q12" s="23"/>
      <c r="R12" s="23"/>
      <c r="S12" s="23"/>
      <c r="T12" s="23"/>
      <c r="U12" s="23"/>
      <c r="V12" s="23"/>
      <c r="W12" s="23"/>
      <c r="X12" s="23"/>
      <c r="Y12" s="23"/>
      <c r="Z12" s="23"/>
      <c r="AA12" s="23"/>
      <c r="AB12" s="23"/>
      <c r="AC12" s="23"/>
      <c r="AD12" s="23"/>
      <c r="AE12" s="23"/>
      <c r="AF12" s="23"/>
    </row>
    <row r="13" spans="1:32" s="17" customFormat="1" ht="12.75" customHeight="1" x14ac:dyDescent="0.2">
      <c r="A13" s="4"/>
      <c r="B13" s="18"/>
      <c r="C13" s="24"/>
      <c r="D13" s="23"/>
      <c r="E13" s="23"/>
      <c r="F13" s="23"/>
      <c r="G13" s="23"/>
      <c r="H13" s="23"/>
      <c r="I13" s="23"/>
      <c r="J13" s="23"/>
      <c r="K13" s="17" t="s">
        <v>12</v>
      </c>
    </row>
    <row r="14" spans="1:32" s="17" customFormat="1" ht="12.75" customHeight="1" x14ac:dyDescent="0.2">
      <c r="A14" s="4"/>
      <c r="B14" s="18"/>
      <c r="C14" s="17" t="s">
        <v>13</v>
      </c>
      <c r="K14" s="837">
        <v>36467138</v>
      </c>
      <c r="L14" s="837"/>
      <c r="M14" s="837"/>
      <c r="N14" s="837"/>
      <c r="O14" s="837"/>
      <c r="P14" s="837"/>
      <c r="Q14" s="837"/>
      <c r="R14" s="837"/>
      <c r="S14" s="837"/>
      <c r="T14" s="837"/>
      <c r="U14" s="837"/>
      <c r="V14" s="837"/>
      <c r="W14" s="837"/>
      <c r="X14" s="837"/>
      <c r="Y14" s="837"/>
      <c r="Z14" s="837"/>
      <c r="AA14" s="837"/>
      <c r="AB14" s="837"/>
      <c r="AC14" s="837"/>
    </row>
    <row r="15" spans="1:32" s="17" customFormat="1" ht="12.75" customHeight="1" x14ac:dyDescent="0.2">
      <c r="A15" s="4"/>
      <c r="B15" s="18"/>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row>
    <row r="16" spans="1:32" s="4" customFormat="1" ht="15" customHeight="1" x14ac:dyDescent="0.2">
      <c r="B16" s="3"/>
      <c r="C16" s="838" t="s">
        <v>14</v>
      </c>
      <c r="D16" s="838"/>
      <c r="E16" s="838"/>
      <c r="F16" s="838"/>
      <c r="G16" s="838"/>
      <c r="H16" s="838"/>
      <c r="I16" s="838"/>
      <c r="J16" s="838"/>
      <c r="K16" s="838"/>
      <c r="L16" s="838"/>
      <c r="M16" s="838"/>
      <c r="N16" s="838"/>
      <c r="O16" s="838"/>
      <c r="P16" s="838"/>
      <c r="Q16" s="838"/>
      <c r="R16" s="838"/>
      <c r="S16" s="838"/>
      <c r="T16" s="838"/>
      <c r="U16" s="838"/>
      <c r="V16" s="838"/>
      <c r="W16" s="838"/>
      <c r="X16" s="838"/>
      <c r="Y16" s="838"/>
      <c r="Z16" s="838"/>
      <c r="AA16" s="838"/>
      <c r="AB16" s="838"/>
      <c r="AC16" s="838"/>
      <c r="AD16" s="838"/>
      <c r="AE16" s="838"/>
      <c r="AF16" s="838"/>
    </row>
    <row r="17" spans="2:32" s="4" customFormat="1" ht="12" customHeight="1" x14ac:dyDescent="0.2">
      <c r="B17" s="3"/>
      <c r="C17" s="838"/>
      <c r="D17" s="838"/>
      <c r="E17" s="838"/>
      <c r="F17" s="838"/>
      <c r="G17" s="838"/>
      <c r="H17" s="838"/>
      <c r="I17" s="838"/>
      <c r="J17" s="838"/>
      <c r="K17" s="838"/>
      <c r="L17" s="838"/>
      <c r="M17" s="838"/>
      <c r="N17" s="838"/>
      <c r="O17" s="838"/>
      <c r="P17" s="838"/>
      <c r="Q17" s="838"/>
      <c r="R17" s="838"/>
      <c r="S17" s="838"/>
      <c r="T17" s="838"/>
      <c r="U17" s="838"/>
      <c r="V17" s="838"/>
      <c r="W17" s="838"/>
      <c r="X17" s="838"/>
      <c r="Y17" s="838"/>
      <c r="Z17" s="838"/>
      <c r="AA17" s="838"/>
      <c r="AB17" s="838"/>
      <c r="AC17" s="838"/>
      <c r="AD17" s="838"/>
      <c r="AE17" s="838"/>
      <c r="AF17" s="838"/>
    </row>
    <row r="18" spans="2:32" s="4" customFormat="1" ht="14.25" customHeight="1" x14ac:dyDescent="0.2">
      <c r="B18" s="3"/>
      <c r="C18" s="17" t="s">
        <v>15</v>
      </c>
    </row>
    <row r="19" spans="2:32" s="4" customFormat="1" ht="14.25" x14ac:dyDescent="0.2">
      <c r="B19" s="3"/>
      <c r="C19" s="17"/>
    </row>
    <row r="20" spans="2:32" s="4" customFormat="1" ht="14.25" x14ac:dyDescent="0.2">
      <c r="B20" s="3"/>
      <c r="C20" s="26" t="s">
        <v>16</v>
      </c>
      <c r="D20" s="20" t="s">
        <v>17</v>
      </c>
      <c r="E20" s="17"/>
      <c r="F20" s="17"/>
      <c r="G20" s="17"/>
      <c r="H20" s="17"/>
      <c r="I20" s="17"/>
      <c r="J20" s="17"/>
      <c r="K20" s="17"/>
      <c r="L20" s="17"/>
      <c r="M20" s="17"/>
      <c r="N20" s="17"/>
      <c r="O20" s="17"/>
      <c r="P20" s="17"/>
      <c r="Q20" s="17"/>
      <c r="R20" s="17"/>
      <c r="S20" s="17"/>
      <c r="T20" s="17"/>
      <c r="U20" s="17"/>
      <c r="V20" s="17"/>
      <c r="W20" s="17"/>
      <c r="X20" s="17"/>
    </row>
    <row r="21" spans="2:32" s="4" customFormat="1" ht="14.25" x14ac:dyDescent="0.2">
      <c r="B21" s="3"/>
      <c r="C21" s="26" t="s">
        <v>18</v>
      </c>
      <c r="D21" s="20" t="s">
        <v>19</v>
      </c>
      <c r="E21" s="17"/>
      <c r="F21" s="17"/>
      <c r="G21" s="17"/>
      <c r="H21" s="17"/>
      <c r="I21" s="17"/>
      <c r="J21" s="17"/>
      <c r="K21" s="17"/>
      <c r="L21" s="17"/>
    </row>
    <row r="22" spans="2:32" s="4" customFormat="1" ht="14.25" x14ac:dyDescent="0.2">
      <c r="B22" s="3"/>
      <c r="C22" s="26" t="s">
        <v>20</v>
      </c>
      <c r="D22" s="20" t="s">
        <v>21</v>
      </c>
      <c r="E22" s="17"/>
      <c r="F22" s="17"/>
      <c r="G22" s="17"/>
      <c r="H22" s="17"/>
      <c r="I22" s="17"/>
      <c r="J22" s="17"/>
      <c r="K22" s="17"/>
      <c r="L22" s="17"/>
    </row>
    <row r="23" spans="2:32" s="4" customFormat="1" ht="14.25" x14ac:dyDescent="0.2">
      <c r="B23" s="3"/>
      <c r="C23" s="26" t="s">
        <v>22</v>
      </c>
      <c r="D23" s="20" t="s">
        <v>23</v>
      </c>
      <c r="E23" s="17"/>
      <c r="F23" s="17"/>
      <c r="G23" s="17"/>
      <c r="H23" s="17"/>
      <c r="I23" s="17"/>
      <c r="J23" s="17"/>
      <c r="K23" s="17"/>
      <c r="L23" s="17"/>
      <c r="M23" s="17"/>
      <c r="N23" s="17"/>
      <c r="O23" s="17"/>
    </row>
    <row r="24" spans="2:32" s="4" customFormat="1" ht="14.25" x14ac:dyDescent="0.2">
      <c r="B24" s="18"/>
      <c r="C24" s="26" t="s">
        <v>24</v>
      </c>
      <c r="D24" s="20" t="s">
        <v>25</v>
      </c>
      <c r="E24" s="17"/>
      <c r="F24" s="17"/>
      <c r="G24" s="17"/>
      <c r="H24" s="17"/>
      <c r="I24" s="17"/>
      <c r="J24" s="17"/>
      <c r="K24" s="17"/>
      <c r="L24" s="17"/>
      <c r="M24" s="17"/>
      <c r="N24" s="17"/>
      <c r="O24" s="17"/>
    </row>
    <row r="25" spans="2:32" s="4" customFormat="1" ht="14.25" x14ac:dyDescent="0.2">
      <c r="B25" s="18"/>
      <c r="C25" s="26" t="s">
        <v>26</v>
      </c>
      <c r="D25" s="20" t="s">
        <v>27</v>
      </c>
      <c r="E25" s="17"/>
      <c r="F25" s="17"/>
      <c r="G25" s="17"/>
      <c r="H25" s="17"/>
      <c r="I25" s="17"/>
      <c r="J25" s="17"/>
      <c r="K25" s="17"/>
      <c r="L25" s="17"/>
      <c r="M25" s="17"/>
      <c r="N25" s="17"/>
      <c r="O25" s="17"/>
      <c r="P25" s="17"/>
      <c r="Q25" s="17"/>
      <c r="R25" s="17"/>
      <c r="S25" s="17"/>
    </row>
    <row r="26" spans="2:32" s="4" customFormat="1" ht="14.25" x14ac:dyDescent="0.2">
      <c r="B26" s="18"/>
      <c r="C26" s="26" t="s">
        <v>28</v>
      </c>
      <c r="D26" s="20" t="s">
        <v>29</v>
      </c>
      <c r="E26" s="17"/>
      <c r="F26" s="17"/>
      <c r="G26" s="17"/>
      <c r="H26" s="17"/>
      <c r="I26" s="17"/>
      <c r="J26" s="17"/>
      <c r="K26" s="17"/>
      <c r="L26" s="17"/>
      <c r="M26" s="17"/>
      <c r="N26" s="17"/>
      <c r="O26" s="17"/>
      <c r="P26" s="17"/>
      <c r="Q26" s="17"/>
      <c r="R26" s="17"/>
      <c r="S26" s="17"/>
    </row>
    <row r="27" spans="2:32" s="4" customFormat="1" ht="14.25" x14ac:dyDescent="0.2">
      <c r="B27" s="18"/>
      <c r="C27" s="26" t="s">
        <v>30</v>
      </c>
      <c r="D27" s="20" t="s">
        <v>31</v>
      </c>
      <c r="E27" s="17"/>
      <c r="F27" s="17"/>
      <c r="G27" s="17"/>
      <c r="H27" s="17"/>
      <c r="I27" s="17"/>
      <c r="J27" s="17"/>
      <c r="K27" s="17"/>
      <c r="L27" s="17"/>
      <c r="M27" s="17"/>
      <c r="N27" s="17"/>
      <c r="O27" s="17"/>
      <c r="P27" s="17"/>
      <c r="Q27" s="17"/>
      <c r="R27" s="17"/>
      <c r="S27" s="17"/>
    </row>
    <row r="28" spans="2:32" s="4" customFormat="1" ht="14.25" x14ac:dyDescent="0.2">
      <c r="B28" s="18"/>
      <c r="C28" s="26" t="s">
        <v>32</v>
      </c>
      <c r="D28" s="20" t="s">
        <v>33</v>
      </c>
      <c r="E28" s="17"/>
      <c r="F28" s="17"/>
      <c r="G28" s="17"/>
      <c r="H28" s="17"/>
      <c r="I28" s="17"/>
      <c r="J28" s="17"/>
      <c r="K28" s="17"/>
      <c r="L28" s="17"/>
      <c r="M28" s="17"/>
      <c r="N28" s="17"/>
      <c r="O28" s="17"/>
      <c r="P28" s="17"/>
      <c r="Q28" s="17"/>
      <c r="R28" s="17"/>
      <c r="S28" s="17"/>
    </row>
    <row r="29" spans="2:32" s="4" customFormat="1" ht="14.25" x14ac:dyDescent="0.2">
      <c r="B29" s="18"/>
      <c r="C29" s="26" t="s">
        <v>34</v>
      </c>
      <c r="D29" s="20" t="s">
        <v>35</v>
      </c>
      <c r="E29" s="17"/>
      <c r="F29" s="17"/>
      <c r="G29" s="17"/>
      <c r="H29" s="17"/>
      <c r="I29" s="17"/>
      <c r="J29" s="17"/>
      <c r="K29" s="17"/>
      <c r="L29" s="17"/>
      <c r="M29" s="17"/>
      <c r="N29" s="17"/>
      <c r="O29" s="17"/>
      <c r="P29" s="17"/>
      <c r="Q29" s="17"/>
      <c r="R29" s="17"/>
      <c r="S29" s="17"/>
    </row>
    <row r="30" spans="2:32" s="4" customFormat="1" ht="14.25" x14ac:dyDescent="0.2">
      <c r="B30" s="18"/>
      <c r="C30" s="26" t="s">
        <v>36</v>
      </c>
      <c r="D30" s="20" t="s">
        <v>37</v>
      </c>
      <c r="E30" s="17"/>
      <c r="F30" s="17"/>
      <c r="G30" s="17"/>
      <c r="H30" s="17"/>
      <c r="I30" s="17"/>
      <c r="J30" s="17"/>
      <c r="K30" s="17"/>
      <c r="L30" s="17"/>
      <c r="M30" s="17"/>
      <c r="N30" s="17"/>
      <c r="O30" s="17"/>
      <c r="P30" s="17"/>
      <c r="Q30" s="17"/>
      <c r="R30" s="17"/>
      <c r="S30" s="17"/>
    </row>
    <row r="31" spans="2:32" s="4" customFormat="1" ht="14.25" x14ac:dyDescent="0.2">
      <c r="B31" s="3"/>
      <c r="C31" s="26" t="s">
        <v>38</v>
      </c>
      <c r="D31" s="20" t="s">
        <v>39</v>
      </c>
      <c r="E31" s="17"/>
      <c r="F31" s="17"/>
      <c r="G31" s="17"/>
      <c r="H31" s="17"/>
      <c r="I31" s="17"/>
      <c r="J31" s="17"/>
      <c r="K31" s="17"/>
      <c r="L31" s="17"/>
      <c r="M31" s="17"/>
      <c r="N31" s="17"/>
      <c r="O31" s="17"/>
      <c r="P31" s="17"/>
      <c r="Q31" s="17"/>
      <c r="R31" s="17"/>
      <c r="S31" s="17"/>
    </row>
    <row r="32" spans="2:32" s="4" customFormat="1" ht="14.25" x14ac:dyDescent="0.2">
      <c r="B32" s="3"/>
      <c r="C32" s="26" t="s">
        <v>40</v>
      </c>
      <c r="D32" s="20" t="s">
        <v>41</v>
      </c>
      <c r="E32" s="17"/>
      <c r="F32" s="17"/>
      <c r="G32" s="17"/>
      <c r="H32" s="17"/>
      <c r="I32" s="17"/>
      <c r="J32" s="17"/>
      <c r="K32" s="17"/>
      <c r="L32" s="17"/>
      <c r="M32" s="17"/>
      <c r="N32" s="17"/>
      <c r="O32" s="17"/>
      <c r="P32" s="17"/>
      <c r="Q32" s="17"/>
      <c r="R32" s="17"/>
      <c r="S32" s="17"/>
    </row>
    <row r="33" spans="1:32" s="4" customFormat="1" ht="14.25" x14ac:dyDescent="0.2">
      <c r="B33" s="3"/>
      <c r="C33" s="26" t="s">
        <v>42</v>
      </c>
      <c r="D33" s="20" t="s">
        <v>43</v>
      </c>
      <c r="E33" s="17"/>
      <c r="F33" s="17"/>
      <c r="G33" s="17"/>
      <c r="H33" s="17"/>
      <c r="I33" s="17"/>
      <c r="J33" s="17"/>
      <c r="K33" s="17"/>
      <c r="L33" s="17"/>
      <c r="M33" s="17"/>
      <c r="N33" s="17"/>
      <c r="O33" s="17"/>
      <c r="P33" s="17"/>
      <c r="Q33" s="17"/>
      <c r="R33" s="17"/>
      <c r="S33" s="17"/>
    </row>
    <row r="34" spans="1:32" s="4" customFormat="1" ht="14.25" x14ac:dyDescent="0.2">
      <c r="B34" s="3"/>
      <c r="C34" s="26" t="s">
        <v>44</v>
      </c>
      <c r="D34" s="20" t="s">
        <v>45</v>
      </c>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1:32" s="4" customFormat="1" ht="14.25" x14ac:dyDescent="0.2">
      <c r="B35" s="3"/>
      <c r="C35" s="26" t="s">
        <v>46</v>
      </c>
      <c r="D35" s="20" t="s">
        <v>47</v>
      </c>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2" s="4" customFormat="1" ht="14.25" x14ac:dyDescent="0.2">
      <c r="B36" s="3"/>
      <c r="C36" s="26" t="s">
        <v>48</v>
      </c>
      <c r="D36" s="20" t="s">
        <v>49</v>
      </c>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2" s="4" customFormat="1" ht="14.25" x14ac:dyDescent="0.2">
      <c r="B37" s="3"/>
      <c r="C37" s="26" t="s">
        <v>50</v>
      </c>
      <c r="D37" s="20" t="s">
        <v>51</v>
      </c>
      <c r="E37" s="17"/>
      <c r="F37" s="17"/>
      <c r="G37" s="17"/>
      <c r="H37" s="17"/>
      <c r="I37" s="17"/>
      <c r="J37" s="17"/>
      <c r="K37" s="17"/>
      <c r="L37" s="17"/>
      <c r="M37" s="17"/>
      <c r="N37" s="17"/>
      <c r="O37" s="17"/>
      <c r="P37" s="17"/>
      <c r="Q37" s="17"/>
      <c r="R37" s="17"/>
      <c r="S37" s="17"/>
    </row>
    <row r="38" spans="1:32" s="4" customFormat="1" ht="14.25" x14ac:dyDescent="0.2">
      <c r="B38" s="3"/>
      <c r="C38" s="26" t="s">
        <v>52</v>
      </c>
      <c r="D38" s="20" t="s">
        <v>53</v>
      </c>
      <c r="E38" s="17"/>
      <c r="F38" s="17"/>
      <c r="G38" s="17"/>
      <c r="H38" s="17"/>
      <c r="I38" s="17"/>
      <c r="J38" s="17"/>
      <c r="K38" s="17"/>
      <c r="L38" s="17"/>
      <c r="M38" s="17"/>
      <c r="N38" s="17"/>
      <c r="O38" s="17"/>
      <c r="P38" s="17"/>
      <c r="Q38" s="17"/>
      <c r="R38" s="17"/>
      <c r="S38" s="17"/>
    </row>
    <row r="39" spans="1:32" s="4" customFormat="1" ht="14.25" x14ac:dyDescent="0.2">
      <c r="B39" s="3"/>
      <c r="C39" s="26"/>
      <c r="D39" s="20"/>
      <c r="E39" s="17"/>
      <c r="F39" s="17"/>
      <c r="G39" s="17"/>
      <c r="H39" s="17"/>
      <c r="I39" s="17"/>
      <c r="J39" s="17"/>
      <c r="K39" s="17"/>
      <c r="L39" s="17"/>
      <c r="M39" s="17"/>
      <c r="N39" s="17"/>
      <c r="O39" s="17"/>
      <c r="P39" s="17"/>
      <c r="Q39" s="17"/>
      <c r="R39" s="17"/>
      <c r="S39" s="17"/>
    </row>
    <row r="40" spans="1:32" s="3" customFormat="1" ht="14.25" x14ac:dyDescent="0.2">
      <c r="A40" s="4"/>
      <c r="C40" s="17" t="s">
        <v>54</v>
      </c>
      <c r="D40" s="4"/>
      <c r="E40" s="4"/>
      <c r="F40" s="4"/>
      <c r="G40" s="4"/>
      <c r="H40" s="4"/>
      <c r="I40" s="4"/>
      <c r="J40" s="4"/>
      <c r="K40" s="4"/>
    </row>
    <row r="41" spans="1:32" s="4" customFormat="1" ht="15" thickBot="1" x14ac:dyDescent="0.25">
      <c r="B41" s="3"/>
    </row>
    <row r="42" spans="1:32" s="4" customFormat="1" ht="24.75" customHeight="1" thickBot="1" x14ac:dyDescent="0.25">
      <c r="B42" s="3"/>
      <c r="C42" s="448" t="s">
        <v>55</v>
      </c>
      <c r="D42" s="449"/>
      <c r="E42" s="449"/>
      <c r="F42" s="449"/>
      <c r="G42" s="449"/>
      <c r="H42" s="449"/>
      <c r="I42" s="449"/>
      <c r="J42" s="449"/>
      <c r="K42" s="449"/>
      <c r="L42" s="449"/>
      <c r="M42" s="449"/>
      <c r="N42" s="450"/>
      <c r="O42" s="448" t="s">
        <v>56</v>
      </c>
      <c r="P42" s="449"/>
      <c r="Q42" s="449"/>
      <c r="R42" s="449"/>
      <c r="S42" s="449"/>
      <c r="T42" s="449"/>
      <c r="U42" s="449"/>
      <c r="V42" s="449"/>
      <c r="W42" s="450"/>
      <c r="X42" s="448" t="s">
        <v>57</v>
      </c>
      <c r="Y42" s="449"/>
      <c r="Z42" s="449"/>
      <c r="AA42" s="449"/>
      <c r="AB42" s="449"/>
      <c r="AC42" s="449"/>
      <c r="AD42" s="449"/>
      <c r="AE42" s="449"/>
      <c r="AF42" s="450"/>
    </row>
    <row r="43" spans="1:32" s="4" customFormat="1" ht="24.75" customHeight="1" x14ac:dyDescent="0.2">
      <c r="B43" s="3"/>
      <c r="C43" s="784" t="s">
        <v>58</v>
      </c>
      <c r="D43" s="785"/>
      <c r="E43" s="785"/>
      <c r="F43" s="785"/>
      <c r="G43" s="785"/>
      <c r="H43" s="785"/>
      <c r="I43" s="785"/>
      <c r="J43" s="785"/>
      <c r="K43" s="785"/>
      <c r="L43" s="785"/>
      <c r="M43" s="785"/>
      <c r="N43" s="786"/>
      <c r="O43" s="820">
        <v>82.5</v>
      </c>
      <c r="P43" s="821"/>
      <c r="Q43" s="821"/>
      <c r="R43" s="821"/>
      <c r="S43" s="821"/>
      <c r="T43" s="821"/>
      <c r="U43" s="821"/>
      <c r="V43" s="821"/>
      <c r="W43" s="822"/>
      <c r="X43" s="823">
        <v>77</v>
      </c>
      <c r="Y43" s="824"/>
      <c r="Z43" s="824"/>
      <c r="AA43" s="824"/>
      <c r="AB43" s="824"/>
      <c r="AC43" s="824"/>
      <c r="AD43" s="824"/>
      <c r="AE43" s="824"/>
      <c r="AF43" s="825"/>
    </row>
    <row r="44" spans="1:32" s="4" customFormat="1" ht="24.75" customHeight="1" x14ac:dyDescent="0.2">
      <c r="B44" s="3"/>
      <c r="C44" s="826" t="s">
        <v>59</v>
      </c>
      <c r="D44" s="827"/>
      <c r="E44" s="827"/>
      <c r="F44" s="827"/>
      <c r="G44" s="827"/>
      <c r="H44" s="827"/>
      <c r="I44" s="827"/>
      <c r="J44" s="827"/>
      <c r="K44" s="827"/>
      <c r="L44" s="827"/>
      <c r="M44" s="827"/>
      <c r="N44" s="828"/>
      <c r="O44" s="829">
        <v>81</v>
      </c>
      <c r="P44" s="830"/>
      <c r="Q44" s="830"/>
      <c r="R44" s="830"/>
      <c r="S44" s="830"/>
      <c r="T44" s="830"/>
      <c r="U44" s="830"/>
      <c r="V44" s="830"/>
      <c r="W44" s="831"/>
      <c r="X44" s="832">
        <v>80</v>
      </c>
      <c r="Y44" s="833"/>
      <c r="Z44" s="833"/>
      <c r="AA44" s="833"/>
      <c r="AB44" s="833"/>
      <c r="AC44" s="833"/>
      <c r="AD44" s="833"/>
      <c r="AE44" s="833"/>
      <c r="AF44" s="834"/>
    </row>
    <row r="45" spans="1:32" s="4" customFormat="1" ht="24.75" customHeight="1" thickBot="1" x14ac:dyDescent="0.25">
      <c r="B45" s="3"/>
      <c r="C45" s="805" t="s">
        <v>60</v>
      </c>
      <c r="D45" s="806"/>
      <c r="E45" s="806"/>
      <c r="F45" s="806"/>
      <c r="G45" s="806"/>
      <c r="H45" s="806"/>
      <c r="I45" s="806"/>
      <c r="J45" s="806"/>
      <c r="K45" s="806"/>
      <c r="L45" s="806"/>
      <c r="M45" s="806"/>
      <c r="N45" s="807"/>
      <c r="O45" s="808">
        <v>2</v>
      </c>
      <c r="P45" s="809"/>
      <c r="Q45" s="809"/>
      <c r="R45" s="809"/>
      <c r="S45" s="809"/>
      <c r="T45" s="809"/>
      <c r="U45" s="809"/>
      <c r="V45" s="809"/>
      <c r="W45" s="810"/>
      <c r="X45" s="811">
        <v>3</v>
      </c>
      <c r="Y45" s="812"/>
      <c r="Z45" s="812"/>
      <c r="AA45" s="812"/>
      <c r="AB45" s="812"/>
      <c r="AC45" s="812"/>
      <c r="AD45" s="812"/>
      <c r="AE45" s="812"/>
      <c r="AF45" s="813"/>
    </row>
    <row r="46" spans="1:32" s="4" customFormat="1" ht="14.25" x14ac:dyDescent="0.2">
      <c r="B46" s="3"/>
    </row>
    <row r="47" spans="1:32" s="4" customFormat="1" ht="15" customHeight="1" x14ac:dyDescent="0.2">
      <c r="B47" s="3"/>
      <c r="C47" s="663" t="s">
        <v>61</v>
      </c>
      <c r="D47" s="663"/>
      <c r="E47" s="663"/>
      <c r="F47" s="663"/>
      <c r="G47" s="663"/>
      <c r="H47" s="663"/>
      <c r="I47" s="663"/>
      <c r="J47" s="663"/>
      <c r="K47" s="663"/>
      <c r="L47" s="663"/>
      <c r="M47" s="663"/>
      <c r="N47" s="663"/>
      <c r="O47" s="663"/>
      <c r="P47" s="663"/>
      <c r="Q47" s="663"/>
      <c r="R47" s="663"/>
      <c r="S47" s="663"/>
      <c r="T47" s="663"/>
      <c r="U47" s="663"/>
      <c r="V47" s="663"/>
      <c r="W47" s="663"/>
      <c r="X47" s="663"/>
      <c r="Y47" s="663"/>
      <c r="Z47" s="663"/>
      <c r="AA47" s="663"/>
      <c r="AB47" s="663"/>
      <c r="AC47" s="663"/>
      <c r="AD47" s="663"/>
      <c r="AE47" s="663"/>
      <c r="AF47" s="663"/>
    </row>
    <row r="48" spans="1:32" s="4" customFormat="1" ht="15" thickBot="1" x14ac:dyDescent="0.25">
      <c r="B48" s="3"/>
    </row>
    <row r="49" spans="2:32" s="4" customFormat="1" ht="24.95" customHeight="1" thickBot="1" x14ac:dyDescent="0.25">
      <c r="B49" s="3"/>
      <c r="C49" s="814" t="s">
        <v>62</v>
      </c>
      <c r="D49" s="815"/>
      <c r="E49" s="815"/>
      <c r="F49" s="815"/>
      <c r="G49" s="815"/>
      <c r="H49" s="815"/>
      <c r="I49" s="815"/>
      <c r="J49" s="815"/>
      <c r="K49" s="815"/>
      <c r="L49" s="816"/>
      <c r="M49" s="448" t="s">
        <v>63</v>
      </c>
      <c r="N49" s="449"/>
      <c r="O49" s="449"/>
      <c r="P49" s="449"/>
      <c r="Q49" s="449"/>
      <c r="R49" s="449"/>
      <c r="S49" s="449"/>
      <c r="T49" s="449"/>
      <c r="U49" s="449"/>
      <c r="V49" s="450"/>
      <c r="W49" s="814" t="s">
        <v>64</v>
      </c>
      <c r="X49" s="815"/>
      <c r="Y49" s="815"/>
      <c r="Z49" s="815"/>
      <c r="AA49" s="816"/>
      <c r="AB49" s="814" t="s">
        <v>65</v>
      </c>
      <c r="AC49" s="815"/>
      <c r="AD49" s="815"/>
      <c r="AE49" s="815"/>
      <c r="AF49" s="816"/>
    </row>
    <row r="50" spans="2:32" s="4" customFormat="1" ht="24.95" customHeight="1" thickBot="1" x14ac:dyDescent="0.25">
      <c r="B50" s="3"/>
      <c r="C50" s="817"/>
      <c r="D50" s="818"/>
      <c r="E50" s="818"/>
      <c r="F50" s="818"/>
      <c r="G50" s="818"/>
      <c r="H50" s="818"/>
      <c r="I50" s="818"/>
      <c r="J50" s="818"/>
      <c r="K50" s="818"/>
      <c r="L50" s="819"/>
      <c r="M50" s="448" t="s">
        <v>66</v>
      </c>
      <c r="N50" s="449"/>
      <c r="O50" s="449"/>
      <c r="P50" s="449"/>
      <c r="Q50" s="450"/>
      <c r="R50" s="448" t="s">
        <v>67</v>
      </c>
      <c r="S50" s="449"/>
      <c r="T50" s="449"/>
      <c r="U50" s="449"/>
      <c r="V50" s="450"/>
      <c r="W50" s="817"/>
      <c r="X50" s="818"/>
      <c r="Y50" s="818"/>
      <c r="Z50" s="818"/>
      <c r="AA50" s="819"/>
      <c r="AB50" s="817"/>
      <c r="AC50" s="818"/>
      <c r="AD50" s="818"/>
      <c r="AE50" s="818"/>
      <c r="AF50" s="819"/>
    </row>
    <row r="51" spans="2:32" s="4" customFormat="1" ht="15" customHeight="1" x14ac:dyDescent="0.2">
      <c r="B51" s="3"/>
      <c r="C51" s="784" t="s">
        <v>68</v>
      </c>
      <c r="D51" s="785"/>
      <c r="E51" s="785"/>
      <c r="F51" s="785"/>
      <c r="G51" s="785"/>
      <c r="H51" s="785"/>
      <c r="I51" s="785"/>
      <c r="J51" s="785"/>
      <c r="K51" s="785"/>
      <c r="L51" s="786"/>
      <c r="M51" s="787">
        <v>2128000</v>
      </c>
      <c r="N51" s="788"/>
      <c r="O51" s="788"/>
      <c r="P51" s="788"/>
      <c r="Q51" s="789"/>
      <c r="R51" s="790">
        <v>1</v>
      </c>
      <c r="S51" s="791"/>
      <c r="T51" s="791"/>
      <c r="U51" s="791"/>
      <c r="V51" s="792"/>
      <c r="W51" s="790">
        <v>1</v>
      </c>
      <c r="X51" s="791"/>
      <c r="Y51" s="791"/>
      <c r="Z51" s="791"/>
      <c r="AA51" s="792"/>
      <c r="AB51" s="793"/>
      <c r="AC51" s="794"/>
      <c r="AD51" s="794"/>
      <c r="AE51" s="794"/>
      <c r="AF51" s="795"/>
    </row>
    <row r="52" spans="2:32" s="4" customFormat="1" ht="15" customHeight="1" thickBot="1" x14ac:dyDescent="0.25">
      <c r="B52" s="3"/>
      <c r="C52" s="796" t="s">
        <v>69</v>
      </c>
      <c r="D52" s="797"/>
      <c r="E52" s="797"/>
      <c r="F52" s="797"/>
      <c r="G52" s="797"/>
      <c r="H52" s="797"/>
      <c r="I52" s="797"/>
      <c r="J52" s="797"/>
      <c r="K52" s="797"/>
      <c r="L52" s="798"/>
      <c r="M52" s="799">
        <f>SUM(M51:Q51)</f>
        <v>2128000</v>
      </c>
      <c r="N52" s="800"/>
      <c r="O52" s="800"/>
      <c r="P52" s="800"/>
      <c r="Q52" s="801"/>
      <c r="R52" s="802">
        <f>SUM(R51:V51)</f>
        <v>1</v>
      </c>
      <c r="S52" s="803"/>
      <c r="T52" s="803"/>
      <c r="U52" s="803"/>
      <c r="V52" s="804"/>
      <c r="W52" s="802">
        <f>SUM(W51:AA51)</f>
        <v>1</v>
      </c>
      <c r="X52" s="803"/>
      <c r="Y52" s="803"/>
      <c r="Z52" s="803"/>
      <c r="AA52" s="804"/>
      <c r="AB52" s="802">
        <f>SUM(AB51:AF51)</f>
        <v>0</v>
      </c>
      <c r="AC52" s="803"/>
      <c r="AD52" s="803"/>
      <c r="AE52" s="803"/>
      <c r="AF52" s="804"/>
    </row>
    <row r="53" spans="2:32" s="4" customFormat="1" ht="14.25" x14ac:dyDescent="0.2">
      <c r="B53" s="3"/>
      <c r="C53" s="17"/>
      <c r="D53" s="17"/>
      <c r="E53" s="17"/>
      <c r="F53" s="17"/>
      <c r="G53" s="17"/>
      <c r="H53" s="17"/>
      <c r="I53" s="17"/>
      <c r="J53" s="15"/>
      <c r="K53" s="15"/>
      <c r="L53" s="15"/>
      <c r="M53" s="15"/>
      <c r="N53" s="15"/>
      <c r="O53" s="15"/>
      <c r="P53" s="15"/>
      <c r="Q53" s="15"/>
      <c r="R53" s="15"/>
      <c r="S53" s="15"/>
      <c r="T53" s="15"/>
      <c r="U53" s="15"/>
      <c r="V53" s="15"/>
    </row>
    <row r="54" spans="2:32" s="4" customFormat="1" ht="14.25" customHeight="1" x14ac:dyDescent="0.2">
      <c r="B54" s="3"/>
      <c r="C54" s="663" t="s">
        <v>70</v>
      </c>
      <c r="D54" s="663"/>
      <c r="E54" s="663"/>
      <c r="F54" s="663"/>
      <c r="G54" s="663"/>
      <c r="H54" s="663"/>
      <c r="I54" s="663"/>
      <c r="J54" s="663"/>
      <c r="K54" s="663"/>
      <c r="L54" s="663"/>
      <c r="M54" s="663"/>
      <c r="N54" s="663"/>
      <c r="O54" s="663"/>
      <c r="P54" s="663"/>
      <c r="Q54" s="663"/>
      <c r="R54" s="663"/>
      <c r="S54" s="663"/>
      <c r="T54" s="663"/>
      <c r="U54" s="663"/>
      <c r="V54" s="663"/>
      <c r="W54" s="663"/>
      <c r="X54" s="663"/>
      <c r="Y54" s="663"/>
      <c r="Z54" s="663"/>
      <c r="AA54" s="663"/>
      <c r="AB54" s="663"/>
      <c r="AC54" s="663"/>
      <c r="AD54" s="663"/>
      <c r="AE54" s="663"/>
      <c r="AF54" s="663"/>
    </row>
    <row r="55" spans="2:32" s="4" customFormat="1" ht="14.25" x14ac:dyDescent="0.2">
      <c r="B55" s="3"/>
      <c r="C55" s="663"/>
      <c r="D55" s="663"/>
      <c r="E55" s="663"/>
      <c r="F55" s="663"/>
      <c r="G55" s="663"/>
      <c r="H55" s="663"/>
      <c r="I55" s="663"/>
      <c r="J55" s="663"/>
      <c r="K55" s="663"/>
      <c r="L55" s="663"/>
      <c r="M55" s="663"/>
      <c r="N55" s="663"/>
      <c r="O55" s="663"/>
      <c r="P55" s="663"/>
      <c r="Q55" s="663"/>
      <c r="R55" s="663"/>
      <c r="S55" s="663"/>
      <c r="T55" s="663"/>
      <c r="U55" s="663"/>
      <c r="V55" s="663"/>
      <c r="W55" s="663"/>
      <c r="X55" s="663"/>
      <c r="Y55" s="663"/>
      <c r="Z55" s="663"/>
      <c r="AA55" s="663"/>
      <c r="AB55" s="663"/>
      <c r="AC55" s="663"/>
      <c r="AD55" s="663"/>
      <c r="AE55" s="663"/>
      <c r="AF55" s="663"/>
    </row>
    <row r="56" spans="2:32" s="4" customFormat="1" ht="14.25" x14ac:dyDescent="0.2">
      <c r="B56" s="3"/>
      <c r="C56" s="17" t="s">
        <v>71</v>
      </c>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row>
    <row r="57" spans="2:32" s="4" customFormat="1" ht="14.25" x14ac:dyDescent="0.2">
      <c r="B57" s="3"/>
    </row>
    <row r="58" spans="2:32" s="4" customFormat="1" ht="15" thickBot="1" x14ac:dyDescent="0.25">
      <c r="B58" s="3"/>
      <c r="C58" s="782" t="s">
        <v>72</v>
      </c>
      <c r="D58" s="782"/>
      <c r="E58" s="782"/>
      <c r="F58" s="782"/>
      <c r="G58" s="782"/>
      <c r="H58" s="782"/>
      <c r="I58" s="782"/>
      <c r="J58" s="782"/>
      <c r="K58" s="782"/>
      <c r="L58" s="782"/>
      <c r="M58" s="782"/>
      <c r="N58" s="782"/>
    </row>
    <row r="59" spans="2:32" s="4" customFormat="1" ht="15" thickTop="1" x14ac:dyDescent="0.2">
      <c r="B59" s="3"/>
      <c r="C59" s="27" t="s">
        <v>73</v>
      </c>
      <c r="D59" s="27"/>
      <c r="E59" s="27"/>
      <c r="F59" s="27" t="s">
        <v>74</v>
      </c>
      <c r="G59" s="27"/>
      <c r="H59" s="27"/>
      <c r="I59" s="27"/>
      <c r="J59" s="27"/>
      <c r="K59" s="27"/>
      <c r="L59" s="27"/>
      <c r="M59" s="27"/>
      <c r="N59" s="27"/>
    </row>
    <row r="60" spans="2:32" s="4" customFormat="1" ht="14.25" x14ac:dyDescent="0.2">
      <c r="B60" s="18"/>
      <c r="C60" s="17"/>
      <c r="D60" s="17"/>
      <c r="E60" s="17"/>
      <c r="F60" s="17"/>
      <c r="G60" s="17"/>
      <c r="H60" s="17"/>
      <c r="I60" s="17"/>
      <c r="J60" s="17"/>
      <c r="K60" s="17"/>
      <c r="L60" s="17"/>
      <c r="M60" s="17"/>
      <c r="N60" s="17"/>
    </row>
    <row r="61" spans="2:32" s="4" customFormat="1" ht="15" thickBot="1" x14ac:dyDescent="0.25">
      <c r="B61" s="18"/>
      <c r="C61" s="782" t="s">
        <v>75</v>
      </c>
      <c r="D61" s="782"/>
      <c r="E61" s="782"/>
      <c r="F61" s="782"/>
      <c r="G61" s="782"/>
      <c r="H61" s="782"/>
      <c r="I61" s="782"/>
      <c r="J61" s="782"/>
      <c r="K61" s="782"/>
      <c r="L61" s="782"/>
      <c r="M61" s="782"/>
      <c r="N61" s="782"/>
    </row>
    <row r="62" spans="2:32" s="4" customFormat="1" ht="15" thickTop="1" x14ac:dyDescent="0.2">
      <c r="B62" s="18"/>
      <c r="C62" s="27" t="s">
        <v>73</v>
      </c>
      <c r="D62" s="27"/>
      <c r="E62" s="27"/>
      <c r="F62" s="27" t="s">
        <v>76</v>
      </c>
      <c r="G62" s="27"/>
      <c r="H62" s="27"/>
      <c r="I62" s="27"/>
      <c r="J62" s="27"/>
      <c r="K62" s="27"/>
      <c r="L62" s="27"/>
      <c r="M62" s="27"/>
      <c r="N62" s="27"/>
    </row>
    <row r="63" spans="2:32" s="4" customFormat="1" ht="14.25" x14ac:dyDescent="0.2">
      <c r="B63" s="18"/>
      <c r="C63" s="17" t="s">
        <v>77</v>
      </c>
      <c r="D63" s="25"/>
      <c r="E63" s="17"/>
      <c r="F63" s="17" t="s">
        <v>78</v>
      </c>
      <c r="G63" s="17"/>
      <c r="H63" s="17"/>
      <c r="I63" s="17"/>
      <c r="J63" s="17"/>
      <c r="K63" s="17"/>
      <c r="L63" s="17"/>
      <c r="M63" s="17"/>
      <c r="N63" s="17"/>
    </row>
    <row r="64" spans="2:32" s="4" customFormat="1" ht="14.25" x14ac:dyDescent="0.2">
      <c r="B64" s="18"/>
      <c r="C64" s="17" t="s">
        <v>77</v>
      </c>
      <c r="D64" s="25"/>
      <c r="E64" s="17"/>
      <c r="F64" s="17" t="s">
        <v>79</v>
      </c>
      <c r="G64" s="17"/>
      <c r="H64" s="17"/>
      <c r="I64" s="17"/>
      <c r="J64" s="17"/>
      <c r="K64" s="17"/>
      <c r="L64" s="17"/>
      <c r="M64" s="17"/>
      <c r="N64" s="17"/>
    </row>
    <row r="65" spans="2:32" s="4" customFormat="1" ht="14.25" x14ac:dyDescent="0.2">
      <c r="B65" s="18"/>
    </row>
    <row r="66" spans="2:32" s="4" customFormat="1" ht="14.25" customHeight="1" x14ac:dyDescent="0.2">
      <c r="B66" s="3"/>
      <c r="C66" s="663" t="s">
        <v>80</v>
      </c>
      <c r="D66" s="663"/>
      <c r="E66" s="663"/>
      <c r="F66" s="663"/>
      <c r="G66" s="663"/>
      <c r="H66" s="663"/>
      <c r="I66" s="663"/>
      <c r="J66" s="663"/>
      <c r="K66" s="663"/>
      <c r="L66" s="663"/>
      <c r="M66" s="663"/>
      <c r="N66" s="663"/>
      <c r="O66" s="663"/>
      <c r="P66" s="663"/>
      <c r="Q66" s="663"/>
      <c r="R66" s="663"/>
      <c r="S66" s="663"/>
      <c r="T66" s="663"/>
      <c r="U66" s="663"/>
      <c r="V66" s="663"/>
      <c r="W66" s="663"/>
      <c r="X66" s="663"/>
      <c r="Y66" s="663"/>
      <c r="Z66" s="663"/>
      <c r="AA66" s="663"/>
      <c r="AB66" s="663"/>
      <c r="AC66" s="663"/>
      <c r="AD66" s="663"/>
      <c r="AE66" s="663"/>
      <c r="AF66" s="663"/>
    </row>
    <row r="67" spans="2:32" s="4" customFormat="1" ht="14.25" x14ac:dyDescent="0.2">
      <c r="B67" s="3"/>
      <c r="C67" s="663"/>
      <c r="D67" s="663"/>
      <c r="E67" s="663"/>
      <c r="F67" s="663"/>
      <c r="G67" s="663"/>
      <c r="H67" s="663"/>
      <c r="I67" s="663"/>
      <c r="J67" s="663"/>
      <c r="K67" s="663"/>
      <c r="L67" s="663"/>
      <c r="M67" s="663"/>
      <c r="N67" s="663"/>
      <c r="O67" s="663"/>
      <c r="P67" s="663"/>
      <c r="Q67" s="663"/>
      <c r="R67" s="663"/>
      <c r="S67" s="663"/>
      <c r="T67" s="663"/>
      <c r="U67" s="663"/>
      <c r="V67" s="663"/>
      <c r="W67" s="663"/>
      <c r="X67" s="663"/>
      <c r="Y67" s="663"/>
      <c r="Z67" s="663"/>
      <c r="AA67" s="663"/>
      <c r="AB67" s="663"/>
      <c r="AC67" s="663"/>
      <c r="AD67" s="663"/>
      <c r="AE67" s="663"/>
      <c r="AF67" s="663"/>
    </row>
    <row r="68" spans="2:32" s="4" customFormat="1" ht="14.25" x14ac:dyDescent="0.2">
      <c r="B68" s="3"/>
      <c r="C68" s="16" t="s">
        <v>81</v>
      </c>
    </row>
    <row r="69" spans="2:32" s="4" customFormat="1" ht="14.25" x14ac:dyDescent="0.2">
      <c r="B69" s="3"/>
    </row>
    <row r="70" spans="2:32" s="4" customFormat="1" ht="14.25" customHeight="1" x14ac:dyDescent="0.2">
      <c r="B70" s="3"/>
      <c r="C70" s="783" t="s">
        <v>82</v>
      </c>
      <c r="D70" s="783"/>
      <c r="E70" s="783"/>
      <c r="F70" s="783"/>
      <c r="G70" s="783"/>
      <c r="H70" s="783"/>
      <c r="I70" s="783"/>
      <c r="J70" s="783"/>
      <c r="K70" s="783"/>
      <c r="L70" s="783"/>
      <c r="M70" s="783"/>
      <c r="N70" s="783"/>
      <c r="O70" s="783"/>
      <c r="P70" s="783"/>
      <c r="Q70" s="783"/>
      <c r="R70" s="783"/>
      <c r="S70" s="783"/>
      <c r="T70" s="783"/>
      <c r="U70" s="783"/>
      <c r="V70" s="783"/>
      <c r="W70" s="783"/>
      <c r="X70" s="783"/>
      <c r="Y70" s="783"/>
      <c r="Z70" s="783"/>
      <c r="AA70" s="783"/>
      <c r="AB70" s="783"/>
      <c r="AC70" s="783"/>
      <c r="AD70" s="783"/>
      <c r="AE70" s="783"/>
      <c r="AF70" s="783"/>
    </row>
    <row r="71" spans="2:32" s="4" customFormat="1" ht="14.25" x14ac:dyDescent="0.2">
      <c r="B71" s="3"/>
      <c r="C71" s="783"/>
      <c r="D71" s="783"/>
      <c r="E71" s="783"/>
      <c r="F71" s="783"/>
      <c r="G71" s="783"/>
      <c r="H71" s="783"/>
      <c r="I71" s="783"/>
      <c r="J71" s="783"/>
      <c r="K71" s="783"/>
      <c r="L71" s="783"/>
      <c r="M71" s="783"/>
      <c r="N71" s="783"/>
      <c r="O71" s="783"/>
      <c r="P71" s="783"/>
      <c r="Q71" s="783"/>
      <c r="R71" s="783"/>
      <c r="S71" s="783"/>
      <c r="T71" s="783"/>
      <c r="U71" s="783"/>
      <c r="V71" s="783"/>
      <c r="W71" s="783"/>
      <c r="X71" s="783"/>
      <c r="Y71" s="783"/>
      <c r="Z71" s="783"/>
      <c r="AA71" s="783"/>
      <c r="AB71" s="783"/>
      <c r="AC71" s="783"/>
      <c r="AD71" s="783"/>
      <c r="AE71" s="783"/>
      <c r="AF71" s="783"/>
    </row>
    <row r="72" spans="2:32" s="17" customFormat="1" ht="12.75" x14ac:dyDescent="0.2">
      <c r="B72" s="18"/>
    </row>
    <row r="73" spans="2:32" s="4" customFormat="1" ht="14.25" customHeight="1" x14ac:dyDescent="0.2">
      <c r="B73" s="3"/>
      <c r="C73" s="770" t="s">
        <v>83</v>
      </c>
      <c r="D73" s="770"/>
      <c r="E73" s="770"/>
      <c r="F73" s="770"/>
      <c r="G73" s="770"/>
      <c r="H73" s="770"/>
      <c r="I73" s="770"/>
      <c r="J73" s="770"/>
      <c r="K73" s="770"/>
      <c r="L73" s="770"/>
      <c r="M73" s="770"/>
      <c r="N73" s="770"/>
      <c r="O73" s="770"/>
      <c r="P73" s="770"/>
      <c r="Q73" s="770"/>
      <c r="R73" s="770"/>
      <c r="S73" s="770"/>
      <c r="T73" s="770"/>
      <c r="U73" s="770"/>
      <c r="V73" s="770"/>
      <c r="W73" s="770"/>
      <c r="X73" s="770"/>
      <c r="Y73" s="770"/>
      <c r="Z73" s="770"/>
      <c r="AA73" s="770"/>
      <c r="AB73" s="770"/>
      <c r="AC73" s="770"/>
      <c r="AD73" s="770"/>
      <c r="AE73" s="770"/>
      <c r="AF73" s="770"/>
    </row>
    <row r="74" spans="2:32" s="4" customFormat="1" ht="14.25" x14ac:dyDescent="0.2">
      <c r="B74" s="3"/>
      <c r="C74" s="770"/>
      <c r="D74" s="770"/>
      <c r="E74" s="770"/>
      <c r="F74" s="770"/>
      <c r="G74" s="770"/>
      <c r="H74" s="770"/>
      <c r="I74" s="770"/>
      <c r="J74" s="770"/>
      <c r="K74" s="770"/>
      <c r="L74" s="770"/>
      <c r="M74" s="770"/>
      <c r="N74" s="770"/>
      <c r="O74" s="770"/>
      <c r="P74" s="770"/>
      <c r="Q74" s="770"/>
      <c r="R74" s="770"/>
      <c r="S74" s="770"/>
      <c r="T74" s="770"/>
      <c r="U74" s="770"/>
      <c r="V74" s="770"/>
      <c r="W74" s="770"/>
      <c r="X74" s="770"/>
      <c r="Y74" s="770"/>
      <c r="Z74" s="770"/>
      <c r="AA74" s="770"/>
      <c r="AB74" s="770"/>
      <c r="AC74" s="770"/>
      <c r="AD74" s="770"/>
      <c r="AE74" s="770"/>
      <c r="AF74" s="770"/>
    </row>
    <row r="75" spans="2:32" s="4" customFormat="1" ht="14.25" x14ac:dyDescent="0.2">
      <c r="B75" s="3"/>
    </row>
    <row r="76" spans="2:32" s="4" customFormat="1" ht="14.25" x14ac:dyDescent="0.2">
      <c r="B76" s="3"/>
      <c r="C76" s="16" t="s">
        <v>84</v>
      </c>
    </row>
    <row r="77" spans="2:32" s="4" customFormat="1" ht="14.25" customHeight="1" x14ac:dyDescent="0.2">
      <c r="B77" s="3"/>
      <c r="C77" s="770" t="s">
        <v>85</v>
      </c>
      <c r="D77" s="770"/>
      <c r="E77" s="770"/>
      <c r="F77" s="770"/>
      <c r="G77" s="770"/>
      <c r="H77" s="770"/>
      <c r="I77" s="770"/>
      <c r="J77" s="770"/>
      <c r="K77" s="770"/>
      <c r="L77" s="770"/>
      <c r="M77" s="770"/>
      <c r="N77" s="770"/>
      <c r="O77" s="770"/>
      <c r="P77" s="770"/>
      <c r="Q77" s="770"/>
      <c r="R77" s="770"/>
      <c r="S77" s="770"/>
      <c r="T77" s="770"/>
      <c r="U77" s="770"/>
      <c r="V77" s="770"/>
      <c r="W77" s="770"/>
      <c r="X77" s="770"/>
      <c r="Y77" s="770"/>
      <c r="Z77" s="770"/>
      <c r="AA77" s="770"/>
      <c r="AB77" s="770"/>
      <c r="AC77" s="770"/>
      <c r="AD77" s="770"/>
      <c r="AE77" s="770"/>
      <c r="AF77" s="770"/>
    </row>
    <row r="78" spans="2:32" s="4" customFormat="1" ht="14.25" x14ac:dyDescent="0.2">
      <c r="B78" s="3"/>
      <c r="C78" s="770"/>
      <c r="D78" s="770"/>
      <c r="E78" s="770"/>
      <c r="F78" s="770"/>
      <c r="G78" s="770"/>
      <c r="H78" s="770"/>
      <c r="I78" s="770"/>
      <c r="J78" s="770"/>
      <c r="K78" s="770"/>
      <c r="L78" s="770"/>
      <c r="M78" s="770"/>
      <c r="N78" s="770"/>
      <c r="O78" s="770"/>
      <c r="P78" s="770"/>
      <c r="Q78" s="770"/>
      <c r="R78" s="770"/>
      <c r="S78" s="770"/>
      <c r="T78" s="770"/>
      <c r="U78" s="770"/>
      <c r="V78" s="770"/>
      <c r="W78" s="770"/>
      <c r="X78" s="770"/>
      <c r="Y78" s="770"/>
      <c r="Z78" s="770"/>
      <c r="AA78" s="770"/>
      <c r="AB78" s="770"/>
      <c r="AC78" s="770"/>
      <c r="AD78" s="770"/>
      <c r="AE78" s="770"/>
      <c r="AF78" s="770"/>
    </row>
    <row r="79" spans="2:32" s="4" customFormat="1" ht="14.25" x14ac:dyDescent="0.2">
      <c r="B79" s="3"/>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row>
    <row r="80" spans="2:32" s="4" customFormat="1" ht="14.25" x14ac:dyDescent="0.2">
      <c r="B80" s="3"/>
      <c r="C80" s="16" t="s">
        <v>86</v>
      </c>
      <c r="D80" s="17"/>
      <c r="E80" s="17"/>
      <c r="F80" s="17"/>
      <c r="G80" s="17"/>
      <c r="H80" s="17"/>
      <c r="I80" s="17"/>
      <c r="J80" s="17"/>
      <c r="K80" s="17"/>
    </row>
    <row r="81" spans="2:32" s="4" customFormat="1" ht="14.25" x14ac:dyDescent="0.2">
      <c r="B81" s="3"/>
    </row>
    <row r="82" spans="2:32" s="4" customFormat="1" ht="14.25" customHeight="1" x14ac:dyDescent="0.2">
      <c r="B82" s="3"/>
      <c r="C82" s="663" t="s">
        <v>87</v>
      </c>
      <c r="D82" s="663"/>
      <c r="E82" s="663"/>
      <c r="F82" s="663"/>
      <c r="G82" s="663"/>
      <c r="H82" s="663"/>
      <c r="I82" s="663"/>
      <c r="J82" s="663"/>
      <c r="K82" s="663"/>
      <c r="L82" s="663"/>
      <c r="M82" s="663"/>
      <c r="N82" s="663"/>
      <c r="O82" s="663"/>
      <c r="P82" s="663"/>
      <c r="Q82" s="663"/>
      <c r="R82" s="663"/>
      <c r="S82" s="663"/>
      <c r="T82" s="663"/>
      <c r="U82" s="663"/>
      <c r="V82" s="663"/>
      <c r="W82" s="663"/>
      <c r="X82" s="663"/>
      <c r="Y82" s="663"/>
      <c r="Z82" s="663"/>
      <c r="AA82" s="663"/>
      <c r="AB82" s="663"/>
      <c r="AC82" s="663"/>
      <c r="AD82" s="663"/>
      <c r="AE82" s="663"/>
      <c r="AF82" s="663"/>
    </row>
    <row r="83" spans="2:32" s="4" customFormat="1" ht="14.25" x14ac:dyDescent="0.2">
      <c r="B83" s="3"/>
      <c r="C83" s="663"/>
      <c r="D83" s="663"/>
      <c r="E83" s="663"/>
      <c r="F83" s="663"/>
      <c r="G83" s="663"/>
      <c r="H83" s="663"/>
      <c r="I83" s="663"/>
      <c r="J83" s="663"/>
      <c r="K83" s="663"/>
      <c r="L83" s="663"/>
      <c r="M83" s="663"/>
      <c r="N83" s="663"/>
      <c r="O83" s="663"/>
      <c r="P83" s="663"/>
      <c r="Q83" s="663"/>
      <c r="R83" s="663"/>
      <c r="S83" s="663"/>
      <c r="T83" s="663"/>
      <c r="U83" s="663"/>
      <c r="V83" s="663"/>
      <c r="W83" s="663"/>
      <c r="X83" s="663"/>
      <c r="Y83" s="663"/>
      <c r="Z83" s="663"/>
      <c r="AA83" s="663"/>
      <c r="AB83" s="663"/>
      <c r="AC83" s="663"/>
      <c r="AD83" s="663"/>
      <c r="AE83" s="663"/>
      <c r="AF83" s="663"/>
    </row>
    <row r="84" spans="2:32" s="4" customFormat="1" ht="14.25" x14ac:dyDescent="0.2">
      <c r="B84" s="3"/>
    </row>
    <row r="85" spans="2:32" s="4" customFormat="1" ht="14.25" customHeight="1" x14ac:dyDescent="0.2">
      <c r="B85" s="3"/>
      <c r="C85" s="663" t="s">
        <v>88</v>
      </c>
      <c r="D85" s="663"/>
      <c r="E85" s="663"/>
      <c r="F85" s="663"/>
      <c r="G85" s="663"/>
      <c r="H85" s="663"/>
      <c r="I85" s="663"/>
      <c r="J85" s="663"/>
      <c r="K85" s="663"/>
      <c r="L85" s="663"/>
      <c r="M85" s="663"/>
      <c r="N85" s="663"/>
      <c r="O85" s="663"/>
      <c r="P85" s="663"/>
      <c r="Q85" s="663"/>
      <c r="R85" s="663"/>
      <c r="S85" s="663"/>
      <c r="T85" s="663"/>
      <c r="U85" s="663"/>
      <c r="V85" s="663"/>
      <c r="W85" s="663"/>
      <c r="X85" s="663"/>
      <c r="Y85" s="663"/>
      <c r="Z85" s="663"/>
      <c r="AA85" s="663"/>
      <c r="AB85" s="663"/>
      <c r="AC85" s="663"/>
      <c r="AD85" s="663"/>
      <c r="AE85" s="663"/>
      <c r="AF85" s="663"/>
    </row>
    <row r="86" spans="2:32" s="4" customFormat="1" ht="14.25" x14ac:dyDescent="0.2">
      <c r="B86" s="3"/>
      <c r="C86" s="663"/>
      <c r="D86" s="663"/>
      <c r="E86" s="663"/>
      <c r="F86" s="663"/>
      <c r="G86" s="663"/>
      <c r="H86" s="663"/>
      <c r="I86" s="663"/>
      <c r="J86" s="663"/>
      <c r="K86" s="663"/>
      <c r="L86" s="663"/>
      <c r="M86" s="663"/>
      <c r="N86" s="663"/>
      <c r="O86" s="663"/>
      <c r="P86" s="663"/>
      <c r="Q86" s="663"/>
      <c r="R86" s="663"/>
      <c r="S86" s="663"/>
      <c r="T86" s="663"/>
      <c r="U86" s="663"/>
      <c r="V86" s="663"/>
      <c r="W86" s="663"/>
      <c r="X86" s="663"/>
      <c r="Y86" s="663"/>
      <c r="Z86" s="663"/>
      <c r="AA86" s="663"/>
      <c r="AB86" s="663"/>
      <c r="AC86" s="663"/>
      <c r="AD86" s="663"/>
      <c r="AE86" s="663"/>
      <c r="AF86" s="663"/>
    </row>
    <row r="87" spans="2:32" s="4" customFormat="1" ht="14.25" x14ac:dyDescent="0.2">
      <c r="B87" s="3"/>
    </row>
    <row r="88" spans="2:32" s="4" customFormat="1" ht="37.5" customHeight="1" x14ac:dyDescent="0.2">
      <c r="B88" s="3"/>
      <c r="C88" s="663" t="s">
        <v>89</v>
      </c>
      <c r="D88" s="663"/>
      <c r="E88" s="663"/>
      <c r="F88" s="663"/>
      <c r="G88" s="663"/>
      <c r="H88" s="663"/>
      <c r="I88" s="663"/>
      <c r="J88" s="663"/>
      <c r="K88" s="663"/>
      <c r="L88" s="663"/>
      <c r="M88" s="663"/>
      <c r="N88" s="663"/>
      <c r="O88" s="663"/>
      <c r="P88" s="663"/>
      <c r="Q88" s="663"/>
      <c r="R88" s="663"/>
      <c r="S88" s="663"/>
      <c r="T88" s="663"/>
      <c r="U88" s="663"/>
      <c r="V88" s="663"/>
      <c r="W88" s="663"/>
      <c r="X88" s="663"/>
      <c r="Y88" s="663"/>
      <c r="Z88" s="663"/>
      <c r="AA88" s="663"/>
      <c r="AB88" s="663"/>
      <c r="AC88" s="663"/>
      <c r="AD88" s="663"/>
      <c r="AE88" s="663"/>
      <c r="AF88" s="663"/>
    </row>
    <row r="89" spans="2:32" s="4" customFormat="1" ht="14.25" x14ac:dyDescent="0.2">
      <c r="B89" s="3"/>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row>
    <row r="90" spans="2:32" s="4" customFormat="1" ht="14.25" x14ac:dyDescent="0.2">
      <c r="B90" s="3"/>
      <c r="C90" s="29" t="s">
        <v>90</v>
      </c>
      <c r="D90" s="17"/>
      <c r="E90" s="17"/>
      <c r="F90" s="17"/>
    </row>
    <row r="91" spans="2:32" s="4" customFormat="1" ht="14.25" x14ac:dyDescent="0.2">
      <c r="B91" s="3"/>
    </row>
    <row r="92" spans="2:32" s="4" customFormat="1" ht="14.25" customHeight="1" x14ac:dyDescent="0.2">
      <c r="B92" s="3"/>
      <c r="C92" s="663" t="s">
        <v>91</v>
      </c>
      <c r="D92" s="663"/>
      <c r="E92" s="663"/>
      <c r="F92" s="663"/>
      <c r="G92" s="663"/>
      <c r="H92" s="663"/>
      <c r="I92" s="663"/>
      <c r="J92" s="663"/>
      <c r="K92" s="663"/>
      <c r="L92" s="663"/>
      <c r="M92" s="663"/>
      <c r="N92" s="663"/>
      <c r="O92" s="663"/>
      <c r="P92" s="663"/>
      <c r="Q92" s="663"/>
      <c r="R92" s="663"/>
      <c r="S92" s="663"/>
      <c r="T92" s="663"/>
      <c r="U92" s="663"/>
      <c r="V92" s="663"/>
      <c r="W92" s="663"/>
      <c r="X92" s="663"/>
      <c r="Y92" s="663"/>
      <c r="Z92" s="663"/>
      <c r="AA92" s="663"/>
      <c r="AB92" s="663"/>
      <c r="AC92" s="663"/>
      <c r="AD92" s="663"/>
      <c r="AE92" s="663"/>
      <c r="AF92" s="663"/>
    </row>
    <row r="93" spans="2:32" s="4" customFormat="1" ht="14.25" x14ac:dyDescent="0.2">
      <c r="B93" s="3"/>
      <c r="C93" s="663"/>
      <c r="D93" s="663"/>
      <c r="E93" s="663"/>
      <c r="F93" s="663"/>
      <c r="G93" s="663"/>
      <c r="H93" s="663"/>
      <c r="I93" s="663"/>
      <c r="J93" s="663"/>
      <c r="K93" s="663"/>
      <c r="L93" s="663"/>
      <c r="M93" s="663"/>
      <c r="N93" s="663"/>
      <c r="O93" s="663"/>
      <c r="P93" s="663"/>
      <c r="Q93" s="663"/>
      <c r="R93" s="663"/>
      <c r="S93" s="663"/>
      <c r="T93" s="663"/>
      <c r="U93" s="663"/>
      <c r="V93" s="663"/>
      <c r="W93" s="663"/>
      <c r="X93" s="663"/>
      <c r="Y93" s="663"/>
      <c r="Z93" s="663"/>
      <c r="AA93" s="663"/>
      <c r="AB93" s="663"/>
      <c r="AC93" s="663"/>
      <c r="AD93" s="663"/>
      <c r="AE93" s="663"/>
      <c r="AF93" s="663"/>
    </row>
    <row r="94" spans="2:32" s="4" customFormat="1" ht="14.25" x14ac:dyDescent="0.2">
      <c r="B94" s="3"/>
      <c r="C94" s="663"/>
      <c r="D94" s="663"/>
      <c r="E94" s="663"/>
      <c r="F94" s="663"/>
      <c r="G94" s="663"/>
      <c r="H94" s="663"/>
      <c r="I94" s="663"/>
      <c r="J94" s="663"/>
      <c r="K94" s="663"/>
      <c r="L94" s="663"/>
      <c r="M94" s="663"/>
      <c r="N94" s="663"/>
      <c r="O94" s="663"/>
      <c r="P94" s="663"/>
      <c r="Q94" s="663"/>
      <c r="R94" s="663"/>
      <c r="S94" s="663"/>
      <c r="T94" s="663"/>
      <c r="U94" s="663"/>
      <c r="V94" s="663"/>
      <c r="W94" s="663"/>
      <c r="X94" s="663"/>
      <c r="Y94" s="663"/>
      <c r="Z94" s="663"/>
      <c r="AA94" s="663"/>
      <c r="AB94" s="663"/>
      <c r="AC94" s="663"/>
      <c r="AD94" s="663"/>
      <c r="AE94" s="663"/>
      <c r="AF94" s="663"/>
    </row>
    <row r="95" spans="2:32" s="4" customFormat="1" ht="14.25" x14ac:dyDescent="0.2">
      <c r="B95" s="3"/>
    </row>
    <row r="96" spans="2:32" s="4" customFormat="1" ht="29.25" customHeight="1" thickBot="1" x14ac:dyDescent="0.25">
      <c r="B96" s="3"/>
      <c r="C96" s="1"/>
      <c r="D96" s="1"/>
      <c r="E96" s="1"/>
      <c r="F96" s="1"/>
      <c r="G96" s="1"/>
      <c r="H96" s="1"/>
      <c r="I96" s="1"/>
      <c r="J96" s="1"/>
      <c r="K96" s="1"/>
      <c r="L96" s="1"/>
      <c r="M96" s="1"/>
      <c r="N96" s="777" t="s">
        <v>92</v>
      </c>
      <c r="O96" s="777"/>
      <c r="P96" s="777"/>
      <c r="Q96" s="777"/>
      <c r="R96" s="777"/>
      <c r="S96" s="777" t="s">
        <v>93</v>
      </c>
      <c r="T96" s="777"/>
      <c r="U96" s="777"/>
      <c r="V96" s="777"/>
      <c r="W96" s="777"/>
      <c r="X96" s="238" t="s">
        <v>94</v>
      </c>
      <c r="Y96" s="238"/>
      <c r="Z96" s="238"/>
      <c r="AA96" s="238"/>
      <c r="AB96" s="238"/>
    </row>
    <row r="97" spans="2:32" s="4" customFormat="1" ht="15" customHeight="1" x14ac:dyDescent="0.2">
      <c r="B97" s="3"/>
      <c r="C97" s="778" t="s">
        <v>95</v>
      </c>
      <c r="D97" s="778"/>
      <c r="E97" s="778"/>
      <c r="F97" s="778"/>
      <c r="G97" s="778"/>
      <c r="H97" s="778"/>
      <c r="I97" s="778"/>
      <c r="J97" s="778"/>
      <c r="K97" s="778"/>
      <c r="L97" s="778"/>
      <c r="M97" s="778"/>
      <c r="N97" s="779" t="s">
        <v>96</v>
      </c>
      <c r="O97" s="779"/>
      <c r="P97" s="779"/>
      <c r="Q97" s="779"/>
      <c r="R97" s="779"/>
      <c r="S97" s="780">
        <v>0.25</v>
      </c>
      <c r="T97" s="780"/>
      <c r="U97" s="780"/>
      <c r="V97" s="780"/>
      <c r="W97" s="780"/>
      <c r="X97" s="779" t="s">
        <v>97</v>
      </c>
      <c r="Y97" s="779"/>
      <c r="Z97" s="779"/>
      <c r="AA97" s="779"/>
      <c r="AB97" s="779"/>
    </row>
    <row r="98" spans="2:32" s="4" customFormat="1" ht="14.25" x14ac:dyDescent="0.2">
      <c r="B98" s="3"/>
      <c r="C98" s="771" t="s">
        <v>98</v>
      </c>
      <c r="D98" s="771"/>
      <c r="E98" s="771"/>
      <c r="F98" s="771"/>
      <c r="G98" s="771"/>
      <c r="H98" s="771"/>
      <c r="I98" s="771"/>
      <c r="J98" s="771"/>
      <c r="K98" s="771"/>
      <c r="L98" s="771"/>
      <c r="M98" s="771"/>
      <c r="N98" s="772" t="s">
        <v>96</v>
      </c>
      <c r="O98" s="772"/>
      <c r="P98" s="772"/>
      <c r="Q98" s="772"/>
      <c r="R98" s="772"/>
      <c r="S98" s="781">
        <v>0.25</v>
      </c>
      <c r="T98" s="781"/>
      <c r="U98" s="781"/>
      <c r="V98" s="781"/>
      <c r="W98" s="781"/>
      <c r="X98" s="772" t="s">
        <v>97</v>
      </c>
      <c r="Y98" s="772"/>
      <c r="Z98" s="772"/>
      <c r="AA98" s="772"/>
      <c r="AB98" s="772"/>
    </row>
    <row r="99" spans="2:32" s="4" customFormat="1" ht="14.25" x14ac:dyDescent="0.2">
      <c r="B99" s="3"/>
      <c r="C99" s="17"/>
    </row>
    <row r="100" spans="2:32" s="4" customFormat="1" ht="14.25" customHeight="1" x14ac:dyDescent="0.2">
      <c r="B100" s="3"/>
      <c r="C100" s="663" t="s">
        <v>99</v>
      </c>
      <c r="D100" s="663"/>
      <c r="E100" s="663"/>
      <c r="F100" s="663"/>
      <c r="G100" s="663"/>
      <c r="H100" s="663"/>
      <c r="I100" s="663"/>
      <c r="J100" s="663"/>
      <c r="K100" s="663"/>
      <c r="L100" s="663"/>
      <c r="M100" s="663"/>
      <c r="N100" s="663"/>
      <c r="O100" s="663"/>
      <c r="P100" s="663"/>
      <c r="Q100" s="663"/>
      <c r="R100" s="663"/>
      <c r="S100" s="663"/>
      <c r="T100" s="663"/>
      <c r="U100" s="663"/>
      <c r="V100" s="663"/>
      <c r="W100" s="663"/>
      <c r="X100" s="663"/>
      <c r="Y100" s="663"/>
      <c r="Z100" s="663"/>
      <c r="AA100" s="663"/>
      <c r="AB100" s="663"/>
      <c r="AC100" s="663"/>
      <c r="AD100" s="663"/>
      <c r="AE100" s="663"/>
      <c r="AF100" s="663"/>
    </row>
    <row r="101" spans="2:32" s="4" customFormat="1" ht="14.25" x14ac:dyDescent="0.2">
      <c r="B101" s="3"/>
      <c r="C101" s="663"/>
      <c r="D101" s="663"/>
      <c r="E101" s="663"/>
      <c r="F101" s="663"/>
      <c r="G101" s="663"/>
      <c r="H101" s="663"/>
      <c r="I101" s="663"/>
      <c r="J101" s="663"/>
      <c r="K101" s="663"/>
      <c r="L101" s="663"/>
      <c r="M101" s="663"/>
      <c r="N101" s="663"/>
      <c r="O101" s="663"/>
      <c r="P101" s="663"/>
      <c r="Q101" s="663"/>
      <c r="R101" s="663"/>
      <c r="S101" s="663"/>
      <c r="T101" s="663"/>
      <c r="U101" s="663"/>
      <c r="V101" s="663"/>
      <c r="W101" s="663"/>
      <c r="X101" s="663"/>
      <c r="Y101" s="663"/>
      <c r="Z101" s="663"/>
      <c r="AA101" s="663"/>
      <c r="AB101" s="663"/>
      <c r="AC101" s="663"/>
      <c r="AD101" s="663"/>
      <c r="AE101" s="663"/>
      <c r="AF101" s="663"/>
    </row>
    <row r="102" spans="2:32" s="4" customFormat="1" ht="14.25" x14ac:dyDescent="0.2">
      <c r="B102" s="3"/>
    </row>
    <row r="103" spans="2:32" s="4" customFormat="1" ht="14.25" x14ac:dyDescent="0.2">
      <c r="B103" s="3"/>
      <c r="C103" s="16" t="s">
        <v>100</v>
      </c>
      <c r="D103" s="17"/>
      <c r="E103" s="17"/>
      <c r="F103" s="17"/>
      <c r="G103" s="17"/>
      <c r="H103" s="17"/>
      <c r="I103" s="17"/>
      <c r="J103" s="17"/>
    </row>
    <row r="104" spans="2:32" s="4" customFormat="1" ht="14.25" x14ac:dyDescent="0.2">
      <c r="B104" s="3"/>
    </row>
    <row r="105" spans="2:32" s="4" customFormat="1" ht="14.25" customHeight="1" x14ac:dyDescent="0.2">
      <c r="B105" s="3"/>
      <c r="C105" s="663" t="s">
        <v>101</v>
      </c>
      <c r="D105" s="663"/>
      <c r="E105" s="663"/>
      <c r="F105" s="663"/>
      <c r="G105" s="663"/>
      <c r="H105" s="663"/>
      <c r="I105" s="663"/>
      <c r="J105" s="663"/>
      <c r="K105" s="663"/>
      <c r="L105" s="663"/>
      <c r="M105" s="663"/>
      <c r="N105" s="663"/>
      <c r="O105" s="663"/>
      <c r="P105" s="663"/>
      <c r="Q105" s="663"/>
      <c r="R105" s="663"/>
      <c r="S105" s="663"/>
      <c r="T105" s="663"/>
      <c r="U105" s="663"/>
      <c r="V105" s="663"/>
      <c r="W105" s="663"/>
      <c r="X105" s="663"/>
      <c r="Y105" s="663"/>
      <c r="Z105" s="663"/>
      <c r="AA105" s="663"/>
      <c r="AB105" s="663"/>
      <c r="AC105" s="663"/>
      <c r="AD105" s="663"/>
      <c r="AE105" s="663"/>
      <c r="AF105" s="663"/>
    </row>
    <row r="106" spans="2:32" s="4" customFormat="1" ht="14.25" x14ac:dyDescent="0.2">
      <c r="B106" s="3"/>
      <c r="C106" s="663"/>
      <c r="D106" s="663"/>
      <c r="E106" s="663"/>
      <c r="F106" s="663"/>
      <c r="G106" s="663"/>
      <c r="H106" s="663"/>
      <c r="I106" s="663"/>
      <c r="J106" s="663"/>
      <c r="K106" s="663"/>
      <c r="L106" s="663"/>
      <c r="M106" s="663"/>
      <c r="N106" s="663"/>
      <c r="O106" s="663"/>
      <c r="P106" s="663"/>
      <c r="Q106" s="663"/>
      <c r="R106" s="663"/>
      <c r="S106" s="663"/>
      <c r="T106" s="663"/>
      <c r="U106" s="663"/>
      <c r="V106" s="663"/>
      <c r="W106" s="663"/>
      <c r="X106" s="663"/>
      <c r="Y106" s="663"/>
      <c r="Z106" s="663"/>
      <c r="AA106" s="663"/>
      <c r="AB106" s="663"/>
      <c r="AC106" s="663"/>
      <c r="AD106" s="663"/>
      <c r="AE106" s="663"/>
      <c r="AF106" s="663"/>
    </row>
    <row r="107" spans="2:32" s="4" customFormat="1" ht="14.25" x14ac:dyDescent="0.2">
      <c r="B107" s="3"/>
    </row>
    <row r="108" spans="2:32" s="4" customFormat="1" ht="14.25" customHeight="1" x14ac:dyDescent="0.2">
      <c r="B108" s="3"/>
      <c r="C108" s="663" t="s">
        <v>102</v>
      </c>
      <c r="D108" s="663"/>
      <c r="E108" s="663"/>
      <c r="F108" s="663"/>
      <c r="G108" s="663"/>
      <c r="H108" s="663"/>
      <c r="I108" s="663"/>
      <c r="J108" s="663"/>
      <c r="K108" s="663"/>
      <c r="L108" s="663"/>
      <c r="M108" s="663"/>
      <c r="N108" s="663"/>
      <c r="O108" s="663"/>
      <c r="P108" s="663"/>
      <c r="Q108" s="663"/>
      <c r="R108" s="663"/>
      <c r="S108" s="663"/>
      <c r="T108" s="663"/>
      <c r="U108" s="663"/>
      <c r="V108" s="663"/>
      <c r="W108" s="663"/>
      <c r="X108" s="663"/>
      <c r="Y108" s="663"/>
      <c r="Z108" s="663"/>
      <c r="AA108" s="663"/>
      <c r="AB108" s="663"/>
      <c r="AC108" s="663"/>
      <c r="AD108" s="663"/>
      <c r="AE108" s="663"/>
      <c r="AF108" s="663"/>
    </row>
    <row r="109" spans="2:32" s="4" customFormat="1" ht="14.25" x14ac:dyDescent="0.2">
      <c r="B109" s="3"/>
      <c r="C109" s="663"/>
      <c r="D109" s="663"/>
      <c r="E109" s="663"/>
      <c r="F109" s="663"/>
      <c r="G109" s="663"/>
      <c r="H109" s="663"/>
      <c r="I109" s="663"/>
      <c r="J109" s="663"/>
      <c r="K109" s="663"/>
      <c r="L109" s="663"/>
      <c r="M109" s="663"/>
      <c r="N109" s="663"/>
      <c r="O109" s="663"/>
      <c r="P109" s="663"/>
      <c r="Q109" s="663"/>
      <c r="R109" s="663"/>
      <c r="S109" s="663"/>
      <c r="T109" s="663"/>
      <c r="U109" s="663"/>
      <c r="V109" s="663"/>
      <c r="W109" s="663"/>
      <c r="X109" s="663"/>
      <c r="Y109" s="663"/>
      <c r="Z109" s="663"/>
      <c r="AA109" s="663"/>
      <c r="AB109" s="663"/>
      <c r="AC109" s="663"/>
      <c r="AD109" s="663"/>
      <c r="AE109" s="663"/>
      <c r="AF109" s="663"/>
    </row>
    <row r="110" spans="2:32" s="4" customFormat="1" ht="14.25" x14ac:dyDescent="0.2">
      <c r="B110" s="3"/>
    </row>
    <row r="111" spans="2:32" s="4" customFormat="1" ht="14.25" customHeight="1" x14ac:dyDescent="0.2">
      <c r="B111" s="3"/>
      <c r="C111" s="663" t="s">
        <v>103</v>
      </c>
      <c r="D111" s="663"/>
      <c r="E111" s="663"/>
      <c r="F111" s="663"/>
      <c r="G111" s="663"/>
      <c r="H111" s="663"/>
      <c r="I111" s="663"/>
      <c r="J111" s="663"/>
      <c r="K111" s="663"/>
      <c r="L111" s="663"/>
      <c r="M111" s="663"/>
      <c r="N111" s="663"/>
      <c r="O111" s="663"/>
      <c r="P111" s="663"/>
      <c r="Q111" s="663"/>
      <c r="R111" s="663"/>
      <c r="S111" s="663"/>
      <c r="T111" s="663"/>
      <c r="U111" s="663"/>
      <c r="V111" s="663"/>
      <c r="W111" s="663"/>
      <c r="X111" s="663"/>
      <c r="Y111" s="663"/>
      <c r="Z111" s="663"/>
      <c r="AA111" s="663"/>
      <c r="AB111" s="663"/>
      <c r="AC111" s="663"/>
      <c r="AD111" s="663"/>
      <c r="AE111" s="663"/>
      <c r="AF111" s="663"/>
    </row>
    <row r="112" spans="2:32" s="4" customFormat="1" ht="14.25" x14ac:dyDescent="0.2">
      <c r="B112" s="3"/>
      <c r="C112" s="663"/>
      <c r="D112" s="663"/>
      <c r="E112" s="663"/>
      <c r="F112" s="663"/>
      <c r="G112" s="663"/>
      <c r="H112" s="663"/>
      <c r="I112" s="663"/>
      <c r="J112" s="663"/>
      <c r="K112" s="663"/>
      <c r="L112" s="663"/>
      <c r="M112" s="663"/>
      <c r="N112" s="663"/>
      <c r="O112" s="663"/>
      <c r="P112" s="663"/>
      <c r="Q112" s="663"/>
      <c r="R112" s="663"/>
      <c r="S112" s="663"/>
      <c r="T112" s="663"/>
      <c r="U112" s="663"/>
      <c r="V112" s="663"/>
      <c r="W112" s="663"/>
      <c r="X112" s="663"/>
      <c r="Y112" s="663"/>
      <c r="Z112" s="663"/>
      <c r="AA112" s="663"/>
      <c r="AB112" s="663"/>
      <c r="AC112" s="663"/>
      <c r="AD112" s="663"/>
      <c r="AE112" s="663"/>
      <c r="AF112" s="663"/>
    </row>
    <row r="113" spans="2:32" s="4" customFormat="1" ht="14.25" x14ac:dyDescent="0.2">
      <c r="B113" s="3"/>
      <c r="C113" s="663"/>
      <c r="D113" s="663"/>
      <c r="E113" s="663"/>
      <c r="F113" s="663"/>
      <c r="G113" s="663"/>
      <c r="H113" s="663"/>
      <c r="I113" s="663"/>
      <c r="J113" s="663"/>
      <c r="K113" s="663"/>
      <c r="L113" s="663"/>
      <c r="M113" s="663"/>
      <c r="N113" s="663"/>
      <c r="O113" s="663"/>
      <c r="P113" s="663"/>
      <c r="Q113" s="663"/>
      <c r="R113" s="663"/>
      <c r="S113" s="663"/>
      <c r="T113" s="663"/>
      <c r="U113" s="663"/>
      <c r="V113" s="663"/>
      <c r="W113" s="663"/>
      <c r="X113" s="663"/>
      <c r="Y113" s="663"/>
      <c r="Z113" s="663"/>
      <c r="AA113" s="663"/>
      <c r="AB113" s="663"/>
      <c r="AC113" s="663"/>
      <c r="AD113" s="663"/>
      <c r="AE113" s="663"/>
      <c r="AF113" s="663"/>
    </row>
    <row r="114" spans="2:32" s="4" customFormat="1" ht="14.25" x14ac:dyDescent="0.2">
      <c r="B114" s="3"/>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row>
    <row r="115" spans="2:32" s="4" customFormat="1" ht="38.25" customHeight="1" x14ac:dyDescent="0.2">
      <c r="B115" s="3"/>
      <c r="C115" s="663" t="s">
        <v>104</v>
      </c>
      <c r="D115" s="663"/>
      <c r="E115" s="663"/>
      <c r="F115" s="663"/>
      <c r="G115" s="663"/>
      <c r="H115" s="663"/>
      <c r="I115" s="663"/>
      <c r="J115" s="663"/>
      <c r="K115" s="663"/>
      <c r="L115" s="663"/>
      <c r="M115" s="663"/>
      <c r="N115" s="663"/>
      <c r="O115" s="663"/>
      <c r="P115" s="663"/>
      <c r="Q115" s="663"/>
      <c r="R115" s="663"/>
      <c r="S115" s="663"/>
      <c r="T115" s="663"/>
      <c r="U115" s="663"/>
      <c r="V115" s="663"/>
      <c r="W115" s="663"/>
      <c r="X115" s="663"/>
      <c r="Y115" s="663"/>
      <c r="Z115" s="663"/>
      <c r="AA115" s="663"/>
      <c r="AB115" s="663"/>
      <c r="AC115" s="663"/>
      <c r="AD115" s="663"/>
      <c r="AE115" s="663"/>
      <c r="AF115" s="663"/>
    </row>
    <row r="116" spans="2:32" s="4" customFormat="1" ht="14.25" x14ac:dyDescent="0.2">
      <c r="B116" s="3"/>
    </row>
    <row r="117" spans="2:32" s="4" customFormat="1" ht="14.25" customHeight="1" x14ac:dyDescent="0.2">
      <c r="B117" s="3"/>
      <c r="C117" s="663" t="s">
        <v>105</v>
      </c>
      <c r="D117" s="663"/>
      <c r="E117" s="663"/>
      <c r="F117" s="663"/>
      <c r="G117" s="663"/>
      <c r="H117" s="663"/>
      <c r="I117" s="663"/>
      <c r="J117" s="663"/>
      <c r="K117" s="663"/>
      <c r="L117" s="663"/>
      <c r="M117" s="663"/>
      <c r="N117" s="663"/>
      <c r="O117" s="663"/>
      <c r="P117" s="663"/>
      <c r="Q117" s="663"/>
      <c r="R117" s="663"/>
      <c r="S117" s="663"/>
      <c r="T117" s="663"/>
      <c r="U117" s="663"/>
      <c r="V117" s="663"/>
      <c r="W117" s="663"/>
      <c r="X117" s="663"/>
      <c r="Y117" s="663"/>
      <c r="Z117" s="663"/>
      <c r="AA117" s="663"/>
      <c r="AB117" s="663"/>
      <c r="AC117" s="663"/>
      <c r="AD117" s="663"/>
      <c r="AE117" s="663"/>
      <c r="AF117" s="663"/>
    </row>
    <row r="118" spans="2:32" s="4" customFormat="1" ht="14.25" x14ac:dyDescent="0.2">
      <c r="B118" s="3"/>
      <c r="C118" s="663"/>
      <c r="D118" s="663"/>
      <c r="E118" s="663"/>
      <c r="F118" s="663"/>
      <c r="G118" s="663"/>
      <c r="H118" s="663"/>
      <c r="I118" s="663"/>
      <c r="J118" s="663"/>
      <c r="K118" s="663"/>
      <c r="L118" s="663"/>
      <c r="M118" s="663"/>
      <c r="N118" s="663"/>
      <c r="O118" s="663"/>
      <c r="P118" s="663"/>
      <c r="Q118" s="663"/>
      <c r="R118" s="663"/>
      <c r="S118" s="663"/>
      <c r="T118" s="663"/>
      <c r="U118" s="663"/>
      <c r="V118" s="663"/>
      <c r="W118" s="663"/>
      <c r="X118" s="663"/>
      <c r="Y118" s="663"/>
      <c r="Z118" s="663"/>
      <c r="AA118" s="663"/>
      <c r="AB118" s="663"/>
      <c r="AC118" s="663"/>
      <c r="AD118" s="663"/>
      <c r="AE118" s="663"/>
      <c r="AF118" s="663"/>
    </row>
    <row r="119" spans="2:32" s="4" customFormat="1" ht="14.25" x14ac:dyDescent="0.2">
      <c r="B119" s="3"/>
      <c r="C119" s="29" t="s">
        <v>90</v>
      </c>
      <c r="D119" s="17"/>
      <c r="E119" s="17"/>
      <c r="F119" s="17"/>
    </row>
    <row r="120" spans="2:32" s="4" customFormat="1" ht="14.25" x14ac:dyDescent="0.2">
      <c r="B120" s="3"/>
    </row>
    <row r="121" spans="2:32" s="4" customFormat="1" ht="14.25" customHeight="1" x14ac:dyDescent="0.2">
      <c r="B121" s="3"/>
      <c r="C121" s="663" t="s">
        <v>106</v>
      </c>
      <c r="D121" s="663"/>
      <c r="E121" s="663"/>
      <c r="F121" s="663"/>
      <c r="G121" s="663"/>
      <c r="H121" s="663"/>
      <c r="I121" s="663"/>
      <c r="J121" s="663"/>
      <c r="K121" s="663"/>
      <c r="L121" s="663"/>
      <c r="M121" s="663"/>
      <c r="N121" s="663"/>
      <c r="O121" s="663"/>
      <c r="P121" s="663"/>
      <c r="Q121" s="663"/>
      <c r="R121" s="663"/>
      <c r="S121" s="663"/>
      <c r="T121" s="663"/>
      <c r="U121" s="663"/>
      <c r="V121" s="663"/>
      <c r="W121" s="663"/>
      <c r="X121" s="663"/>
      <c r="Y121" s="663"/>
      <c r="Z121" s="663"/>
      <c r="AA121" s="663"/>
      <c r="AB121" s="663"/>
      <c r="AC121" s="663"/>
      <c r="AD121" s="663"/>
      <c r="AE121" s="663"/>
      <c r="AF121" s="663"/>
    </row>
    <row r="122" spans="2:32" s="4" customFormat="1" ht="14.25" x14ac:dyDescent="0.2">
      <c r="B122" s="3"/>
      <c r="C122" s="663"/>
      <c r="D122" s="663"/>
      <c r="E122" s="663"/>
      <c r="F122" s="663"/>
      <c r="G122" s="663"/>
      <c r="H122" s="663"/>
      <c r="I122" s="663"/>
      <c r="J122" s="663"/>
      <c r="K122" s="663"/>
      <c r="L122" s="663"/>
      <c r="M122" s="663"/>
      <c r="N122" s="663"/>
      <c r="O122" s="663"/>
      <c r="P122" s="663"/>
      <c r="Q122" s="663"/>
      <c r="R122" s="663"/>
      <c r="S122" s="663"/>
      <c r="T122" s="663"/>
      <c r="U122" s="663"/>
      <c r="V122" s="663"/>
      <c r="W122" s="663"/>
      <c r="X122" s="663"/>
      <c r="Y122" s="663"/>
      <c r="Z122" s="663"/>
      <c r="AA122" s="663"/>
      <c r="AB122" s="663"/>
      <c r="AC122" s="663"/>
      <c r="AD122" s="663"/>
      <c r="AE122" s="663"/>
      <c r="AF122" s="663"/>
    </row>
    <row r="123" spans="2:32" s="4" customFormat="1" ht="14.25" x14ac:dyDescent="0.2">
      <c r="B123" s="3"/>
      <c r="C123" s="663"/>
      <c r="D123" s="663"/>
      <c r="E123" s="663"/>
      <c r="F123" s="663"/>
      <c r="G123" s="663"/>
      <c r="H123" s="663"/>
      <c r="I123" s="663"/>
      <c r="J123" s="663"/>
      <c r="K123" s="663"/>
      <c r="L123" s="663"/>
      <c r="M123" s="663"/>
      <c r="N123" s="663"/>
      <c r="O123" s="663"/>
      <c r="P123" s="663"/>
      <c r="Q123" s="663"/>
      <c r="R123" s="663"/>
      <c r="S123" s="663"/>
      <c r="T123" s="663"/>
      <c r="U123" s="663"/>
      <c r="V123" s="663"/>
      <c r="W123" s="663"/>
      <c r="X123" s="663"/>
      <c r="Y123" s="663"/>
      <c r="Z123" s="663"/>
      <c r="AA123" s="663"/>
      <c r="AB123" s="663"/>
      <c r="AC123" s="663"/>
      <c r="AD123" s="663"/>
      <c r="AE123" s="663"/>
      <c r="AF123" s="663"/>
    </row>
    <row r="124" spans="2:32" s="4" customFormat="1" ht="29.25" customHeight="1" thickBot="1" x14ac:dyDescent="0.25">
      <c r="B124" s="3"/>
      <c r="C124" s="30"/>
      <c r="D124" s="30"/>
      <c r="E124" s="30"/>
      <c r="F124" s="30"/>
      <c r="G124" s="30"/>
      <c r="H124" s="30"/>
      <c r="I124" s="30"/>
      <c r="J124" s="30"/>
      <c r="K124" s="30"/>
      <c r="L124" s="30"/>
      <c r="M124" s="30"/>
      <c r="N124" s="777" t="s">
        <v>92</v>
      </c>
      <c r="O124" s="777"/>
      <c r="P124" s="777"/>
      <c r="Q124" s="777"/>
      <c r="R124" s="777"/>
      <c r="S124" s="777" t="s">
        <v>93</v>
      </c>
      <c r="T124" s="777"/>
      <c r="U124" s="777"/>
      <c r="V124" s="777"/>
      <c r="W124" s="777"/>
      <c r="X124" s="777" t="s">
        <v>94</v>
      </c>
      <c r="Y124" s="777"/>
      <c r="Z124" s="777"/>
      <c r="AA124" s="777"/>
      <c r="AB124" s="777"/>
    </row>
    <row r="125" spans="2:32" s="4" customFormat="1" ht="14.25" x14ac:dyDescent="0.2">
      <c r="B125" s="3"/>
      <c r="C125" s="778" t="s">
        <v>107</v>
      </c>
      <c r="D125" s="778"/>
      <c r="E125" s="778"/>
      <c r="F125" s="778"/>
      <c r="G125" s="778"/>
      <c r="H125" s="778"/>
      <c r="I125" s="778"/>
      <c r="J125" s="778"/>
      <c r="K125" s="778"/>
      <c r="L125" s="778"/>
      <c r="M125" s="778"/>
      <c r="N125" s="779" t="s">
        <v>108</v>
      </c>
      <c r="O125" s="779"/>
      <c r="P125" s="779"/>
      <c r="Q125" s="779"/>
      <c r="R125" s="779"/>
      <c r="S125" s="779" t="s">
        <v>109</v>
      </c>
      <c r="T125" s="779"/>
      <c r="U125" s="779"/>
      <c r="V125" s="779"/>
      <c r="W125" s="779"/>
      <c r="X125" s="779" t="s">
        <v>97</v>
      </c>
      <c r="Y125" s="779"/>
      <c r="Z125" s="779"/>
      <c r="AA125" s="779"/>
      <c r="AB125" s="779"/>
    </row>
    <row r="126" spans="2:32" s="4" customFormat="1" ht="14.25" x14ac:dyDescent="0.2">
      <c r="B126" s="3"/>
      <c r="C126" s="775" t="s">
        <v>110</v>
      </c>
      <c r="D126" s="775"/>
      <c r="E126" s="775"/>
      <c r="F126" s="775"/>
      <c r="G126" s="775"/>
      <c r="H126" s="775"/>
      <c r="I126" s="775"/>
      <c r="J126" s="775"/>
      <c r="K126" s="775"/>
      <c r="L126" s="775"/>
      <c r="M126" s="775"/>
      <c r="N126" s="776" t="s">
        <v>111</v>
      </c>
      <c r="O126" s="776"/>
      <c r="P126" s="776"/>
      <c r="Q126" s="776"/>
      <c r="R126" s="776"/>
      <c r="S126" s="776" t="s">
        <v>112</v>
      </c>
      <c r="T126" s="776"/>
      <c r="U126" s="776"/>
      <c r="V126" s="776"/>
      <c r="W126" s="776"/>
      <c r="X126" s="776" t="s">
        <v>97</v>
      </c>
      <c r="Y126" s="776"/>
      <c r="Z126" s="776"/>
      <c r="AA126" s="776"/>
      <c r="AB126" s="776"/>
    </row>
    <row r="127" spans="2:32" s="4" customFormat="1" ht="14.25" x14ac:dyDescent="0.2">
      <c r="B127" s="3"/>
      <c r="C127" s="775" t="s">
        <v>113</v>
      </c>
      <c r="D127" s="775"/>
      <c r="E127" s="775"/>
      <c r="F127" s="775"/>
      <c r="G127" s="775"/>
      <c r="H127" s="775"/>
      <c r="I127" s="775"/>
      <c r="J127" s="775"/>
      <c r="K127" s="775"/>
      <c r="L127" s="775"/>
      <c r="M127" s="775"/>
      <c r="N127" s="776" t="s">
        <v>114</v>
      </c>
      <c r="O127" s="776"/>
      <c r="P127" s="776"/>
      <c r="Q127" s="776"/>
      <c r="R127" s="776"/>
      <c r="S127" s="776" t="s">
        <v>112</v>
      </c>
      <c r="T127" s="776"/>
      <c r="U127" s="776"/>
      <c r="V127" s="776"/>
      <c r="W127" s="776"/>
      <c r="X127" s="776" t="s">
        <v>97</v>
      </c>
      <c r="Y127" s="776"/>
      <c r="Z127" s="776"/>
      <c r="AA127" s="776"/>
      <c r="AB127" s="776"/>
    </row>
    <row r="128" spans="2:32" s="4" customFormat="1" ht="14.25" x14ac:dyDescent="0.2">
      <c r="B128" s="3"/>
      <c r="C128" s="771" t="s">
        <v>115</v>
      </c>
      <c r="D128" s="771"/>
      <c r="E128" s="771"/>
      <c r="F128" s="771"/>
      <c r="G128" s="771"/>
      <c r="H128" s="771"/>
      <c r="I128" s="771"/>
      <c r="J128" s="771"/>
      <c r="K128" s="771"/>
      <c r="L128" s="771"/>
      <c r="M128" s="771"/>
      <c r="N128" s="772" t="s">
        <v>116</v>
      </c>
      <c r="O128" s="772"/>
      <c r="P128" s="772"/>
      <c r="Q128" s="772"/>
      <c r="R128" s="772"/>
      <c r="S128" s="773" t="s">
        <v>117</v>
      </c>
      <c r="T128" s="773"/>
      <c r="U128" s="773"/>
      <c r="V128" s="773"/>
      <c r="W128" s="773"/>
      <c r="X128" s="772" t="s">
        <v>97</v>
      </c>
      <c r="Y128" s="772"/>
      <c r="Z128" s="772"/>
      <c r="AA128" s="772"/>
      <c r="AB128" s="772"/>
      <c r="AC128" s="774"/>
      <c r="AD128" s="774"/>
      <c r="AE128" s="774"/>
      <c r="AF128" s="774"/>
    </row>
    <row r="129" spans="1:34" s="4" customFormat="1" ht="14.25" x14ac:dyDescent="0.2">
      <c r="B129" s="3"/>
    </row>
    <row r="130" spans="1:34" s="4" customFormat="1" ht="14.25" customHeight="1" x14ac:dyDescent="0.2">
      <c r="B130" s="3"/>
      <c r="C130" s="663" t="s">
        <v>118</v>
      </c>
      <c r="D130" s="663"/>
      <c r="E130" s="663"/>
      <c r="F130" s="663"/>
      <c r="G130" s="663"/>
      <c r="H130" s="663"/>
      <c r="I130" s="663"/>
      <c r="J130" s="663"/>
      <c r="K130" s="663"/>
      <c r="L130" s="663"/>
      <c r="M130" s="663"/>
      <c r="N130" s="663"/>
      <c r="O130" s="663"/>
      <c r="P130" s="663"/>
      <c r="Q130" s="663"/>
      <c r="R130" s="663"/>
      <c r="S130" s="663"/>
      <c r="T130" s="663"/>
      <c r="U130" s="663"/>
      <c r="V130" s="663"/>
      <c r="W130" s="663"/>
      <c r="X130" s="663"/>
      <c r="Y130" s="663"/>
      <c r="Z130" s="663"/>
      <c r="AA130" s="663"/>
      <c r="AB130" s="663"/>
      <c r="AC130" s="663"/>
      <c r="AD130" s="663"/>
      <c r="AE130" s="663"/>
      <c r="AF130" s="663"/>
    </row>
    <row r="131" spans="1:34" s="4" customFormat="1" ht="14.25" x14ac:dyDescent="0.2">
      <c r="B131" s="3"/>
      <c r="C131" s="663"/>
      <c r="D131" s="663"/>
      <c r="E131" s="663"/>
      <c r="F131" s="663"/>
      <c r="G131" s="663"/>
      <c r="H131" s="663"/>
      <c r="I131" s="663"/>
      <c r="J131" s="663"/>
      <c r="K131" s="663"/>
      <c r="L131" s="663"/>
      <c r="M131" s="663"/>
      <c r="N131" s="663"/>
      <c r="O131" s="663"/>
      <c r="P131" s="663"/>
      <c r="Q131" s="663"/>
      <c r="R131" s="663"/>
      <c r="S131" s="663"/>
      <c r="T131" s="663"/>
      <c r="U131" s="663"/>
      <c r="V131" s="663"/>
      <c r="W131" s="663"/>
      <c r="X131" s="663"/>
      <c r="Y131" s="663"/>
      <c r="Z131" s="663"/>
      <c r="AA131" s="663"/>
      <c r="AB131" s="663"/>
      <c r="AC131" s="663"/>
      <c r="AD131" s="663"/>
      <c r="AE131" s="663"/>
      <c r="AF131" s="663"/>
    </row>
    <row r="132" spans="1:34" s="4" customFormat="1" ht="14.25" x14ac:dyDescent="0.2">
      <c r="B132" s="3"/>
    </row>
    <row r="133" spans="1:34" s="4" customFormat="1" ht="14.25" x14ac:dyDescent="0.2">
      <c r="B133" s="3"/>
      <c r="C133" s="16" t="s">
        <v>119</v>
      </c>
      <c r="D133" s="17"/>
      <c r="E133" s="17"/>
      <c r="F133" s="17"/>
      <c r="G133" s="17"/>
      <c r="H133" s="17"/>
    </row>
    <row r="134" spans="1:34" s="4" customFormat="1" ht="14.25" x14ac:dyDescent="0.2">
      <c r="B134" s="3"/>
    </row>
    <row r="135" spans="1:34" s="4" customFormat="1" ht="14.25" customHeight="1" x14ac:dyDescent="0.2">
      <c r="B135" s="3"/>
      <c r="C135" s="663" t="s">
        <v>120</v>
      </c>
      <c r="D135" s="663"/>
      <c r="E135" s="663"/>
      <c r="F135" s="663"/>
      <c r="G135" s="663"/>
      <c r="H135" s="663"/>
      <c r="I135" s="663"/>
      <c r="J135" s="663"/>
      <c r="K135" s="663"/>
      <c r="L135" s="663"/>
      <c r="M135" s="663"/>
      <c r="N135" s="663"/>
      <c r="O135" s="663"/>
      <c r="P135" s="663"/>
      <c r="Q135" s="663"/>
      <c r="R135" s="663"/>
      <c r="S135" s="663"/>
      <c r="T135" s="663"/>
      <c r="U135" s="663"/>
      <c r="V135" s="663"/>
      <c r="W135" s="663"/>
      <c r="X135" s="663"/>
      <c r="Y135" s="663"/>
      <c r="Z135" s="663"/>
      <c r="AA135" s="663"/>
      <c r="AB135" s="663"/>
      <c r="AC135" s="663"/>
      <c r="AD135" s="663"/>
      <c r="AE135" s="663"/>
      <c r="AF135" s="663"/>
    </row>
    <row r="136" spans="1:34" s="4" customFormat="1" ht="14.25" x14ac:dyDescent="0.2">
      <c r="B136" s="3"/>
      <c r="C136" s="663"/>
      <c r="D136" s="663"/>
      <c r="E136" s="663"/>
      <c r="F136" s="663"/>
      <c r="G136" s="663"/>
      <c r="H136" s="663"/>
      <c r="I136" s="663"/>
      <c r="J136" s="663"/>
      <c r="K136" s="663"/>
      <c r="L136" s="663"/>
      <c r="M136" s="663"/>
      <c r="N136" s="663"/>
      <c r="O136" s="663"/>
      <c r="P136" s="663"/>
      <c r="Q136" s="663"/>
      <c r="R136" s="663"/>
      <c r="S136" s="663"/>
      <c r="T136" s="663"/>
      <c r="U136" s="663"/>
      <c r="V136" s="663"/>
      <c r="W136" s="663"/>
      <c r="X136" s="663"/>
      <c r="Y136" s="663"/>
      <c r="Z136" s="663"/>
      <c r="AA136" s="663"/>
      <c r="AB136" s="663"/>
      <c r="AC136" s="663"/>
      <c r="AD136" s="663"/>
      <c r="AE136" s="663"/>
      <c r="AF136" s="663"/>
    </row>
    <row r="137" spans="1:34" s="4" customFormat="1" ht="14.25" x14ac:dyDescent="0.2">
      <c r="B137" s="3"/>
      <c r="C137" s="16" t="s">
        <v>121</v>
      </c>
      <c r="D137" s="17"/>
      <c r="E137" s="17"/>
    </row>
    <row r="138" spans="1:34" s="4" customFormat="1" ht="14.25" x14ac:dyDescent="0.2">
      <c r="B138" s="3"/>
    </row>
    <row r="139" spans="1:34" s="17" customFormat="1" ht="12.75" customHeight="1" x14ac:dyDescent="0.3">
      <c r="A139" s="28"/>
      <c r="B139" s="18"/>
      <c r="C139" s="770" t="s">
        <v>122</v>
      </c>
      <c r="D139" s="770"/>
      <c r="E139" s="770"/>
      <c r="F139" s="770"/>
      <c r="G139" s="770"/>
      <c r="H139" s="770"/>
      <c r="I139" s="770"/>
      <c r="J139" s="770"/>
      <c r="K139" s="770"/>
      <c r="L139" s="770"/>
      <c r="M139" s="770"/>
      <c r="N139" s="770"/>
      <c r="O139" s="770"/>
      <c r="P139" s="770"/>
      <c r="Q139" s="770"/>
      <c r="R139" s="770"/>
      <c r="S139" s="770"/>
      <c r="T139" s="770"/>
      <c r="U139" s="770"/>
      <c r="V139" s="770"/>
      <c r="W139" s="770"/>
      <c r="X139" s="770"/>
      <c r="Y139" s="770"/>
      <c r="Z139" s="770"/>
      <c r="AA139" s="770"/>
      <c r="AB139" s="770"/>
      <c r="AC139" s="770"/>
      <c r="AD139" s="770"/>
      <c r="AE139" s="770"/>
      <c r="AF139" s="770"/>
      <c r="AH139" s="31"/>
    </row>
    <row r="140" spans="1:34" s="17" customFormat="1" ht="12.75" x14ac:dyDescent="0.2">
      <c r="A140" s="28"/>
      <c r="B140" s="18"/>
      <c r="C140" s="770"/>
      <c r="D140" s="770"/>
      <c r="E140" s="770"/>
      <c r="F140" s="770"/>
      <c r="G140" s="770"/>
      <c r="H140" s="770"/>
      <c r="I140" s="770"/>
      <c r="J140" s="770"/>
      <c r="K140" s="770"/>
      <c r="L140" s="770"/>
      <c r="M140" s="770"/>
      <c r="N140" s="770"/>
      <c r="O140" s="770"/>
      <c r="P140" s="770"/>
      <c r="Q140" s="770"/>
      <c r="R140" s="770"/>
      <c r="S140" s="770"/>
      <c r="T140" s="770"/>
      <c r="U140" s="770"/>
      <c r="V140" s="770"/>
      <c r="W140" s="770"/>
      <c r="X140" s="770"/>
      <c r="Y140" s="770"/>
      <c r="Z140" s="770"/>
      <c r="AA140" s="770"/>
      <c r="AB140" s="770"/>
      <c r="AC140" s="770"/>
      <c r="AD140" s="770"/>
      <c r="AE140" s="770"/>
      <c r="AF140" s="770"/>
    </row>
    <row r="141" spans="1:34" s="17" customFormat="1" ht="12.75" x14ac:dyDescent="0.2">
      <c r="A141" s="28"/>
      <c r="B141" s="18"/>
      <c r="C141" s="770"/>
      <c r="D141" s="770"/>
      <c r="E141" s="770"/>
      <c r="F141" s="770"/>
      <c r="G141" s="770"/>
      <c r="H141" s="770"/>
      <c r="I141" s="770"/>
      <c r="J141" s="770"/>
      <c r="K141" s="770"/>
      <c r="L141" s="770"/>
      <c r="M141" s="770"/>
      <c r="N141" s="770"/>
      <c r="O141" s="770"/>
      <c r="P141" s="770"/>
      <c r="Q141" s="770"/>
      <c r="R141" s="770"/>
      <c r="S141" s="770"/>
      <c r="T141" s="770"/>
      <c r="U141" s="770"/>
      <c r="V141" s="770"/>
      <c r="W141" s="770"/>
      <c r="X141" s="770"/>
      <c r="Y141" s="770"/>
      <c r="Z141" s="770"/>
      <c r="AA141" s="770"/>
      <c r="AB141" s="770"/>
      <c r="AC141" s="770"/>
      <c r="AD141" s="770"/>
      <c r="AE141" s="770"/>
      <c r="AF141" s="770"/>
    </row>
    <row r="142" spans="1:34" s="4" customFormat="1" ht="14.25" x14ac:dyDescent="0.2">
      <c r="B142" s="3"/>
      <c r="C142" s="32"/>
    </row>
    <row r="143" spans="1:34" s="4" customFormat="1" ht="14.25" customHeight="1" x14ac:dyDescent="0.2">
      <c r="B143" s="3"/>
      <c r="C143" s="663" t="s">
        <v>123</v>
      </c>
      <c r="D143" s="663"/>
      <c r="E143" s="663"/>
      <c r="F143" s="663"/>
      <c r="G143" s="663"/>
      <c r="H143" s="663"/>
      <c r="I143" s="663"/>
      <c r="J143" s="663"/>
      <c r="K143" s="663"/>
      <c r="L143" s="663"/>
      <c r="M143" s="663"/>
      <c r="N143" s="663"/>
      <c r="O143" s="663"/>
      <c r="P143" s="663"/>
      <c r="Q143" s="663"/>
      <c r="R143" s="663"/>
      <c r="S143" s="663"/>
      <c r="T143" s="663"/>
      <c r="U143" s="663"/>
      <c r="V143" s="663"/>
      <c r="W143" s="663"/>
      <c r="X143" s="663"/>
      <c r="Y143" s="663"/>
      <c r="Z143" s="663"/>
      <c r="AA143" s="663"/>
      <c r="AB143" s="663"/>
      <c r="AC143" s="663"/>
      <c r="AD143" s="663"/>
      <c r="AE143" s="663"/>
      <c r="AF143" s="663"/>
    </row>
    <row r="144" spans="1:34" s="4" customFormat="1" ht="14.25" x14ac:dyDescent="0.2">
      <c r="B144" s="3"/>
      <c r="C144" s="663"/>
      <c r="D144" s="663"/>
      <c r="E144" s="663"/>
      <c r="F144" s="663"/>
      <c r="G144" s="663"/>
      <c r="H144" s="663"/>
      <c r="I144" s="663"/>
      <c r="J144" s="663"/>
      <c r="K144" s="663"/>
      <c r="L144" s="663"/>
      <c r="M144" s="663"/>
      <c r="N144" s="663"/>
      <c r="O144" s="663"/>
      <c r="P144" s="663"/>
      <c r="Q144" s="663"/>
      <c r="R144" s="663"/>
      <c r="S144" s="663"/>
      <c r="T144" s="663"/>
      <c r="U144" s="663"/>
      <c r="V144" s="663"/>
      <c r="W144" s="663"/>
      <c r="X144" s="663"/>
      <c r="Y144" s="663"/>
      <c r="Z144" s="663"/>
      <c r="AA144" s="663"/>
      <c r="AB144" s="663"/>
      <c r="AC144" s="663"/>
      <c r="AD144" s="663"/>
      <c r="AE144" s="663"/>
      <c r="AF144" s="663"/>
    </row>
    <row r="145" spans="1:32" s="4" customFormat="1" ht="14.25" x14ac:dyDescent="0.2">
      <c r="B145" s="3"/>
      <c r="C145" s="663"/>
      <c r="D145" s="663"/>
      <c r="E145" s="663"/>
      <c r="F145" s="663"/>
      <c r="G145" s="663"/>
      <c r="H145" s="663"/>
      <c r="I145" s="663"/>
      <c r="J145" s="663"/>
      <c r="K145" s="663"/>
      <c r="L145" s="663"/>
      <c r="M145" s="663"/>
      <c r="N145" s="663"/>
      <c r="O145" s="663"/>
      <c r="P145" s="663"/>
      <c r="Q145" s="663"/>
      <c r="R145" s="663"/>
      <c r="S145" s="663"/>
      <c r="T145" s="663"/>
      <c r="U145" s="663"/>
      <c r="V145" s="663"/>
      <c r="W145" s="663"/>
      <c r="X145" s="663"/>
      <c r="Y145" s="663"/>
      <c r="Z145" s="663"/>
      <c r="AA145" s="663"/>
      <c r="AB145" s="663"/>
      <c r="AC145" s="663"/>
      <c r="AD145" s="663"/>
      <c r="AE145" s="663"/>
      <c r="AF145" s="663"/>
    </row>
    <row r="146" spans="1:32" s="4" customFormat="1" ht="14.25" x14ac:dyDescent="0.2">
      <c r="B146" s="3"/>
    </row>
    <row r="147" spans="1:32" s="4" customFormat="1" ht="37.5" customHeight="1" x14ac:dyDescent="0.2">
      <c r="B147" s="3"/>
      <c r="C147" s="770" t="s">
        <v>124</v>
      </c>
      <c r="D147" s="770"/>
      <c r="E147" s="770"/>
      <c r="F147" s="770"/>
      <c r="G147" s="770"/>
      <c r="H147" s="770"/>
      <c r="I147" s="770"/>
      <c r="J147" s="770"/>
      <c r="K147" s="770"/>
      <c r="L147" s="770"/>
      <c r="M147" s="770"/>
      <c r="N147" s="770"/>
      <c r="O147" s="770"/>
      <c r="P147" s="770"/>
      <c r="Q147" s="770"/>
      <c r="R147" s="770"/>
      <c r="S147" s="770"/>
      <c r="T147" s="770"/>
      <c r="U147" s="770"/>
      <c r="V147" s="770"/>
      <c r="W147" s="770"/>
      <c r="X147" s="770"/>
      <c r="Y147" s="770"/>
      <c r="Z147" s="770"/>
      <c r="AA147" s="770"/>
      <c r="AB147" s="770"/>
      <c r="AC147" s="770"/>
      <c r="AD147" s="770"/>
      <c r="AE147" s="770"/>
      <c r="AF147" s="770"/>
    </row>
    <row r="148" spans="1:32" s="4" customFormat="1" ht="14.25" x14ac:dyDescent="0.2">
      <c r="B148" s="3"/>
    </row>
    <row r="149" spans="1:32" s="4" customFormat="1" ht="14.25" customHeight="1" x14ac:dyDescent="0.2">
      <c r="B149" s="3"/>
      <c r="C149" s="705" t="s">
        <v>125</v>
      </c>
      <c r="D149" s="705"/>
      <c r="E149" s="705"/>
      <c r="F149" s="705"/>
      <c r="G149" s="705"/>
      <c r="H149" s="705"/>
      <c r="I149" s="705"/>
      <c r="J149" s="705"/>
      <c r="K149" s="705"/>
      <c r="L149" s="705"/>
      <c r="M149" s="705"/>
      <c r="N149" s="705"/>
      <c r="O149" s="705"/>
      <c r="P149" s="705"/>
      <c r="Q149" s="705"/>
      <c r="R149" s="705"/>
      <c r="S149" s="705"/>
      <c r="T149" s="705"/>
      <c r="U149" s="705"/>
      <c r="V149" s="705"/>
      <c r="W149" s="705"/>
      <c r="X149" s="705"/>
      <c r="Y149" s="705"/>
      <c r="Z149" s="705"/>
      <c r="AA149" s="705"/>
      <c r="AB149" s="705"/>
      <c r="AC149" s="705"/>
      <c r="AD149" s="705"/>
      <c r="AE149" s="705"/>
      <c r="AF149" s="705"/>
    </row>
    <row r="150" spans="1:32" s="4" customFormat="1" ht="14.25" x14ac:dyDescent="0.2">
      <c r="B150" s="3"/>
    </row>
    <row r="151" spans="1:32" s="4" customFormat="1" ht="14.25" x14ac:dyDescent="0.2">
      <c r="B151" s="3"/>
      <c r="C151" s="16" t="s">
        <v>126</v>
      </c>
      <c r="D151" s="17"/>
      <c r="E151" s="17"/>
      <c r="F151" s="17"/>
      <c r="G151" s="17"/>
      <c r="H151" s="17"/>
    </row>
    <row r="152" spans="1:32" s="4" customFormat="1" ht="14.25" x14ac:dyDescent="0.2">
      <c r="B152" s="3"/>
    </row>
    <row r="153" spans="1:32" s="17" customFormat="1" ht="28.5" customHeight="1" x14ac:dyDescent="0.2">
      <c r="A153" s="28"/>
      <c r="B153" s="18"/>
      <c r="C153" s="663" t="s">
        <v>127</v>
      </c>
      <c r="D153" s="663"/>
      <c r="E153" s="663"/>
      <c r="F153" s="663"/>
      <c r="G153" s="663"/>
      <c r="H153" s="663"/>
      <c r="I153" s="663"/>
      <c r="J153" s="663"/>
      <c r="K153" s="663"/>
      <c r="L153" s="663"/>
      <c r="M153" s="663"/>
      <c r="N153" s="663"/>
      <c r="O153" s="663"/>
      <c r="P153" s="663"/>
      <c r="Q153" s="663"/>
      <c r="R153" s="663"/>
      <c r="S153" s="663"/>
      <c r="T153" s="663"/>
      <c r="U153" s="663"/>
      <c r="V153" s="663"/>
      <c r="W153" s="663"/>
      <c r="X153" s="663"/>
      <c r="Y153" s="663"/>
      <c r="Z153" s="663"/>
      <c r="AA153" s="663"/>
      <c r="AB153" s="663"/>
      <c r="AC153" s="663"/>
      <c r="AD153" s="663"/>
      <c r="AE153" s="663"/>
      <c r="AF153" s="663"/>
    </row>
    <row r="154" spans="1:32" s="17" customFormat="1" ht="28.5" customHeight="1" x14ac:dyDescent="0.2">
      <c r="A154" s="28"/>
      <c r="B154" s="18"/>
      <c r="C154" s="663"/>
      <c r="D154" s="663"/>
      <c r="E154" s="663"/>
      <c r="F154" s="663"/>
      <c r="G154" s="663"/>
      <c r="H154" s="663"/>
      <c r="I154" s="663"/>
      <c r="J154" s="663"/>
      <c r="K154" s="663"/>
      <c r="L154" s="663"/>
      <c r="M154" s="663"/>
      <c r="N154" s="663"/>
      <c r="O154" s="663"/>
      <c r="P154" s="663"/>
      <c r="Q154" s="663"/>
      <c r="R154" s="663"/>
      <c r="S154" s="663"/>
      <c r="T154" s="663"/>
      <c r="U154" s="663"/>
      <c r="V154" s="663"/>
      <c r="W154" s="663"/>
      <c r="X154" s="663"/>
      <c r="Y154" s="663"/>
      <c r="Z154" s="663"/>
      <c r="AA154" s="663"/>
      <c r="AB154" s="663"/>
      <c r="AC154" s="663"/>
      <c r="AD154" s="663"/>
      <c r="AE154" s="663"/>
      <c r="AF154" s="663"/>
    </row>
    <row r="155" spans="1:32" s="4" customFormat="1" ht="14.25" x14ac:dyDescent="0.2">
      <c r="B155" s="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row>
    <row r="156" spans="1:32" s="4" customFormat="1" ht="14.25" customHeight="1" x14ac:dyDescent="0.2">
      <c r="B156" s="3"/>
      <c r="C156" s="663" t="s">
        <v>128</v>
      </c>
      <c r="D156" s="663"/>
      <c r="E156" s="663"/>
      <c r="F156" s="663"/>
      <c r="G156" s="663"/>
      <c r="H156" s="663"/>
      <c r="I156" s="663"/>
      <c r="J156" s="663"/>
      <c r="K156" s="663"/>
      <c r="L156" s="663"/>
      <c r="M156" s="663"/>
      <c r="N156" s="663"/>
      <c r="O156" s="663"/>
      <c r="P156" s="663"/>
      <c r="Q156" s="663"/>
      <c r="R156" s="663"/>
      <c r="S156" s="663"/>
      <c r="T156" s="663"/>
      <c r="U156" s="663"/>
      <c r="V156" s="663"/>
      <c r="W156" s="663"/>
      <c r="X156" s="663"/>
      <c r="Y156" s="663"/>
      <c r="Z156" s="663"/>
      <c r="AA156" s="663"/>
      <c r="AB156" s="663"/>
      <c r="AC156" s="663"/>
      <c r="AD156" s="663"/>
      <c r="AE156" s="663"/>
      <c r="AF156" s="663"/>
    </row>
    <row r="157" spans="1:32" s="4" customFormat="1" ht="14.25" x14ac:dyDescent="0.2">
      <c r="B157" s="3"/>
      <c r="C157" s="663"/>
      <c r="D157" s="663"/>
      <c r="E157" s="663"/>
      <c r="F157" s="663"/>
      <c r="G157" s="663"/>
      <c r="H157" s="663"/>
      <c r="I157" s="663"/>
      <c r="J157" s="663"/>
      <c r="K157" s="663"/>
      <c r="L157" s="663"/>
      <c r="M157" s="663"/>
      <c r="N157" s="663"/>
      <c r="O157" s="663"/>
      <c r="P157" s="663"/>
      <c r="Q157" s="663"/>
      <c r="R157" s="663"/>
      <c r="S157" s="663"/>
      <c r="T157" s="663"/>
      <c r="U157" s="663"/>
      <c r="V157" s="663"/>
      <c r="W157" s="663"/>
      <c r="X157" s="663"/>
      <c r="Y157" s="663"/>
      <c r="Z157" s="663"/>
      <c r="AA157" s="663"/>
      <c r="AB157" s="663"/>
      <c r="AC157" s="663"/>
      <c r="AD157" s="663"/>
      <c r="AE157" s="663"/>
      <c r="AF157" s="663"/>
    </row>
    <row r="158" spans="1:32" s="4" customFormat="1" ht="14.25" x14ac:dyDescent="0.2">
      <c r="B158" s="3"/>
      <c r="C158" s="663"/>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row>
    <row r="159" spans="1:32" s="4" customFormat="1" ht="14.25" x14ac:dyDescent="0.2">
      <c r="B159" s="3"/>
      <c r="C159" s="663"/>
      <c r="D159" s="663"/>
      <c r="E159" s="663"/>
      <c r="F159" s="663"/>
      <c r="G159" s="663"/>
      <c r="H159" s="663"/>
      <c r="I159" s="663"/>
      <c r="J159" s="663"/>
      <c r="K159" s="663"/>
      <c r="L159" s="663"/>
      <c r="M159" s="663"/>
      <c r="N159" s="663"/>
      <c r="O159" s="663"/>
      <c r="P159" s="663"/>
      <c r="Q159" s="663"/>
      <c r="R159" s="663"/>
      <c r="S159" s="663"/>
      <c r="T159" s="663"/>
      <c r="U159" s="663"/>
      <c r="V159" s="663"/>
      <c r="W159" s="663"/>
      <c r="X159" s="663"/>
      <c r="Y159" s="663"/>
      <c r="Z159" s="663"/>
      <c r="AA159" s="663"/>
      <c r="AB159" s="663"/>
      <c r="AC159" s="663"/>
      <c r="AD159" s="663"/>
      <c r="AE159" s="663"/>
      <c r="AF159" s="663"/>
    </row>
    <row r="160" spans="1:32" s="4" customFormat="1" ht="14.25" x14ac:dyDescent="0.2">
      <c r="B160" s="3"/>
    </row>
    <row r="161" spans="1:32" s="4" customFormat="1" ht="14.25" x14ac:dyDescent="0.2">
      <c r="B161" s="3"/>
      <c r="C161" s="34" t="s">
        <v>129</v>
      </c>
      <c r="D161" s="17"/>
      <c r="E161" s="17"/>
      <c r="F161" s="17"/>
      <c r="G161" s="17"/>
    </row>
    <row r="162" spans="1:32" s="4" customFormat="1" ht="14.25" x14ac:dyDescent="0.2">
      <c r="B162" s="3"/>
    </row>
    <row r="163" spans="1:32" s="17" customFormat="1" ht="12.75" customHeight="1" x14ac:dyDescent="0.2">
      <c r="A163" s="28"/>
      <c r="B163" s="18"/>
      <c r="C163" s="663" t="s">
        <v>130</v>
      </c>
      <c r="D163" s="663"/>
      <c r="E163" s="663"/>
      <c r="F163" s="663"/>
      <c r="G163" s="663"/>
      <c r="H163" s="663"/>
      <c r="I163" s="663"/>
      <c r="J163" s="663"/>
      <c r="K163" s="663"/>
      <c r="L163" s="663"/>
      <c r="M163" s="663"/>
      <c r="N163" s="663"/>
      <c r="O163" s="663"/>
      <c r="P163" s="663"/>
      <c r="Q163" s="663"/>
      <c r="R163" s="663"/>
      <c r="S163" s="663"/>
      <c r="T163" s="663"/>
      <c r="U163" s="663"/>
      <c r="V163" s="663"/>
      <c r="W163" s="663"/>
      <c r="X163" s="663"/>
      <c r="Y163" s="663"/>
      <c r="Z163" s="663"/>
      <c r="AA163" s="663"/>
      <c r="AB163" s="663"/>
      <c r="AC163" s="663"/>
      <c r="AD163" s="663"/>
      <c r="AE163" s="663"/>
      <c r="AF163" s="663"/>
    </row>
    <row r="164" spans="1:32" s="17" customFormat="1" ht="12.75" x14ac:dyDescent="0.2">
      <c r="A164" s="28"/>
      <c r="B164" s="18"/>
      <c r="C164" s="663"/>
      <c r="D164" s="663"/>
      <c r="E164" s="663"/>
      <c r="F164" s="663"/>
      <c r="G164" s="663"/>
      <c r="H164" s="663"/>
      <c r="I164" s="663"/>
      <c r="J164" s="663"/>
      <c r="K164" s="663"/>
      <c r="L164" s="663"/>
      <c r="M164" s="663"/>
      <c r="N164" s="663"/>
      <c r="O164" s="663"/>
      <c r="P164" s="663"/>
      <c r="Q164" s="663"/>
      <c r="R164" s="663"/>
      <c r="S164" s="663"/>
      <c r="T164" s="663"/>
      <c r="U164" s="663"/>
      <c r="V164" s="663"/>
      <c r="W164" s="663"/>
      <c r="X164" s="663"/>
      <c r="Y164" s="663"/>
      <c r="Z164" s="663"/>
      <c r="AA164" s="663"/>
      <c r="AB164" s="663"/>
      <c r="AC164" s="663"/>
      <c r="AD164" s="663"/>
      <c r="AE164" s="663"/>
      <c r="AF164" s="663"/>
    </row>
    <row r="165" spans="1:32" s="17" customFormat="1" ht="12.75" x14ac:dyDescent="0.2">
      <c r="A165" s="28"/>
      <c r="B165" s="18"/>
      <c r="C165" s="663"/>
      <c r="D165" s="663"/>
      <c r="E165" s="663"/>
      <c r="F165" s="663"/>
      <c r="G165" s="663"/>
      <c r="H165" s="663"/>
      <c r="I165" s="663"/>
      <c r="J165" s="663"/>
      <c r="K165" s="663"/>
      <c r="L165" s="663"/>
      <c r="M165" s="663"/>
      <c r="N165" s="663"/>
      <c r="O165" s="663"/>
      <c r="P165" s="663"/>
      <c r="Q165" s="663"/>
      <c r="R165" s="663"/>
      <c r="S165" s="663"/>
      <c r="T165" s="663"/>
      <c r="U165" s="663"/>
      <c r="V165" s="663"/>
      <c r="W165" s="663"/>
      <c r="X165" s="663"/>
      <c r="Y165" s="663"/>
      <c r="Z165" s="663"/>
      <c r="AA165" s="663"/>
      <c r="AB165" s="663"/>
      <c r="AC165" s="663"/>
      <c r="AD165" s="663"/>
      <c r="AE165" s="663"/>
      <c r="AF165" s="663"/>
    </row>
    <row r="166" spans="1:32" s="4" customFormat="1" ht="14.25" x14ac:dyDescent="0.2">
      <c r="B166" s="3"/>
    </row>
    <row r="167" spans="1:32" s="4" customFormat="1" ht="14.25" customHeight="1" x14ac:dyDescent="0.2">
      <c r="B167" s="3"/>
      <c r="C167" s="663" t="s">
        <v>131</v>
      </c>
      <c r="D167" s="663"/>
      <c r="E167" s="663"/>
      <c r="F167" s="663"/>
      <c r="G167" s="663"/>
      <c r="H167" s="663"/>
      <c r="I167" s="663"/>
      <c r="J167" s="663"/>
      <c r="K167" s="663"/>
      <c r="L167" s="663"/>
      <c r="M167" s="663"/>
      <c r="N167" s="663"/>
      <c r="O167" s="663"/>
      <c r="P167" s="663"/>
      <c r="Q167" s="663"/>
      <c r="R167" s="663"/>
      <c r="S167" s="663"/>
      <c r="T167" s="663"/>
      <c r="U167" s="663"/>
      <c r="V167" s="663"/>
      <c r="W167" s="663"/>
      <c r="X167" s="663"/>
      <c r="Y167" s="663"/>
      <c r="Z167" s="663"/>
      <c r="AA167" s="663"/>
      <c r="AB167" s="663"/>
      <c r="AC167" s="663"/>
      <c r="AD167" s="663"/>
      <c r="AE167" s="663"/>
      <c r="AF167" s="663"/>
    </row>
    <row r="168" spans="1:32" s="4" customFormat="1" ht="14.25" x14ac:dyDescent="0.2">
      <c r="B168" s="3"/>
      <c r="C168" s="663"/>
      <c r="D168" s="663"/>
      <c r="E168" s="663"/>
      <c r="F168" s="663"/>
      <c r="G168" s="663"/>
      <c r="H168" s="663"/>
      <c r="I168" s="663"/>
      <c r="J168" s="663"/>
      <c r="K168" s="663"/>
      <c r="L168" s="663"/>
      <c r="M168" s="663"/>
      <c r="N168" s="663"/>
      <c r="O168" s="663"/>
      <c r="P168" s="663"/>
      <c r="Q168" s="663"/>
      <c r="R168" s="663"/>
      <c r="S168" s="663"/>
      <c r="T168" s="663"/>
      <c r="U168" s="663"/>
      <c r="V168" s="663"/>
      <c r="W168" s="663"/>
      <c r="X168" s="663"/>
      <c r="Y168" s="663"/>
      <c r="Z168" s="663"/>
      <c r="AA168" s="663"/>
      <c r="AB168" s="663"/>
      <c r="AC168" s="663"/>
      <c r="AD168" s="663"/>
      <c r="AE168" s="663"/>
      <c r="AF168" s="663"/>
    </row>
    <row r="169" spans="1:32" s="4" customFormat="1" ht="14.25" x14ac:dyDescent="0.2">
      <c r="B169" s="3"/>
    </row>
    <row r="170" spans="1:32" s="4" customFormat="1" ht="14.25" x14ac:dyDescent="0.2">
      <c r="B170" s="3"/>
      <c r="C170" s="34" t="s">
        <v>132</v>
      </c>
      <c r="D170" s="17"/>
      <c r="E170" s="17"/>
      <c r="F170" s="17"/>
      <c r="G170" s="17"/>
      <c r="H170" s="17"/>
      <c r="I170" s="17"/>
      <c r="J170" s="17"/>
      <c r="K170" s="17"/>
      <c r="L170" s="17"/>
      <c r="M170" s="17"/>
      <c r="N170" s="17"/>
      <c r="O170" s="17"/>
      <c r="P170" s="17"/>
      <c r="Q170" s="17"/>
    </row>
    <row r="171" spans="1:32" s="4" customFormat="1" ht="14.25" x14ac:dyDescent="0.2">
      <c r="B171" s="3"/>
    </row>
    <row r="172" spans="1:32" s="4" customFormat="1" ht="14.25" customHeight="1" x14ac:dyDescent="0.2">
      <c r="B172" s="3"/>
      <c r="C172" s="663" t="s">
        <v>133</v>
      </c>
      <c r="D172" s="663"/>
      <c r="E172" s="663"/>
      <c r="F172" s="663"/>
      <c r="G172" s="663"/>
      <c r="H172" s="663"/>
      <c r="I172" s="663"/>
      <c r="J172" s="663"/>
      <c r="K172" s="663"/>
      <c r="L172" s="663"/>
      <c r="M172" s="663"/>
      <c r="N172" s="663"/>
      <c r="O172" s="663"/>
      <c r="P172" s="663"/>
      <c r="Q172" s="663"/>
      <c r="R172" s="663"/>
      <c r="S172" s="663"/>
      <c r="T172" s="663"/>
      <c r="U172" s="663"/>
      <c r="V172" s="663"/>
      <c r="W172" s="663"/>
      <c r="X172" s="663"/>
      <c r="Y172" s="663"/>
      <c r="Z172" s="663"/>
      <c r="AA172" s="663"/>
      <c r="AB172" s="663"/>
      <c r="AC172" s="663"/>
      <c r="AD172" s="663"/>
      <c r="AE172" s="663"/>
      <c r="AF172" s="663"/>
    </row>
    <row r="173" spans="1:32" s="4" customFormat="1" ht="14.25" x14ac:dyDescent="0.2">
      <c r="B173" s="3"/>
      <c r="C173" s="663"/>
      <c r="D173" s="663"/>
      <c r="E173" s="663"/>
      <c r="F173" s="663"/>
      <c r="G173" s="663"/>
      <c r="H173" s="663"/>
      <c r="I173" s="663"/>
      <c r="J173" s="663"/>
      <c r="K173" s="663"/>
      <c r="L173" s="663"/>
      <c r="M173" s="663"/>
      <c r="N173" s="663"/>
      <c r="O173" s="663"/>
      <c r="P173" s="663"/>
      <c r="Q173" s="663"/>
      <c r="R173" s="663"/>
      <c r="S173" s="663"/>
      <c r="T173" s="663"/>
      <c r="U173" s="663"/>
      <c r="V173" s="663"/>
      <c r="W173" s="663"/>
      <c r="X173" s="663"/>
      <c r="Y173" s="663"/>
      <c r="Z173" s="663"/>
      <c r="AA173" s="663"/>
      <c r="AB173" s="663"/>
      <c r="AC173" s="663"/>
      <c r="AD173" s="663"/>
      <c r="AE173" s="663"/>
      <c r="AF173" s="663"/>
    </row>
    <row r="174" spans="1:32" s="4" customFormat="1" ht="14.25" x14ac:dyDescent="0.2">
      <c r="B174" s="3"/>
    </row>
    <row r="175" spans="1:32" s="4" customFormat="1" ht="14.25" x14ac:dyDescent="0.2">
      <c r="B175" s="3"/>
      <c r="C175" s="34" t="s">
        <v>134</v>
      </c>
      <c r="D175" s="17"/>
      <c r="E175" s="17"/>
      <c r="F175" s="17"/>
    </row>
    <row r="176" spans="1:32" s="4" customFormat="1" ht="14.25" x14ac:dyDescent="0.2">
      <c r="B176" s="3"/>
    </row>
    <row r="177" spans="1:32" s="17" customFormat="1" ht="12.75" customHeight="1" x14ac:dyDescent="0.2">
      <c r="A177" s="28"/>
      <c r="B177" s="18"/>
      <c r="C177" s="663" t="s">
        <v>135</v>
      </c>
      <c r="D177" s="663"/>
      <c r="E177" s="663"/>
      <c r="F177" s="663"/>
      <c r="G177" s="663"/>
      <c r="H177" s="663"/>
      <c r="I177" s="663"/>
      <c r="J177" s="663"/>
      <c r="K177" s="663"/>
      <c r="L177" s="663"/>
      <c r="M177" s="663"/>
      <c r="N177" s="663"/>
      <c r="O177" s="663"/>
      <c r="P177" s="663"/>
      <c r="Q177" s="663"/>
      <c r="R177" s="663"/>
      <c r="S177" s="663"/>
      <c r="T177" s="663"/>
      <c r="U177" s="663"/>
      <c r="V177" s="663"/>
      <c r="W177" s="663"/>
      <c r="X177" s="663"/>
      <c r="Y177" s="663"/>
      <c r="Z177" s="663"/>
      <c r="AA177" s="663"/>
      <c r="AB177" s="663"/>
      <c r="AC177" s="663"/>
      <c r="AD177" s="663"/>
      <c r="AE177" s="663"/>
      <c r="AF177" s="663"/>
    </row>
    <row r="178" spans="1:32" s="17" customFormat="1" ht="12.75" x14ac:dyDescent="0.2">
      <c r="A178" s="28"/>
      <c r="B178" s="18"/>
      <c r="C178" s="663"/>
      <c r="D178" s="663"/>
      <c r="E178" s="663"/>
      <c r="F178" s="663"/>
      <c r="G178" s="663"/>
      <c r="H178" s="663"/>
      <c r="I178" s="663"/>
      <c r="J178" s="663"/>
      <c r="K178" s="663"/>
      <c r="L178" s="663"/>
      <c r="M178" s="663"/>
      <c r="N178" s="663"/>
      <c r="O178" s="663"/>
      <c r="P178" s="663"/>
      <c r="Q178" s="663"/>
      <c r="R178" s="663"/>
      <c r="S178" s="663"/>
      <c r="T178" s="663"/>
      <c r="U178" s="663"/>
      <c r="V178" s="663"/>
      <c r="W178" s="663"/>
      <c r="X178" s="663"/>
      <c r="Y178" s="663"/>
      <c r="Z178" s="663"/>
      <c r="AA178" s="663"/>
      <c r="AB178" s="663"/>
      <c r="AC178" s="663"/>
      <c r="AD178" s="663"/>
      <c r="AE178" s="663"/>
      <c r="AF178" s="663"/>
    </row>
    <row r="179" spans="1:32" s="4" customFormat="1" ht="14.25" x14ac:dyDescent="0.2">
      <c r="B179" s="3"/>
    </row>
    <row r="180" spans="1:32" s="4" customFormat="1" ht="14.25" customHeight="1" x14ac:dyDescent="0.2">
      <c r="B180" s="3"/>
      <c r="C180" s="663" t="s">
        <v>136</v>
      </c>
      <c r="D180" s="663"/>
      <c r="E180" s="663"/>
      <c r="F180" s="663"/>
      <c r="G180" s="663"/>
      <c r="H180" s="663"/>
      <c r="I180" s="663"/>
      <c r="J180" s="663"/>
      <c r="K180" s="663"/>
      <c r="L180" s="663"/>
      <c r="M180" s="663"/>
      <c r="N180" s="663"/>
      <c r="O180" s="663"/>
      <c r="P180" s="663"/>
      <c r="Q180" s="663"/>
      <c r="R180" s="663"/>
      <c r="S180" s="663"/>
      <c r="T180" s="663"/>
      <c r="U180" s="663"/>
      <c r="V180" s="663"/>
      <c r="W180" s="663"/>
      <c r="X180" s="663"/>
      <c r="Y180" s="663"/>
      <c r="Z180" s="663"/>
      <c r="AA180" s="663"/>
      <c r="AB180" s="663"/>
      <c r="AC180" s="663"/>
      <c r="AD180" s="663"/>
      <c r="AE180" s="663"/>
      <c r="AF180" s="663"/>
    </row>
    <row r="181" spans="1:32" s="4" customFormat="1" ht="14.25" x14ac:dyDescent="0.2">
      <c r="B181" s="3"/>
      <c r="C181" s="663"/>
      <c r="D181" s="663"/>
      <c r="E181" s="663"/>
      <c r="F181" s="663"/>
      <c r="G181" s="663"/>
      <c r="H181" s="663"/>
      <c r="I181" s="663"/>
      <c r="J181" s="663"/>
      <c r="K181" s="663"/>
      <c r="L181" s="663"/>
      <c r="M181" s="663"/>
      <c r="N181" s="663"/>
      <c r="O181" s="663"/>
      <c r="P181" s="663"/>
      <c r="Q181" s="663"/>
      <c r="R181" s="663"/>
      <c r="S181" s="663"/>
      <c r="T181" s="663"/>
      <c r="U181" s="663"/>
      <c r="V181" s="663"/>
      <c r="W181" s="663"/>
      <c r="X181" s="663"/>
      <c r="Y181" s="663"/>
      <c r="Z181" s="663"/>
      <c r="AA181" s="663"/>
      <c r="AB181" s="663"/>
      <c r="AC181" s="663"/>
      <c r="AD181" s="663"/>
      <c r="AE181" s="663"/>
      <c r="AF181" s="663"/>
    </row>
    <row r="182" spans="1:32" s="4" customFormat="1" ht="14.25" x14ac:dyDescent="0.2">
      <c r="B182" s="3"/>
    </row>
    <row r="183" spans="1:32" s="4" customFormat="1" ht="14.25" x14ac:dyDescent="0.2">
      <c r="B183" s="3"/>
      <c r="C183" s="34" t="s">
        <v>137</v>
      </c>
      <c r="D183" s="17"/>
      <c r="E183" s="17"/>
      <c r="F183" s="17"/>
    </row>
    <row r="184" spans="1:32" s="4" customFormat="1" ht="14.25" x14ac:dyDescent="0.2">
      <c r="B184" s="3"/>
    </row>
    <row r="185" spans="1:32" s="4" customFormat="1" ht="14.25" customHeight="1" x14ac:dyDescent="0.2">
      <c r="B185" s="3"/>
      <c r="C185" s="663" t="s">
        <v>138</v>
      </c>
      <c r="D185" s="663"/>
      <c r="E185" s="663"/>
      <c r="F185" s="663"/>
      <c r="G185" s="663"/>
      <c r="H185" s="663"/>
      <c r="I185" s="663"/>
      <c r="J185" s="663"/>
      <c r="K185" s="663"/>
      <c r="L185" s="663"/>
      <c r="M185" s="663"/>
      <c r="N185" s="663"/>
      <c r="O185" s="663"/>
      <c r="P185" s="663"/>
      <c r="Q185" s="663"/>
      <c r="R185" s="663"/>
      <c r="S185" s="663"/>
      <c r="T185" s="663"/>
      <c r="U185" s="663"/>
      <c r="V185" s="663"/>
      <c r="W185" s="663"/>
      <c r="X185" s="663"/>
      <c r="Y185" s="663"/>
      <c r="Z185" s="663"/>
      <c r="AA185" s="663"/>
      <c r="AB185" s="663"/>
      <c r="AC185" s="663"/>
      <c r="AD185" s="663"/>
      <c r="AE185" s="663"/>
      <c r="AF185" s="663"/>
    </row>
    <row r="186" spans="1:32" s="4" customFormat="1" ht="14.25" x14ac:dyDescent="0.2">
      <c r="B186" s="3"/>
      <c r="C186" s="663"/>
      <c r="D186" s="663"/>
      <c r="E186" s="663"/>
      <c r="F186" s="663"/>
      <c r="G186" s="663"/>
      <c r="H186" s="663"/>
      <c r="I186" s="663"/>
      <c r="J186" s="663"/>
      <c r="K186" s="663"/>
      <c r="L186" s="663"/>
      <c r="M186" s="663"/>
      <c r="N186" s="663"/>
      <c r="O186" s="663"/>
      <c r="P186" s="663"/>
      <c r="Q186" s="663"/>
      <c r="R186" s="663"/>
      <c r="S186" s="663"/>
      <c r="T186" s="663"/>
      <c r="U186" s="663"/>
      <c r="V186" s="663"/>
      <c r="W186" s="663"/>
      <c r="X186" s="663"/>
      <c r="Y186" s="663"/>
      <c r="Z186" s="663"/>
      <c r="AA186" s="663"/>
      <c r="AB186" s="663"/>
      <c r="AC186" s="663"/>
      <c r="AD186" s="663"/>
      <c r="AE186" s="663"/>
      <c r="AF186" s="663"/>
    </row>
    <row r="187" spans="1:32" s="4" customFormat="1" ht="14.25" x14ac:dyDescent="0.2">
      <c r="B187" s="3"/>
    </row>
    <row r="188" spans="1:32" s="4" customFormat="1" ht="14.25" customHeight="1" x14ac:dyDescent="0.2">
      <c r="B188" s="3"/>
      <c r="C188" s="663" t="s">
        <v>139</v>
      </c>
      <c r="D188" s="663"/>
      <c r="E188" s="663"/>
      <c r="F188" s="663"/>
      <c r="G188" s="663"/>
      <c r="H188" s="663"/>
      <c r="I188" s="663"/>
      <c r="J188" s="663"/>
      <c r="K188" s="663"/>
      <c r="L188" s="663"/>
      <c r="M188" s="663"/>
      <c r="N188" s="663"/>
      <c r="O188" s="663"/>
      <c r="P188" s="663"/>
      <c r="Q188" s="663"/>
      <c r="R188" s="663"/>
      <c r="S188" s="663"/>
      <c r="T188" s="663"/>
      <c r="U188" s="663"/>
      <c r="V188" s="663"/>
      <c r="W188" s="663"/>
      <c r="X188" s="663"/>
      <c r="Y188" s="663"/>
      <c r="Z188" s="663"/>
      <c r="AA188" s="663"/>
      <c r="AB188" s="663"/>
      <c r="AC188" s="663"/>
      <c r="AD188" s="663"/>
      <c r="AE188" s="663"/>
      <c r="AF188" s="663"/>
    </row>
    <row r="189" spans="1:32" s="4" customFormat="1" ht="14.25" x14ac:dyDescent="0.2">
      <c r="B189" s="3"/>
      <c r="C189" s="663"/>
      <c r="D189" s="663"/>
      <c r="E189" s="663"/>
      <c r="F189" s="663"/>
      <c r="G189" s="663"/>
      <c r="H189" s="663"/>
      <c r="I189" s="663"/>
      <c r="J189" s="663"/>
      <c r="K189" s="663"/>
      <c r="L189" s="663"/>
      <c r="M189" s="663"/>
      <c r="N189" s="663"/>
      <c r="O189" s="663"/>
      <c r="P189" s="663"/>
      <c r="Q189" s="663"/>
      <c r="R189" s="663"/>
      <c r="S189" s="663"/>
      <c r="T189" s="663"/>
      <c r="U189" s="663"/>
      <c r="V189" s="663"/>
      <c r="W189" s="663"/>
      <c r="X189" s="663"/>
      <c r="Y189" s="663"/>
      <c r="Z189" s="663"/>
      <c r="AA189" s="663"/>
      <c r="AB189" s="663"/>
      <c r="AC189" s="663"/>
      <c r="AD189" s="663"/>
      <c r="AE189" s="663"/>
      <c r="AF189" s="663"/>
    </row>
    <row r="190" spans="1:32" s="4" customFormat="1" ht="14.25" x14ac:dyDescent="0.2">
      <c r="B190" s="3"/>
    </row>
    <row r="191" spans="1:32" s="4" customFormat="1" ht="14.25" x14ac:dyDescent="0.2">
      <c r="B191" s="3"/>
      <c r="C191" s="34" t="s">
        <v>140</v>
      </c>
      <c r="D191" s="17"/>
      <c r="E191" s="17"/>
      <c r="F191" s="17"/>
      <c r="G191" s="17"/>
      <c r="H191" s="17"/>
      <c r="I191" s="17"/>
      <c r="J191" s="17"/>
      <c r="K191" s="17"/>
      <c r="L191" s="17"/>
      <c r="M191" s="17"/>
      <c r="N191" s="17"/>
      <c r="O191" s="17"/>
      <c r="P191" s="17"/>
      <c r="Q191" s="17"/>
    </row>
    <row r="192" spans="1:32" s="4" customFormat="1" ht="14.25" x14ac:dyDescent="0.2">
      <c r="B192" s="3"/>
    </row>
    <row r="193" spans="1:32" s="4" customFormat="1" ht="14.25" customHeight="1" x14ac:dyDescent="0.2">
      <c r="B193" s="3"/>
      <c r="C193" s="663" t="s">
        <v>141</v>
      </c>
      <c r="D193" s="663"/>
      <c r="E193" s="663"/>
      <c r="F193" s="663"/>
      <c r="G193" s="663"/>
      <c r="H193" s="663"/>
      <c r="I193" s="663"/>
      <c r="J193" s="663"/>
      <c r="K193" s="663"/>
      <c r="L193" s="663"/>
      <c r="M193" s="663"/>
      <c r="N193" s="663"/>
      <c r="O193" s="663"/>
      <c r="P193" s="663"/>
      <c r="Q193" s="663"/>
      <c r="R193" s="663"/>
      <c r="S193" s="663"/>
      <c r="T193" s="663"/>
      <c r="U193" s="663"/>
      <c r="V193" s="663"/>
      <c r="W193" s="663"/>
      <c r="X193" s="663"/>
      <c r="Y193" s="663"/>
      <c r="Z193" s="663"/>
      <c r="AA193" s="663"/>
      <c r="AB193" s="663"/>
      <c r="AC193" s="663"/>
      <c r="AD193" s="663"/>
      <c r="AE193" s="663"/>
      <c r="AF193" s="663"/>
    </row>
    <row r="194" spans="1:32" s="4" customFormat="1" ht="14.25" x14ac:dyDescent="0.2">
      <c r="B194" s="3"/>
      <c r="C194" s="663"/>
      <c r="D194" s="663"/>
      <c r="E194" s="663"/>
      <c r="F194" s="663"/>
      <c r="G194" s="663"/>
      <c r="H194" s="663"/>
      <c r="I194" s="663"/>
      <c r="J194" s="663"/>
      <c r="K194" s="663"/>
      <c r="L194" s="663"/>
      <c r="M194" s="663"/>
      <c r="N194" s="663"/>
      <c r="O194" s="663"/>
      <c r="P194" s="663"/>
      <c r="Q194" s="663"/>
      <c r="R194" s="663"/>
      <c r="S194" s="663"/>
      <c r="T194" s="663"/>
      <c r="U194" s="663"/>
      <c r="V194" s="663"/>
      <c r="W194" s="663"/>
      <c r="X194" s="663"/>
      <c r="Y194" s="663"/>
      <c r="Z194" s="663"/>
      <c r="AA194" s="663"/>
      <c r="AB194" s="663"/>
      <c r="AC194" s="663"/>
      <c r="AD194" s="663"/>
      <c r="AE194" s="663"/>
      <c r="AF194" s="663"/>
    </row>
    <row r="195" spans="1:32" s="4" customFormat="1" ht="14.25" x14ac:dyDescent="0.2">
      <c r="B195" s="3"/>
    </row>
    <row r="196" spans="1:32" s="4" customFormat="1" ht="14.25" x14ac:dyDescent="0.2">
      <c r="B196" s="3"/>
      <c r="C196" s="34" t="s">
        <v>142</v>
      </c>
      <c r="D196" s="17"/>
      <c r="E196" s="17"/>
      <c r="F196" s="17"/>
      <c r="G196" s="17"/>
    </row>
    <row r="197" spans="1:32" s="4" customFormat="1" ht="14.25" x14ac:dyDescent="0.2">
      <c r="B197" s="3"/>
    </row>
    <row r="198" spans="1:32" s="4" customFormat="1" ht="14.25" customHeight="1" x14ac:dyDescent="0.2">
      <c r="B198" s="3"/>
      <c r="C198" s="560" t="s">
        <v>143</v>
      </c>
      <c r="D198" s="560"/>
      <c r="E198" s="560"/>
      <c r="F198" s="560"/>
      <c r="G198" s="560"/>
      <c r="H198" s="560"/>
      <c r="I198" s="560"/>
      <c r="J198" s="560"/>
      <c r="K198" s="560"/>
      <c r="L198" s="560"/>
      <c r="M198" s="560"/>
      <c r="N198" s="560"/>
      <c r="O198" s="560"/>
      <c r="P198" s="560"/>
      <c r="Q198" s="560"/>
      <c r="R198" s="560"/>
      <c r="S198" s="560"/>
      <c r="T198" s="560"/>
      <c r="U198" s="560"/>
      <c r="V198" s="560"/>
      <c r="W198" s="560"/>
      <c r="X198" s="560"/>
      <c r="Y198" s="560"/>
      <c r="Z198" s="560"/>
      <c r="AA198" s="560"/>
      <c r="AB198" s="560"/>
      <c r="AC198" s="560"/>
      <c r="AD198" s="560"/>
      <c r="AE198" s="560"/>
      <c r="AF198" s="560"/>
    </row>
    <row r="199" spans="1:32" s="4" customFormat="1" ht="14.25" x14ac:dyDescent="0.2">
      <c r="B199" s="3"/>
      <c r="C199" s="560"/>
      <c r="D199" s="560"/>
      <c r="E199" s="560"/>
      <c r="F199" s="560"/>
      <c r="G199" s="560"/>
      <c r="H199" s="560"/>
      <c r="I199" s="560"/>
      <c r="J199" s="560"/>
      <c r="K199" s="560"/>
      <c r="L199" s="560"/>
      <c r="M199" s="560"/>
      <c r="N199" s="560"/>
      <c r="O199" s="560"/>
      <c r="P199" s="560"/>
      <c r="Q199" s="560"/>
      <c r="R199" s="560"/>
      <c r="S199" s="560"/>
      <c r="T199" s="560"/>
      <c r="U199" s="560"/>
      <c r="V199" s="560"/>
      <c r="W199" s="560"/>
      <c r="X199" s="560"/>
      <c r="Y199" s="560"/>
      <c r="Z199" s="560"/>
      <c r="AA199" s="560"/>
      <c r="AB199" s="560"/>
      <c r="AC199" s="560"/>
      <c r="AD199" s="560"/>
      <c r="AE199" s="560"/>
      <c r="AF199" s="560"/>
    </row>
    <row r="200" spans="1:32" s="4" customFormat="1" ht="14.25" x14ac:dyDescent="0.2">
      <c r="B200" s="3"/>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row>
    <row r="201" spans="1:32" s="17" customFormat="1" ht="21" customHeight="1" x14ac:dyDescent="0.2">
      <c r="A201" s="28"/>
      <c r="B201" s="18"/>
      <c r="C201" s="663" t="s">
        <v>144</v>
      </c>
      <c r="D201" s="663"/>
      <c r="E201" s="663"/>
      <c r="F201" s="663"/>
      <c r="G201" s="663"/>
      <c r="H201" s="663"/>
      <c r="I201" s="663"/>
      <c r="J201" s="663"/>
      <c r="K201" s="663"/>
      <c r="L201" s="663"/>
      <c r="M201" s="663"/>
      <c r="N201" s="663"/>
      <c r="O201" s="663"/>
      <c r="P201" s="663"/>
      <c r="Q201" s="663"/>
      <c r="R201" s="663"/>
      <c r="S201" s="663"/>
      <c r="T201" s="663"/>
      <c r="U201" s="663"/>
      <c r="V201" s="663"/>
      <c r="W201" s="663"/>
      <c r="X201" s="663"/>
      <c r="Y201" s="663"/>
      <c r="Z201" s="663"/>
      <c r="AA201" s="663"/>
      <c r="AB201" s="663"/>
      <c r="AC201" s="663"/>
      <c r="AD201" s="663"/>
      <c r="AE201" s="663"/>
      <c r="AF201" s="663"/>
    </row>
    <row r="202" spans="1:32" s="17" customFormat="1" ht="15" customHeight="1" x14ac:dyDescent="0.2">
      <c r="A202" s="28"/>
      <c r="B202" s="18"/>
      <c r="C202" s="663"/>
      <c r="D202" s="663"/>
      <c r="E202" s="663"/>
      <c r="F202" s="663"/>
      <c r="G202" s="663"/>
      <c r="H202" s="663"/>
      <c r="I202" s="663"/>
      <c r="J202" s="663"/>
      <c r="K202" s="663"/>
      <c r="L202" s="663"/>
      <c r="M202" s="663"/>
      <c r="N202" s="663"/>
      <c r="O202" s="663"/>
      <c r="P202" s="663"/>
      <c r="Q202" s="663"/>
      <c r="R202" s="663"/>
      <c r="S202" s="663"/>
      <c r="T202" s="663"/>
      <c r="U202" s="663"/>
      <c r="V202" s="663"/>
      <c r="W202" s="663"/>
      <c r="X202" s="663"/>
      <c r="Y202" s="663"/>
      <c r="Z202" s="663"/>
      <c r="AA202" s="663"/>
      <c r="AB202" s="663"/>
      <c r="AC202" s="663"/>
      <c r="AD202" s="663"/>
      <c r="AE202" s="663"/>
      <c r="AF202" s="663"/>
    </row>
    <row r="203" spans="1:32" s="4" customFormat="1" ht="14.25" customHeight="1" x14ac:dyDescent="0.2">
      <c r="B203" s="3"/>
      <c r="C203" s="705" t="s">
        <v>145</v>
      </c>
      <c r="D203" s="705"/>
      <c r="E203" s="705"/>
      <c r="F203" s="705"/>
      <c r="G203" s="705"/>
      <c r="H203" s="705"/>
      <c r="I203" s="705"/>
      <c r="J203" s="705"/>
      <c r="K203" s="705"/>
      <c r="L203" s="705"/>
      <c r="M203" s="705"/>
      <c r="N203" s="705"/>
      <c r="O203" s="705"/>
      <c r="P203" s="705"/>
      <c r="Q203" s="705"/>
      <c r="R203" s="705"/>
      <c r="S203" s="705"/>
      <c r="T203" s="705"/>
      <c r="U203" s="705"/>
      <c r="V203" s="705"/>
      <c r="W203" s="705"/>
      <c r="X203" s="705"/>
      <c r="Y203" s="705"/>
      <c r="Z203" s="705"/>
      <c r="AA203" s="705"/>
      <c r="AB203" s="705"/>
      <c r="AC203" s="705"/>
      <c r="AD203" s="705"/>
      <c r="AE203" s="705"/>
      <c r="AF203" s="705"/>
    </row>
    <row r="204" spans="1:32" s="4" customFormat="1" ht="14.25" x14ac:dyDescent="0.2">
      <c r="B204" s="3"/>
      <c r="J204" s="35"/>
    </row>
    <row r="205" spans="1:32" s="4" customFormat="1" ht="14.25" x14ac:dyDescent="0.2">
      <c r="B205" s="3"/>
      <c r="C205" s="34" t="s">
        <v>146</v>
      </c>
      <c r="D205" s="17"/>
      <c r="E205" s="17"/>
      <c r="F205" s="17"/>
      <c r="G205" s="17"/>
      <c r="H205" s="17"/>
      <c r="I205" s="17"/>
      <c r="J205" s="17"/>
      <c r="K205" s="17"/>
    </row>
    <row r="206" spans="1:32" s="4" customFormat="1" ht="14.25" x14ac:dyDescent="0.2">
      <c r="B206" s="3"/>
    </row>
    <row r="207" spans="1:32" s="4" customFormat="1" ht="14.25" customHeight="1" x14ac:dyDescent="0.2">
      <c r="B207" s="3"/>
      <c r="C207" s="663" t="s">
        <v>147</v>
      </c>
      <c r="D207" s="663"/>
      <c r="E207" s="663"/>
      <c r="F207" s="663"/>
      <c r="G207" s="663"/>
      <c r="H207" s="663"/>
      <c r="I207" s="663"/>
      <c r="J207" s="663"/>
      <c r="K207" s="663"/>
      <c r="L207" s="663"/>
      <c r="M207" s="663"/>
      <c r="N207" s="663"/>
      <c r="O207" s="663"/>
      <c r="P207" s="663"/>
      <c r="Q207" s="663"/>
      <c r="R207" s="663"/>
      <c r="S207" s="663"/>
      <c r="T207" s="663"/>
      <c r="U207" s="663"/>
      <c r="V207" s="663"/>
      <c r="W207" s="663"/>
      <c r="X207" s="663"/>
      <c r="Y207" s="663"/>
      <c r="Z207" s="663"/>
      <c r="AA207" s="663"/>
      <c r="AB207" s="663"/>
      <c r="AC207" s="663"/>
      <c r="AD207" s="663"/>
      <c r="AE207" s="663"/>
      <c r="AF207" s="663"/>
    </row>
    <row r="208" spans="1:32" s="4" customFormat="1" ht="14.25" x14ac:dyDescent="0.2">
      <c r="B208" s="3"/>
      <c r="C208" s="663"/>
      <c r="D208" s="663"/>
      <c r="E208" s="663"/>
      <c r="F208" s="663"/>
      <c r="G208" s="663"/>
      <c r="H208" s="663"/>
      <c r="I208" s="663"/>
      <c r="J208" s="663"/>
      <c r="K208" s="663"/>
      <c r="L208" s="663"/>
      <c r="M208" s="663"/>
      <c r="N208" s="663"/>
      <c r="O208" s="663"/>
      <c r="P208" s="663"/>
      <c r="Q208" s="663"/>
      <c r="R208" s="663"/>
      <c r="S208" s="663"/>
      <c r="T208" s="663"/>
      <c r="U208" s="663"/>
      <c r="V208" s="663"/>
      <c r="W208" s="663"/>
      <c r="X208" s="663"/>
      <c r="Y208" s="663"/>
      <c r="Z208" s="663"/>
      <c r="AA208" s="663"/>
      <c r="AB208" s="663"/>
      <c r="AC208" s="663"/>
      <c r="AD208" s="663"/>
      <c r="AE208" s="663"/>
      <c r="AF208" s="663"/>
    </row>
    <row r="209" spans="1:32" s="4" customFormat="1" ht="14.25" x14ac:dyDescent="0.2">
      <c r="B209" s="3"/>
    </row>
    <row r="210" spans="1:32" s="4" customFormat="1" ht="14.25" customHeight="1" x14ac:dyDescent="0.2">
      <c r="B210" s="3"/>
      <c r="C210" s="663" t="s">
        <v>148</v>
      </c>
      <c r="D210" s="663"/>
      <c r="E210" s="663"/>
      <c r="F210" s="663"/>
      <c r="G210" s="663"/>
      <c r="H210" s="663"/>
      <c r="I210" s="663"/>
      <c r="J210" s="663"/>
      <c r="K210" s="663"/>
      <c r="L210" s="663"/>
      <c r="M210" s="663"/>
      <c r="N210" s="663"/>
      <c r="O210" s="663"/>
      <c r="P210" s="663"/>
      <c r="Q210" s="663"/>
      <c r="R210" s="663"/>
      <c r="S210" s="663"/>
      <c r="T210" s="663"/>
      <c r="U210" s="663"/>
      <c r="V210" s="663"/>
      <c r="W210" s="663"/>
      <c r="X210" s="663"/>
      <c r="Y210" s="663"/>
      <c r="Z210" s="663"/>
      <c r="AA210" s="663"/>
      <c r="AB210" s="663"/>
      <c r="AC210" s="663"/>
      <c r="AD210" s="663"/>
      <c r="AE210" s="663"/>
      <c r="AF210" s="663"/>
    </row>
    <row r="211" spans="1:32" s="4" customFormat="1" ht="14.25" x14ac:dyDescent="0.2">
      <c r="B211" s="3"/>
      <c r="C211" s="663"/>
      <c r="D211" s="663"/>
      <c r="E211" s="663"/>
      <c r="F211" s="663"/>
      <c r="G211" s="663"/>
      <c r="H211" s="663"/>
      <c r="I211" s="663"/>
      <c r="J211" s="663"/>
      <c r="K211" s="663"/>
      <c r="L211" s="663"/>
      <c r="M211" s="663"/>
      <c r="N211" s="663"/>
      <c r="O211" s="663"/>
      <c r="P211" s="663"/>
      <c r="Q211" s="663"/>
      <c r="R211" s="663"/>
      <c r="S211" s="663"/>
      <c r="T211" s="663"/>
      <c r="U211" s="663"/>
      <c r="V211" s="663"/>
      <c r="W211" s="663"/>
      <c r="X211" s="663"/>
      <c r="Y211" s="663"/>
      <c r="Z211" s="663"/>
      <c r="AA211" s="663"/>
      <c r="AB211" s="663"/>
      <c r="AC211" s="663"/>
      <c r="AD211" s="663"/>
      <c r="AE211" s="663"/>
      <c r="AF211" s="663"/>
    </row>
    <row r="212" spans="1:32" s="4" customFormat="1" ht="14.25" customHeight="1" x14ac:dyDescent="0.2">
      <c r="B212" s="3"/>
    </row>
    <row r="213" spans="1:32" s="4" customFormat="1" ht="14.25" customHeight="1" x14ac:dyDescent="0.2">
      <c r="B213" s="3"/>
      <c r="C213" s="663" t="s">
        <v>149</v>
      </c>
      <c r="D213" s="663"/>
      <c r="E213" s="663"/>
      <c r="F213" s="663"/>
      <c r="G213" s="663"/>
      <c r="H213" s="663"/>
      <c r="I213" s="663"/>
      <c r="J213" s="663"/>
      <c r="K213" s="663"/>
      <c r="L213" s="663"/>
      <c r="M213" s="663"/>
      <c r="N213" s="663"/>
      <c r="O213" s="663"/>
      <c r="P213" s="663"/>
      <c r="Q213" s="663"/>
      <c r="R213" s="663"/>
      <c r="S213" s="663"/>
      <c r="T213" s="663"/>
      <c r="U213" s="663"/>
      <c r="V213" s="663"/>
      <c r="W213" s="663"/>
      <c r="X213" s="663"/>
      <c r="Y213" s="663"/>
      <c r="Z213" s="663"/>
      <c r="AA213" s="663"/>
      <c r="AB213" s="663"/>
      <c r="AC213" s="663"/>
      <c r="AD213" s="663"/>
      <c r="AE213" s="663"/>
      <c r="AF213" s="663"/>
    </row>
    <row r="214" spans="1:32" s="4" customFormat="1" ht="14.25" x14ac:dyDescent="0.2">
      <c r="B214" s="3"/>
    </row>
    <row r="215" spans="1:32" s="4" customFormat="1" ht="14.25" x14ac:dyDescent="0.2">
      <c r="B215" s="3"/>
      <c r="C215" s="34" t="s">
        <v>150</v>
      </c>
      <c r="D215" s="17"/>
      <c r="E215" s="17"/>
      <c r="F215" s="17"/>
    </row>
    <row r="216" spans="1:32" s="4" customFormat="1" ht="14.25" x14ac:dyDescent="0.2">
      <c r="B216" s="3"/>
    </row>
    <row r="217" spans="1:32" s="4" customFormat="1" ht="14.25" customHeight="1" x14ac:dyDescent="0.2">
      <c r="B217" s="3"/>
      <c r="C217" s="663" t="s">
        <v>151</v>
      </c>
      <c r="D217" s="663"/>
      <c r="E217" s="663"/>
      <c r="F217" s="663"/>
      <c r="G217" s="663"/>
      <c r="H217" s="663"/>
      <c r="I217" s="663"/>
      <c r="J217" s="663"/>
      <c r="K217" s="663"/>
      <c r="L217" s="663"/>
      <c r="M217" s="663"/>
      <c r="N217" s="663"/>
      <c r="O217" s="663"/>
      <c r="P217" s="663"/>
      <c r="Q217" s="663"/>
      <c r="R217" s="663"/>
      <c r="S217" s="663"/>
      <c r="T217" s="663"/>
      <c r="U217" s="663"/>
      <c r="V217" s="663"/>
      <c r="W217" s="663"/>
      <c r="X217" s="663"/>
      <c r="Y217" s="663"/>
      <c r="Z217" s="663"/>
      <c r="AA217" s="663"/>
      <c r="AB217" s="663"/>
      <c r="AC217" s="663"/>
      <c r="AD217" s="663"/>
      <c r="AE217" s="663"/>
      <c r="AF217" s="663"/>
    </row>
    <row r="218" spans="1:32" s="4" customFormat="1" ht="14.25" x14ac:dyDescent="0.2">
      <c r="B218" s="3"/>
      <c r="C218" s="663"/>
      <c r="D218" s="663"/>
      <c r="E218" s="663"/>
      <c r="F218" s="663"/>
      <c r="G218" s="663"/>
      <c r="H218" s="663"/>
      <c r="I218" s="663"/>
      <c r="J218" s="663"/>
      <c r="K218" s="663"/>
      <c r="L218" s="663"/>
      <c r="M218" s="663"/>
      <c r="N218" s="663"/>
      <c r="O218" s="663"/>
      <c r="P218" s="663"/>
      <c r="Q218" s="663"/>
      <c r="R218" s="663"/>
      <c r="S218" s="663"/>
      <c r="T218" s="663"/>
      <c r="U218" s="663"/>
      <c r="V218" s="663"/>
      <c r="W218" s="663"/>
      <c r="X218" s="663"/>
      <c r="Y218" s="663"/>
      <c r="Z218" s="663"/>
      <c r="AA218" s="663"/>
      <c r="AB218" s="663"/>
      <c r="AC218" s="663"/>
      <c r="AD218" s="663"/>
      <c r="AE218" s="663"/>
      <c r="AF218" s="663"/>
    </row>
    <row r="219" spans="1:32" s="4" customFormat="1" ht="14.25" x14ac:dyDescent="0.2">
      <c r="B219" s="3"/>
    </row>
    <row r="220" spans="1:32" s="4" customFormat="1" ht="14.25" x14ac:dyDescent="0.2">
      <c r="B220" s="3"/>
      <c r="C220" s="34" t="s">
        <v>152</v>
      </c>
      <c r="D220" s="17"/>
      <c r="E220" s="17"/>
      <c r="F220" s="17"/>
      <c r="G220" s="17"/>
      <c r="H220" s="17"/>
    </row>
    <row r="221" spans="1:32" s="4" customFormat="1" ht="14.25" x14ac:dyDescent="0.2">
      <c r="B221" s="3"/>
    </row>
    <row r="222" spans="1:32" s="18" customFormat="1" ht="14.25" customHeight="1" x14ac:dyDescent="0.2">
      <c r="A222" s="28"/>
      <c r="C222" s="413" t="s">
        <v>153</v>
      </c>
      <c r="D222" s="413"/>
      <c r="E222" s="413"/>
      <c r="F222" s="413"/>
      <c r="G222" s="413"/>
      <c r="H222" s="413"/>
      <c r="I222" s="413"/>
      <c r="J222" s="413"/>
      <c r="K222" s="413"/>
      <c r="L222" s="413"/>
      <c r="M222" s="413"/>
      <c r="N222" s="413"/>
      <c r="O222" s="413"/>
      <c r="P222" s="413"/>
      <c r="Q222" s="413"/>
      <c r="R222" s="413"/>
      <c r="S222" s="413"/>
      <c r="T222" s="413"/>
      <c r="U222" s="413"/>
      <c r="V222" s="413"/>
      <c r="W222" s="413"/>
      <c r="X222" s="413"/>
      <c r="Y222" s="413"/>
      <c r="Z222" s="413"/>
      <c r="AA222" s="413"/>
      <c r="AB222" s="413"/>
      <c r="AC222" s="413"/>
      <c r="AD222" s="413"/>
      <c r="AE222" s="413"/>
      <c r="AF222" s="413"/>
    </row>
    <row r="223" spans="1:32" s="18" customFormat="1" ht="14.25" customHeight="1" x14ac:dyDescent="0.2">
      <c r="A223" s="28"/>
      <c r="C223" s="413"/>
      <c r="D223" s="413"/>
      <c r="E223" s="413"/>
      <c r="F223" s="413"/>
      <c r="G223" s="413"/>
      <c r="H223" s="413"/>
      <c r="I223" s="413"/>
      <c r="J223" s="413"/>
      <c r="K223" s="413"/>
      <c r="L223" s="413"/>
      <c r="M223" s="413"/>
      <c r="N223" s="413"/>
      <c r="O223" s="413"/>
      <c r="P223" s="413"/>
      <c r="Q223" s="413"/>
      <c r="R223" s="413"/>
      <c r="S223" s="413"/>
      <c r="T223" s="413"/>
      <c r="U223" s="413"/>
      <c r="V223" s="413"/>
      <c r="W223" s="413"/>
      <c r="X223" s="413"/>
      <c r="Y223" s="413"/>
      <c r="Z223" s="413"/>
      <c r="AA223" s="413"/>
      <c r="AB223" s="413"/>
      <c r="AC223" s="413"/>
      <c r="AD223" s="413"/>
      <c r="AE223" s="413"/>
      <c r="AF223" s="413"/>
    </row>
    <row r="224" spans="1:32" s="18" customFormat="1" ht="14.25" customHeight="1" x14ac:dyDescent="0.2">
      <c r="A224" s="28"/>
      <c r="C224" s="413"/>
      <c r="D224" s="413"/>
      <c r="E224" s="413"/>
      <c r="F224" s="413"/>
      <c r="G224" s="413"/>
      <c r="H224" s="413"/>
      <c r="I224" s="413"/>
      <c r="J224" s="413"/>
      <c r="K224" s="413"/>
      <c r="L224" s="413"/>
      <c r="M224" s="413"/>
      <c r="N224" s="413"/>
      <c r="O224" s="413"/>
      <c r="P224" s="413"/>
      <c r="Q224" s="413"/>
      <c r="R224" s="413"/>
      <c r="S224" s="413"/>
      <c r="T224" s="413"/>
      <c r="U224" s="413"/>
      <c r="V224" s="413"/>
      <c r="W224" s="413"/>
      <c r="X224" s="413"/>
      <c r="Y224" s="413"/>
      <c r="Z224" s="413"/>
      <c r="AA224" s="413"/>
      <c r="AB224" s="413"/>
      <c r="AC224" s="413"/>
      <c r="AD224" s="413"/>
      <c r="AE224" s="413"/>
      <c r="AF224" s="413"/>
    </row>
    <row r="225" spans="1:32" s="17" customFormat="1" ht="12.75" x14ac:dyDescent="0.2">
      <c r="A225" s="28"/>
      <c r="B225" s="18"/>
      <c r="C225" s="413"/>
      <c r="D225" s="413"/>
      <c r="E225" s="413"/>
      <c r="F225" s="413"/>
      <c r="G225" s="413"/>
      <c r="H225" s="413"/>
      <c r="I225" s="413"/>
      <c r="J225" s="413"/>
      <c r="K225" s="413"/>
      <c r="L225" s="413"/>
      <c r="M225" s="413"/>
      <c r="N225" s="413"/>
      <c r="O225" s="413"/>
      <c r="P225" s="413"/>
      <c r="Q225" s="413"/>
      <c r="R225" s="413"/>
      <c r="S225" s="413"/>
      <c r="T225" s="413"/>
      <c r="U225" s="413"/>
      <c r="V225" s="413"/>
      <c r="W225" s="413"/>
      <c r="X225" s="413"/>
      <c r="Y225" s="413"/>
      <c r="Z225" s="413"/>
      <c r="AA225" s="413"/>
      <c r="AB225" s="413"/>
      <c r="AC225" s="413"/>
      <c r="AD225" s="413"/>
      <c r="AE225" s="413"/>
      <c r="AF225" s="413"/>
    </row>
    <row r="226" spans="1:32" s="4" customFormat="1" ht="14.25" x14ac:dyDescent="0.2">
      <c r="B226" s="3"/>
      <c r="C226" s="34" t="s">
        <v>154</v>
      </c>
      <c r="D226" s="17"/>
      <c r="E226" s="17"/>
      <c r="F226" s="17"/>
      <c r="G226" s="17"/>
    </row>
    <row r="227" spans="1:32" s="4" customFormat="1" ht="14.25" x14ac:dyDescent="0.2">
      <c r="B227" s="3"/>
    </row>
    <row r="228" spans="1:32" s="17" customFormat="1" ht="12.75" customHeight="1" x14ac:dyDescent="0.2">
      <c r="A228" s="28"/>
      <c r="B228" s="18"/>
      <c r="C228" s="663" t="s">
        <v>155</v>
      </c>
      <c r="D228" s="663"/>
      <c r="E228" s="663"/>
      <c r="F228" s="663"/>
      <c r="G228" s="663"/>
      <c r="H228" s="663"/>
      <c r="I228" s="663"/>
      <c r="J228" s="663"/>
      <c r="K228" s="663"/>
      <c r="L228" s="663"/>
      <c r="M228" s="663"/>
      <c r="N228" s="663"/>
      <c r="O228" s="663"/>
      <c r="P228" s="663"/>
      <c r="Q228" s="663"/>
      <c r="R228" s="663"/>
      <c r="S228" s="663"/>
      <c r="T228" s="663"/>
      <c r="U228" s="663"/>
      <c r="V228" s="663"/>
      <c r="W228" s="663"/>
      <c r="X228" s="663"/>
      <c r="Y228" s="663"/>
      <c r="Z228" s="663"/>
      <c r="AA228" s="663"/>
      <c r="AB228" s="663"/>
      <c r="AC228" s="663"/>
      <c r="AD228" s="663"/>
      <c r="AE228" s="663"/>
      <c r="AF228" s="663"/>
    </row>
    <row r="229" spans="1:32" s="17" customFormat="1" ht="12.75" x14ac:dyDescent="0.2">
      <c r="A229" s="28"/>
      <c r="B229" s="18"/>
      <c r="C229" s="663"/>
      <c r="D229" s="663"/>
      <c r="E229" s="663"/>
      <c r="F229" s="663"/>
      <c r="G229" s="663"/>
      <c r="H229" s="663"/>
      <c r="I229" s="663"/>
      <c r="J229" s="663"/>
      <c r="K229" s="663"/>
      <c r="L229" s="663"/>
      <c r="M229" s="663"/>
      <c r="N229" s="663"/>
      <c r="O229" s="663"/>
      <c r="P229" s="663"/>
      <c r="Q229" s="663"/>
      <c r="R229" s="663"/>
      <c r="S229" s="663"/>
      <c r="T229" s="663"/>
      <c r="U229" s="663"/>
      <c r="V229" s="663"/>
      <c r="W229" s="663"/>
      <c r="X229" s="663"/>
      <c r="Y229" s="663"/>
      <c r="Z229" s="663"/>
      <c r="AA229" s="663"/>
      <c r="AB229" s="663"/>
      <c r="AC229" s="663"/>
      <c r="AD229" s="663"/>
      <c r="AE229" s="663"/>
      <c r="AF229" s="663"/>
    </row>
    <row r="230" spans="1:32" s="17" customFormat="1" ht="12.75" x14ac:dyDescent="0.2">
      <c r="A230" s="28"/>
      <c r="B230" s="18"/>
      <c r="C230" s="663"/>
      <c r="D230" s="663"/>
      <c r="E230" s="663"/>
      <c r="F230" s="663"/>
      <c r="G230" s="663"/>
      <c r="H230" s="663"/>
      <c r="I230" s="663"/>
      <c r="J230" s="663"/>
      <c r="K230" s="663"/>
      <c r="L230" s="663"/>
      <c r="M230" s="663"/>
      <c r="N230" s="663"/>
      <c r="O230" s="663"/>
      <c r="P230" s="663"/>
      <c r="Q230" s="663"/>
      <c r="R230" s="663"/>
      <c r="S230" s="663"/>
      <c r="T230" s="663"/>
      <c r="U230" s="663"/>
      <c r="V230" s="663"/>
      <c r="W230" s="663"/>
      <c r="X230" s="663"/>
      <c r="Y230" s="663"/>
      <c r="Z230" s="663"/>
      <c r="AA230" s="663"/>
      <c r="AB230" s="663"/>
      <c r="AC230" s="663"/>
      <c r="AD230" s="663"/>
      <c r="AE230" s="663"/>
      <c r="AF230" s="663"/>
    </row>
    <row r="231" spans="1:32" s="17" customFormat="1" ht="12.75" x14ac:dyDescent="0.2">
      <c r="A231" s="28"/>
      <c r="B231" s="18"/>
      <c r="C231" s="663"/>
      <c r="D231" s="663"/>
      <c r="E231" s="663"/>
      <c r="F231" s="663"/>
      <c r="G231" s="663"/>
      <c r="H231" s="663"/>
      <c r="I231" s="663"/>
      <c r="J231" s="663"/>
      <c r="K231" s="663"/>
      <c r="L231" s="663"/>
      <c r="M231" s="663"/>
      <c r="N231" s="663"/>
      <c r="O231" s="663"/>
      <c r="P231" s="663"/>
      <c r="Q231" s="663"/>
      <c r="R231" s="663"/>
      <c r="S231" s="663"/>
      <c r="T231" s="663"/>
      <c r="U231" s="663"/>
      <c r="V231" s="663"/>
      <c r="W231" s="663"/>
      <c r="X231" s="663"/>
      <c r="Y231" s="663"/>
      <c r="Z231" s="663"/>
      <c r="AA231" s="663"/>
      <c r="AB231" s="663"/>
      <c r="AC231" s="663"/>
      <c r="AD231" s="663"/>
      <c r="AE231" s="663"/>
      <c r="AF231" s="663"/>
    </row>
    <row r="232" spans="1:32" s="4" customFormat="1" ht="14.25" customHeight="1" x14ac:dyDescent="0.2">
      <c r="B232" s="3"/>
      <c r="C232" s="4" t="s">
        <v>156</v>
      </c>
      <c r="D232" s="663" t="s">
        <v>157</v>
      </c>
      <c r="E232" s="663"/>
      <c r="F232" s="663"/>
      <c r="G232" s="663"/>
      <c r="H232" s="663"/>
      <c r="I232" s="663"/>
      <c r="J232" s="663"/>
      <c r="K232" s="663"/>
      <c r="L232" s="663"/>
      <c r="M232" s="663"/>
      <c r="N232" s="663"/>
      <c r="O232" s="663"/>
      <c r="P232" s="663"/>
      <c r="Q232" s="663"/>
      <c r="R232" s="663"/>
      <c r="S232" s="663"/>
      <c r="T232" s="663"/>
      <c r="U232" s="663"/>
      <c r="V232" s="663"/>
      <c r="W232" s="663"/>
      <c r="X232" s="663"/>
      <c r="Y232" s="663"/>
      <c r="Z232" s="663"/>
      <c r="AA232" s="663"/>
      <c r="AB232" s="663"/>
      <c r="AC232" s="663"/>
      <c r="AD232" s="663"/>
      <c r="AE232" s="663"/>
      <c r="AF232" s="663"/>
    </row>
    <row r="233" spans="1:32" s="4" customFormat="1" ht="14.25" x14ac:dyDescent="0.2">
      <c r="B233" s="3"/>
      <c r="D233" s="663"/>
      <c r="E233" s="663"/>
      <c r="F233" s="663"/>
      <c r="G233" s="663"/>
      <c r="H233" s="663"/>
      <c r="I233" s="663"/>
      <c r="J233" s="663"/>
      <c r="K233" s="663"/>
      <c r="L233" s="663"/>
      <c r="M233" s="663"/>
      <c r="N233" s="663"/>
      <c r="O233" s="663"/>
      <c r="P233" s="663"/>
      <c r="Q233" s="663"/>
      <c r="R233" s="663"/>
      <c r="S233" s="663"/>
      <c r="T233" s="663"/>
      <c r="U233" s="663"/>
      <c r="V233" s="663"/>
      <c r="W233" s="663"/>
      <c r="X233" s="663"/>
      <c r="Y233" s="663"/>
      <c r="Z233" s="663"/>
      <c r="AA233" s="663"/>
      <c r="AB233" s="663"/>
      <c r="AC233" s="663"/>
      <c r="AD233" s="663"/>
      <c r="AE233" s="663"/>
      <c r="AF233" s="663"/>
    </row>
    <row r="234" spans="1:32" s="4" customFormat="1" ht="14.25" x14ac:dyDescent="0.2">
      <c r="B234" s="3"/>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row>
    <row r="235" spans="1:32" s="3" customFormat="1" ht="14.25" customHeight="1" x14ac:dyDescent="0.2">
      <c r="A235" s="4"/>
      <c r="C235" s="3" t="s">
        <v>156</v>
      </c>
      <c r="D235" s="560" t="s">
        <v>158</v>
      </c>
      <c r="E235" s="560"/>
      <c r="F235" s="560"/>
      <c r="G235" s="560"/>
      <c r="H235" s="560"/>
      <c r="I235" s="560"/>
      <c r="J235" s="560"/>
      <c r="K235" s="560"/>
      <c r="L235" s="560"/>
      <c r="M235" s="560"/>
      <c r="N235" s="560"/>
      <c r="O235" s="560"/>
      <c r="P235" s="560"/>
      <c r="Q235" s="560"/>
      <c r="R235" s="560"/>
      <c r="S235" s="560"/>
      <c r="T235" s="560"/>
      <c r="U235" s="560"/>
      <c r="V235" s="560"/>
      <c r="W235" s="560"/>
      <c r="X235" s="560"/>
      <c r="Y235" s="560"/>
      <c r="Z235" s="560"/>
      <c r="AA235" s="560"/>
      <c r="AB235" s="560"/>
      <c r="AC235" s="560"/>
      <c r="AD235" s="560"/>
      <c r="AE235" s="560"/>
      <c r="AF235" s="560"/>
    </row>
    <row r="236" spans="1:32" s="3" customFormat="1" ht="14.25" x14ac:dyDescent="0.2">
      <c r="A236" s="4"/>
      <c r="D236" s="560"/>
      <c r="E236" s="560"/>
      <c r="F236" s="560"/>
      <c r="G236" s="560"/>
      <c r="H236" s="560"/>
      <c r="I236" s="560"/>
      <c r="J236" s="560"/>
      <c r="K236" s="560"/>
      <c r="L236" s="560"/>
      <c r="M236" s="560"/>
      <c r="N236" s="560"/>
      <c r="O236" s="560"/>
      <c r="P236" s="560"/>
      <c r="Q236" s="560"/>
      <c r="R236" s="560"/>
      <c r="S236" s="560"/>
      <c r="T236" s="560"/>
      <c r="U236" s="560"/>
      <c r="V236" s="560"/>
      <c r="W236" s="560"/>
      <c r="X236" s="560"/>
      <c r="Y236" s="560"/>
      <c r="Z236" s="560"/>
      <c r="AA236" s="560"/>
      <c r="AB236" s="560"/>
      <c r="AC236" s="560"/>
      <c r="AD236" s="560"/>
      <c r="AE236" s="560"/>
      <c r="AF236" s="560"/>
    </row>
    <row r="237" spans="1:32" s="4" customFormat="1" ht="14.25" customHeight="1" x14ac:dyDescent="0.2">
      <c r="B237" s="3"/>
      <c r="C237" s="4" t="s">
        <v>156</v>
      </c>
      <c r="D237" s="663" t="s">
        <v>159</v>
      </c>
      <c r="E237" s="663"/>
      <c r="F237" s="663"/>
      <c r="G237" s="663"/>
      <c r="H237" s="663"/>
      <c r="I237" s="663"/>
      <c r="J237" s="663"/>
      <c r="K237" s="663"/>
      <c r="L237" s="663"/>
      <c r="M237" s="663"/>
      <c r="N237" s="663"/>
      <c r="O237" s="663"/>
      <c r="P237" s="663"/>
      <c r="Q237" s="663"/>
      <c r="R237" s="663"/>
      <c r="S237" s="663"/>
      <c r="T237" s="663"/>
      <c r="U237" s="663"/>
      <c r="V237" s="663"/>
      <c r="W237" s="663"/>
      <c r="X237" s="663"/>
      <c r="Y237" s="663"/>
      <c r="Z237" s="663"/>
      <c r="AA237" s="663"/>
      <c r="AB237" s="663"/>
      <c r="AC237" s="663"/>
      <c r="AD237" s="663"/>
      <c r="AE237" s="663"/>
      <c r="AF237" s="663"/>
    </row>
    <row r="238" spans="1:32" s="4" customFormat="1" ht="14.25" x14ac:dyDescent="0.2">
      <c r="B238" s="3"/>
    </row>
    <row r="239" spans="1:32" s="4" customFormat="1" ht="14.25" customHeight="1" x14ac:dyDescent="0.2">
      <c r="B239" s="3"/>
      <c r="C239" s="663" t="s">
        <v>160</v>
      </c>
      <c r="D239" s="663"/>
      <c r="E239" s="663"/>
      <c r="F239" s="663"/>
      <c r="G239" s="663"/>
      <c r="H239" s="663"/>
      <c r="I239" s="663"/>
      <c r="J239" s="663"/>
      <c r="K239" s="663"/>
      <c r="L239" s="663"/>
      <c r="M239" s="663"/>
      <c r="N239" s="663"/>
      <c r="O239" s="663"/>
      <c r="P239" s="663"/>
      <c r="Q239" s="663"/>
      <c r="R239" s="663"/>
      <c r="S239" s="663"/>
      <c r="T239" s="663"/>
      <c r="U239" s="663"/>
      <c r="V239" s="663"/>
      <c r="W239" s="663"/>
      <c r="X239" s="663"/>
      <c r="Y239" s="663"/>
      <c r="Z239" s="663"/>
      <c r="AA239" s="663"/>
      <c r="AB239" s="663"/>
      <c r="AC239" s="663"/>
      <c r="AD239" s="663"/>
      <c r="AE239" s="663"/>
      <c r="AF239" s="663"/>
    </row>
    <row r="240" spans="1:32" s="4" customFormat="1" ht="14.25" x14ac:dyDescent="0.2">
      <c r="B240" s="3"/>
    </row>
    <row r="241" spans="2:32" s="4" customFormat="1" ht="14.25" x14ac:dyDescent="0.2">
      <c r="B241" s="3"/>
      <c r="C241" s="34" t="s">
        <v>161</v>
      </c>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row>
    <row r="242" spans="2:32" s="4" customFormat="1" ht="14.25" x14ac:dyDescent="0.2">
      <c r="B242" s="3"/>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row>
    <row r="243" spans="2:32" s="4" customFormat="1" ht="14.25" customHeight="1" x14ac:dyDescent="0.2">
      <c r="B243" s="3"/>
      <c r="C243" s="17" t="s">
        <v>162</v>
      </c>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row>
    <row r="244" spans="2:32" s="4" customFormat="1" ht="14.25" x14ac:dyDescent="0.2">
      <c r="B244" s="3"/>
    </row>
    <row r="245" spans="2:32" s="4" customFormat="1" ht="14.25" x14ac:dyDescent="0.2">
      <c r="B245" s="3"/>
      <c r="C245" s="16" t="s">
        <v>163</v>
      </c>
    </row>
    <row r="246" spans="2:32" s="4" customFormat="1" ht="14.25" x14ac:dyDescent="0.2">
      <c r="B246" s="3"/>
    </row>
    <row r="247" spans="2:32" s="4" customFormat="1" ht="14.25" x14ac:dyDescent="0.2">
      <c r="B247" s="3"/>
      <c r="C247" s="16" t="s">
        <v>164</v>
      </c>
      <c r="D247" s="17"/>
      <c r="E247" s="17"/>
    </row>
    <row r="248" spans="2:32" s="4" customFormat="1" ht="14.25" x14ac:dyDescent="0.2">
      <c r="B248" s="3"/>
    </row>
    <row r="249" spans="2:32" s="4" customFormat="1" ht="14.25" x14ac:dyDescent="0.2">
      <c r="B249" s="3"/>
      <c r="C249" s="17" t="s">
        <v>165</v>
      </c>
    </row>
    <row r="250" spans="2:32" s="4" customFormat="1" ht="15" thickBot="1" x14ac:dyDescent="0.25">
      <c r="B250" s="3"/>
    </row>
    <row r="251" spans="2:32" s="4" customFormat="1" ht="15" customHeight="1" thickBot="1" x14ac:dyDescent="0.25">
      <c r="B251" s="3"/>
      <c r="C251" s="752" t="s">
        <v>166</v>
      </c>
      <c r="D251" s="753"/>
      <c r="E251" s="753"/>
      <c r="F251" s="753"/>
      <c r="G251" s="753"/>
      <c r="H251" s="754"/>
      <c r="I251" s="758" t="s">
        <v>56</v>
      </c>
      <c r="J251" s="759"/>
      <c r="K251" s="759"/>
      <c r="L251" s="759"/>
      <c r="M251" s="759"/>
      <c r="N251" s="759"/>
      <c r="O251" s="759"/>
      <c r="P251" s="759"/>
      <c r="Q251" s="759"/>
      <c r="R251" s="759"/>
      <c r="S251" s="759"/>
      <c r="T251" s="759"/>
      <c r="U251" s="759"/>
      <c r="V251" s="759"/>
      <c r="W251" s="759"/>
      <c r="X251" s="759"/>
      <c r="Y251" s="759"/>
      <c r="Z251" s="759"/>
      <c r="AA251" s="759"/>
      <c r="AB251" s="759"/>
      <c r="AC251" s="759"/>
      <c r="AD251" s="759"/>
      <c r="AE251" s="759"/>
      <c r="AF251" s="769"/>
    </row>
    <row r="252" spans="2:32" s="4" customFormat="1" ht="45" customHeight="1" thickBot="1" x14ac:dyDescent="0.25">
      <c r="B252" s="3"/>
      <c r="C252" s="755"/>
      <c r="D252" s="756"/>
      <c r="E252" s="756"/>
      <c r="F252" s="756"/>
      <c r="G252" s="756"/>
      <c r="H252" s="757"/>
      <c r="I252" s="749" t="s">
        <v>167</v>
      </c>
      <c r="J252" s="750"/>
      <c r="K252" s="751"/>
      <c r="L252" s="749" t="s">
        <v>95</v>
      </c>
      <c r="M252" s="750"/>
      <c r="N252" s="751"/>
      <c r="O252" s="749" t="s">
        <v>168</v>
      </c>
      <c r="P252" s="750"/>
      <c r="Q252" s="751"/>
      <c r="R252" s="749" t="s">
        <v>169</v>
      </c>
      <c r="S252" s="750"/>
      <c r="T252" s="751"/>
      <c r="U252" s="749" t="s">
        <v>170</v>
      </c>
      <c r="V252" s="750"/>
      <c r="W252" s="751"/>
      <c r="X252" s="749" t="s">
        <v>171</v>
      </c>
      <c r="Y252" s="750"/>
      <c r="Z252" s="751"/>
      <c r="AA252" s="749" t="s">
        <v>172</v>
      </c>
      <c r="AB252" s="750"/>
      <c r="AC252" s="751"/>
      <c r="AD252" s="749" t="s">
        <v>69</v>
      </c>
      <c r="AE252" s="750"/>
      <c r="AF252" s="751"/>
    </row>
    <row r="253" spans="2:32" s="4" customFormat="1" ht="14.25" customHeight="1" thickBot="1" x14ac:dyDescent="0.25">
      <c r="B253" s="3"/>
      <c r="C253" s="739" t="s">
        <v>173</v>
      </c>
      <c r="D253" s="740"/>
      <c r="E253" s="740"/>
      <c r="F253" s="740"/>
      <c r="G253" s="740"/>
      <c r="H253" s="740"/>
      <c r="I253" s="740"/>
      <c r="J253" s="740"/>
      <c r="K253" s="740"/>
      <c r="L253" s="740"/>
      <c r="M253" s="740"/>
      <c r="N253" s="740"/>
      <c r="O253" s="740"/>
      <c r="P253" s="740"/>
      <c r="Q253" s="740"/>
      <c r="R253" s="740"/>
      <c r="S253" s="740"/>
      <c r="T253" s="740"/>
      <c r="U253" s="740"/>
      <c r="V253" s="740"/>
      <c r="W253" s="740"/>
      <c r="X253" s="740"/>
      <c r="Y253" s="740"/>
      <c r="Z253" s="740"/>
      <c r="AA253" s="740"/>
      <c r="AB253" s="740"/>
      <c r="AC253" s="740"/>
      <c r="AD253" s="740"/>
      <c r="AE253" s="740"/>
      <c r="AF253" s="765"/>
    </row>
    <row r="254" spans="2:32" s="4" customFormat="1" ht="21.75" customHeight="1" x14ac:dyDescent="0.2">
      <c r="B254" s="3"/>
      <c r="C254" s="741" t="s">
        <v>174</v>
      </c>
      <c r="D254" s="742"/>
      <c r="E254" s="742"/>
      <c r="F254" s="742"/>
      <c r="G254" s="742"/>
      <c r="H254" s="743"/>
      <c r="I254" s="202"/>
      <c r="J254" s="203"/>
      <c r="K254" s="204"/>
      <c r="L254" s="202">
        <v>58033.54</v>
      </c>
      <c r="M254" s="203"/>
      <c r="N254" s="204"/>
      <c r="O254" s="202"/>
      <c r="P254" s="203"/>
      <c r="Q254" s="204"/>
      <c r="R254" s="202"/>
      <c r="S254" s="203"/>
      <c r="T254" s="204"/>
      <c r="U254" s="202">
        <v>13753.07</v>
      </c>
      <c r="V254" s="203"/>
      <c r="W254" s="204"/>
      <c r="X254" s="202">
        <v>0</v>
      </c>
      <c r="Y254" s="203"/>
      <c r="Z254" s="204"/>
      <c r="AA254" s="202"/>
      <c r="AB254" s="203"/>
      <c r="AC254" s="204"/>
      <c r="AD254" s="745">
        <f>SUM(I254:AC254)</f>
        <v>71786.61</v>
      </c>
      <c r="AE254" s="631"/>
      <c r="AF254" s="632"/>
    </row>
    <row r="255" spans="2:32" s="4" customFormat="1" ht="14.25" customHeight="1" x14ac:dyDescent="0.2">
      <c r="B255" s="3"/>
      <c r="C255" s="652" t="s">
        <v>175</v>
      </c>
      <c r="D255" s="653"/>
      <c r="E255" s="653"/>
      <c r="F255" s="653"/>
      <c r="G255" s="653"/>
      <c r="H255" s="654"/>
      <c r="I255" s="284"/>
      <c r="J255" s="285"/>
      <c r="K255" s="319"/>
      <c r="L255" s="284"/>
      <c r="M255" s="285"/>
      <c r="N255" s="319"/>
      <c r="O255" s="284"/>
      <c r="P255" s="285"/>
      <c r="Q255" s="319"/>
      <c r="R255" s="284"/>
      <c r="S255" s="285"/>
      <c r="T255" s="319"/>
      <c r="U255" s="284"/>
      <c r="V255" s="285"/>
      <c r="W255" s="319"/>
      <c r="X255" s="284"/>
      <c r="Y255" s="285"/>
      <c r="Z255" s="319"/>
      <c r="AA255" s="284"/>
      <c r="AB255" s="285"/>
      <c r="AC255" s="319"/>
      <c r="AD255" s="744">
        <f>SUM(I255:AC255)</f>
        <v>0</v>
      </c>
      <c r="AE255" s="628"/>
      <c r="AF255" s="629"/>
    </row>
    <row r="256" spans="2:32" s="4" customFormat="1" ht="14.25" customHeight="1" x14ac:dyDescent="0.2">
      <c r="B256" s="3"/>
      <c r="C256" s="652" t="s">
        <v>176</v>
      </c>
      <c r="D256" s="653"/>
      <c r="E256" s="653"/>
      <c r="F256" s="653"/>
      <c r="G256" s="653"/>
      <c r="H256" s="654"/>
      <c r="I256" s="284"/>
      <c r="J256" s="285"/>
      <c r="K256" s="319"/>
      <c r="L256" s="284"/>
      <c r="M256" s="285"/>
      <c r="N256" s="319"/>
      <c r="O256" s="284"/>
      <c r="P256" s="285"/>
      <c r="Q256" s="319"/>
      <c r="R256" s="284"/>
      <c r="S256" s="285"/>
      <c r="T256" s="319"/>
      <c r="U256" s="284"/>
      <c r="V256" s="285"/>
      <c r="W256" s="319"/>
      <c r="X256" s="284"/>
      <c r="Y256" s="285"/>
      <c r="Z256" s="319"/>
      <c r="AA256" s="284"/>
      <c r="AB256" s="285"/>
      <c r="AC256" s="319"/>
      <c r="AD256" s="744">
        <f>SUM(I256:AC256)</f>
        <v>0</v>
      </c>
      <c r="AE256" s="628"/>
      <c r="AF256" s="629"/>
    </row>
    <row r="257" spans="2:32" s="4" customFormat="1" ht="14.25" customHeight="1" x14ac:dyDescent="0.2">
      <c r="B257" s="3"/>
      <c r="C257" s="652" t="s">
        <v>177</v>
      </c>
      <c r="D257" s="653"/>
      <c r="E257" s="653"/>
      <c r="F257" s="653"/>
      <c r="G257" s="653"/>
      <c r="H257" s="654"/>
      <c r="I257" s="284"/>
      <c r="J257" s="285"/>
      <c r="K257" s="319"/>
      <c r="L257" s="284"/>
      <c r="M257" s="285"/>
      <c r="N257" s="319"/>
      <c r="O257" s="284"/>
      <c r="P257" s="285"/>
      <c r="Q257" s="319"/>
      <c r="R257" s="284"/>
      <c r="S257" s="285"/>
      <c r="T257" s="319"/>
      <c r="U257" s="284"/>
      <c r="V257" s="285"/>
      <c r="W257" s="319"/>
      <c r="X257" s="284">
        <v>0</v>
      </c>
      <c r="Y257" s="285"/>
      <c r="Z257" s="319"/>
      <c r="AA257" s="284"/>
      <c r="AB257" s="285"/>
      <c r="AC257" s="319"/>
      <c r="AD257" s="744">
        <f>SUM(I257:AC257)</f>
        <v>0</v>
      </c>
      <c r="AE257" s="628"/>
      <c r="AF257" s="629"/>
    </row>
    <row r="258" spans="2:32" s="4" customFormat="1" ht="21.75" customHeight="1" thickBot="1" x14ac:dyDescent="0.25">
      <c r="B258" s="3"/>
      <c r="C258" s="736" t="s">
        <v>178</v>
      </c>
      <c r="D258" s="737"/>
      <c r="E258" s="737"/>
      <c r="F258" s="737"/>
      <c r="G258" s="737"/>
      <c r="H258" s="738"/>
      <c r="I258" s="764">
        <f>I254+I255-I256+I257</f>
        <v>0</v>
      </c>
      <c r="J258" s="247"/>
      <c r="K258" s="626"/>
      <c r="L258" s="764">
        <f>L254+L255-L256+L257</f>
        <v>58033.54</v>
      </c>
      <c r="M258" s="247"/>
      <c r="N258" s="626"/>
      <c r="O258" s="764">
        <f>O254+O255-O256+O257</f>
        <v>0</v>
      </c>
      <c r="P258" s="247"/>
      <c r="Q258" s="626"/>
      <c r="R258" s="764">
        <f>R254+R255-R256+R257</f>
        <v>0</v>
      </c>
      <c r="S258" s="247"/>
      <c r="T258" s="626"/>
      <c r="U258" s="764">
        <f>U254+U255-U256+U257</f>
        <v>13753.07</v>
      </c>
      <c r="V258" s="247"/>
      <c r="W258" s="626"/>
      <c r="X258" s="764">
        <f>X254+X255-X256+X257</f>
        <v>0</v>
      </c>
      <c r="Y258" s="247"/>
      <c r="Z258" s="626"/>
      <c r="AA258" s="764">
        <f>AA254+AA255-AA256+AA257</f>
        <v>0</v>
      </c>
      <c r="AB258" s="247"/>
      <c r="AC258" s="626"/>
      <c r="AD258" s="764">
        <f>AD254+AD255-AD256+AD257</f>
        <v>71786.61</v>
      </c>
      <c r="AE258" s="247"/>
      <c r="AF258" s="626"/>
    </row>
    <row r="259" spans="2:32" s="4" customFormat="1" ht="14.25" customHeight="1" thickBot="1" x14ac:dyDescent="0.25">
      <c r="B259" s="3"/>
      <c r="C259" s="766" t="s">
        <v>179</v>
      </c>
      <c r="D259" s="767"/>
      <c r="E259" s="767"/>
      <c r="F259" s="767"/>
      <c r="G259" s="767"/>
      <c r="H259" s="767"/>
      <c r="I259" s="767"/>
      <c r="J259" s="767"/>
      <c r="K259" s="767"/>
      <c r="L259" s="767"/>
      <c r="M259" s="767"/>
      <c r="N259" s="767"/>
      <c r="O259" s="767"/>
      <c r="P259" s="767"/>
      <c r="Q259" s="767"/>
      <c r="R259" s="767"/>
      <c r="S259" s="767"/>
      <c r="T259" s="767"/>
      <c r="U259" s="767"/>
      <c r="V259" s="767"/>
      <c r="W259" s="767"/>
      <c r="X259" s="767"/>
      <c r="Y259" s="767"/>
      <c r="Z259" s="767"/>
      <c r="AA259" s="767"/>
      <c r="AB259" s="767"/>
      <c r="AC259" s="767"/>
      <c r="AD259" s="767"/>
      <c r="AE259" s="767"/>
      <c r="AF259" s="768"/>
    </row>
    <row r="260" spans="2:32" s="4" customFormat="1" ht="21.75" customHeight="1" x14ac:dyDescent="0.2">
      <c r="B260" s="3"/>
      <c r="C260" s="741" t="s">
        <v>174</v>
      </c>
      <c r="D260" s="742"/>
      <c r="E260" s="742"/>
      <c r="F260" s="742"/>
      <c r="G260" s="742"/>
      <c r="H260" s="743"/>
      <c r="I260" s="202"/>
      <c r="J260" s="203"/>
      <c r="K260" s="204"/>
      <c r="L260" s="202">
        <v>18912.560000000001</v>
      </c>
      <c r="M260" s="203"/>
      <c r="N260" s="204"/>
      <c r="O260" s="202"/>
      <c r="P260" s="203"/>
      <c r="Q260" s="204"/>
      <c r="R260" s="202"/>
      <c r="S260" s="203"/>
      <c r="T260" s="204"/>
      <c r="U260" s="202">
        <v>13753.07</v>
      </c>
      <c r="V260" s="203"/>
      <c r="W260" s="204"/>
      <c r="X260" s="202"/>
      <c r="Y260" s="203"/>
      <c r="Z260" s="204"/>
      <c r="AA260" s="202"/>
      <c r="AB260" s="203"/>
      <c r="AC260" s="204"/>
      <c r="AD260" s="745">
        <f>SUM(I260:AC260)</f>
        <v>32665.63</v>
      </c>
      <c r="AE260" s="631"/>
      <c r="AF260" s="632"/>
    </row>
    <row r="261" spans="2:32" s="4" customFormat="1" ht="14.25" customHeight="1" x14ac:dyDescent="0.2">
      <c r="B261" s="3"/>
      <c r="C261" s="652" t="s">
        <v>175</v>
      </c>
      <c r="D261" s="653"/>
      <c r="E261" s="653"/>
      <c r="F261" s="653"/>
      <c r="G261" s="653"/>
      <c r="H261" s="654"/>
      <c r="I261" s="284"/>
      <c r="J261" s="285"/>
      <c r="K261" s="319"/>
      <c r="L261" s="284">
        <v>8236.08</v>
      </c>
      <c r="M261" s="285"/>
      <c r="N261" s="319"/>
      <c r="O261" s="284"/>
      <c r="P261" s="285"/>
      <c r="Q261" s="319"/>
      <c r="R261" s="284"/>
      <c r="S261" s="285"/>
      <c r="T261" s="319"/>
      <c r="U261" s="284"/>
      <c r="V261" s="285"/>
      <c r="W261" s="319"/>
      <c r="X261" s="284"/>
      <c r="Y261" s="285"/>
      <c r="Z261" s="319"/>
      <c r="AA261" s="284"/>
      <c r="AB261" s="285"/>
      <c r="AC261" s="319"/>
      <c r="AD261" s="744">
        <f>SUM(I261:AC261)</f>
        <v>8236.08</v>
      </c>
      <c r="AE261" s="628"/>
      <c r="AF261" s="629"/>
    </row>
    <row r="262" spans="2:32" s="4" customFormat="1" ht="14.25" customHeight="1" x14ac:dyDescent="0.2">
      <c r="B262" s="3"/>
      <c r="C262" s="652" t="s">
        <v>176</v>
      </c>
      <c r="D262" s="653"/>
      <c r="E262" s="653"/>
      <c r="F262" s="653"/>
      <c r="G262" s="653"/>
      <c r="H262" s="654"/>
      <c r="I262" s="284"/>
      <c r="J262" s="285"/>
      <c r="K262" s="319"/>
      <c r="L262" s="284"/>
      <c r="M262" s="285"/>
      <c r="N262" s="319"/>
      <c r="O262" s="284"/>
      <c r="P262" s="285"/>
      <c r="Q262" s="319"/>
      <c r="R262" s="284"/>
      <c r="S262" s="285"/>
      <c r="T262" s="319"/>
      <c r="U262" s="284"/>
      <c r="V262" s="285"/>
      <c r="W262" s="319"/>
      <c r="X262" s="284"/>
      <c r="Y262" s="285"/>
      <c r="Z262" s="319"/>
      <c r="AA262" s="284"/>
      <c r="AB262" s="285"/>
      <c r="AC262" s="319"/>
      <c r="AD262" s="744">
        <f>SUM(I262:AC262)</f>
        <v>0</v>
      </c>
      <c r="AE262" s="628"/>
      <c r="AF262" s="629"/>
    </row>
    <row r="263" spans="2:32" s="4" customFormat="1" ht="14.25" customHeight="1" x14ac:dyDescent="0.2">
      <c r="B263" s="3"/>
      <c r="C263" s="652" t="s">
        <v>177</v>
      </c>
      <c r="D263" s="653"/>
      <c r="E263" s="653"/>
      <c r="F263" s="653"/>
      <c r="G263" s="653"/>
      <c r="H263" s="654"/>
      <c r="I263" s="284"/>
      <c r="J263" s="285"/>
      <c r="K263" s="319"/>
      <c r="L263" s="284"/>
      <c r="M263" s="285"/>
      <c r="N263" s="319"/>
      <c r="O263" s="284"/>
      <c r="P263" s="285"/>
      <c r="Q263" s="319"/>
      <c r="R263" s="284"/>
      <c r="S263" s="285"/>
      <c r="T263" s="319"/>
      <c r="U263" s="284"/>
      <c r="V263" s="285"/>
      <c r="W263" s="319"/>
      <c r="X263" s="284"/>
      <c r="Y263" s="285"/>
      <c r="Z263" s="319"/>
      <c r="AA263" s="284"/>
      <c r="AB263" s="285"/>
      <c r="AC263" s="319"/>
      <c r="AD263" s="744">
        <f>SUM(I263:AC263)</f>
        <v>0</v>
      </c>
      <c r="AE263" s="628"/>
      <c r="AF263" s="629"/>
    </row>
    <row r="264" spans="2:32" s="4" customFormat="1" ht="21.75" customHeight="1" thickBot="1" x14ac:dyDescent="0.25">
      <c r="B264" s="3"/>
      <c r="C264" s="736" t="s">
        <v>178</v>
      </c>
      <c r="D264" s="737"/>
      <c r="E264" s="737"/>
      <c r="F264" s="737"/>
      <c r="G264" s="737"/>
      <c r="H264" s="738"/>
      <c r="I264" s="764">
        <f>I260+I261-I262+I263</f>
        <v>0</v>
      </c>
      <c r="J264" s="247"/>
      <c r="K264" s="626"/>
      <c r="L264" s="764">
        <f>L260+L261-L262+L263</f>
        <v>27148.639999999999</v>
      </c>
      <c r="M264" s="247"/>
      <c r="N264" s="626"/>
      <c r="O264" s="764">
        <f>O260+O261-O262+O263</f>
        <v>0</v>
      </c>
      <c r="P264" s="247"/>
      <c r="Q264" s="626"/>
      <c r="R264" s="764">
        <f>R260+R261-R262+R263</f>
        <v>0</v>
      </c>
      <c r="S264" s="247"/>
      <c r="T264" s="626"/>
      <c r="U264" s="764">
        <f>U260+U261-U262+U263</f>
        <v>13753.07</v>
      </c>
      <c r="V264" s="247"/>
      <c r="W264" s="626"/>
      <c r="X264" s="764">
        <f>X260+X261-X262+X263</f>
        <v>0</v>
      </c>
      <c r="Y264" s="247"/>
      <c r="Z264" s="626"/>
      <c r="AA264" s="764">
        <f>AA260+AA261-AA262+AA263</f>
        <v>0</v>
      </c>
      <c r="AB264" s="247"/>
      <c r="AC264" s="626"/>
      <c r="AD264" s="764">
        <f>AD260+AD261-AD262+AD263</f>
        <v>40901.71</v>
      </c>
      <c r="AE264" s="247"/>
      <c r="AF264" s="626"/>
    </row>
    <row r="265" spans="2:32" s="4" customFormat="1" ht="14.25" customHeight="1" thickBot="1" x14ac:dyDescent="0.25">
      <c r="B265" s="3"/>
      <c r="C265" s="739" t="s">
        <v>180</v>
      </c>
      <c r="D265" s="740"/>
      <c r="E265" s="740"/>
      <c r="F265" s="740"/>
      <c r="G265" s="740"/>
      <c r="H265" s="740"/>
      <c r="I265" s="740"/>
      <c r="J265" s="740"/>
      <c r="K265" s="740"/>
      <c r="L265" s="740"/>
      <c r="M265" s="740"/>
      <c r="N265" s="740"/>
      <c r="O265" s="740"/>
      <c r="P265" s="740"/>
      <c r="Q265" s="740"/>
      <c r="R265" s="740"/>
      <c r="S265" s="740"/>
      <c r="T265" s="740"/>
      <c r="U265" s="740"/>
      <c r="V265" s="740"/>
      <c r="W265" s="740"/>
      <c r="X265" s="740"/>
      <c r="Y265" s="740"/>
      <c r="Z265" s="740"/>
      <c r="AA265" s="740"/>
      <c r="AB265" s="740"/>
      <c r="AC265" s="740"/>
      <c r="AD265" s="740"/>
      <c r="AE265" s="740"/>
      <c r="AF265" s="765"/>
    </row>
    <row r="266" spans="2:32" s="4" customFormat="1" ht="21.75" customHeight="1" x14ac:dyDescent="0.2">
      <c r="B266" s="3"/>
      <c r="C266" s="741" t="s">
        <v>174</v>
      </c>
      <c r="D266" s="742"/>
      <c r="E266" s="742"/>
      <c r="F266" s="742"/>
      <c r="G266" s="742"/>
      <c r="H266" s="743"/>
      <c r="I266" s="202"/>
      <c r="J266" s="203"/>
      <c r="K266" s="204"/>
      <c r="L266" s="202"/>
      <c r="M266" s="203"/>
      <c r="N266" s="204"/>
      <c r="O266" s="202"/>
      <c r="P266" s="203"/>
      <c r="Q266" s="204"/>
      <c r="R266" s="202"/>
      <c r="S266" s="203"/>
      <c r="T266" s="204"/>
      <c r="U266" s="202"/>
      <c r="V266" s="203"/>
      <c r="W266" s="204"/>
      <c r="X266" s="202"/>
      <c r="Y266" s="203"/>
      <c r="Z266" s="204"/>
      <c r="AA266" s="202"/>
      <c r="AB266" s="203"/>
      <c r="AC266" s="204"/>
      <c r="AD266" s="745">
        <f>SUM(I266:AC266)</f>
        <v>0</v>
      </c>
      <c r="AE266" s="631"/>
      <c r="AF266" s="632"/>
    </row>
    <row r="267" spans="2:32" s="4" customFormat="1" ht="14.25" customHeight="1" x14ac:dyDescent="0.2">
      <c r="B267" s="3"/>
      <c r="C267" s="652" t="s">
        <v>175</v>
      </c>
      <c r="D267" s="653"/>
      <c r="E267" s="653"/>
      <c r="F267" s="653"/>
      <c r="G267" s="653"/>
      <c r="H267" s="654"/>
      <c r="I267" s="284"/>
      <c r="J267" s="285"/>
      <c r="K267" s="319"/>
      <c r="L267" s="284"/>
      <c r="M267" s="285"/>
      <c r="N267" s="319"/>
      <c r="O267" s="284"/>
      <c r="P267" s="285"/>
      <c r="Q267" s="319"/>
      <c r="R267" s="284"/>
      <c r="S267" s="285"/>
      <c r="T267" s="319"/>
      <c r="U267" s="284"/>
      <c r="V267" s="285"/>
      <c r="W267" s="319"/>
      <c r="X267" s="284"/>
      <c r="Y267" s="285"/>
      <c r="Z267" s="319"/>
      <c r="AA267" s="284"/>
      <c r="AB267" s="285"/>
      <c r="AC267" s="319"/>
      <c r="AD267" s="744">
        <f>SUM(I267:AC267)</f>
        <v>0</v>
      </c>
      <c r="AE267" s="628"/>
      <c r="AF267" s="629"/>
    </row>
    <row r="268" spans="2:32" s="4" customFormat="1" ht="14.25" customHeight="1" x14ac:dyDescent="0.2">
      <c r="B268" s="3"/>
      <c r="C268" s="652" t="s">
        <v>176</v>
      </c>
      <c r="D268" s="653"/>
      <c r="E268" s="653"/>
      <c r="F268" s="653"/>
      <c r="G268" s="653"/>
      <c r="H268" s="654"/>
      <c r="I268" s="284"/>
      <c r="J268" s="285"/>
      <c r="K268" s="319"/>
      <c r="L268" s="284"/>
      <c r="M268" s="285"/>
      <c r="N268" s="319"/>
      <c r="O268" s="284"/>
      <c r="P268" s="285"/>
      <c r="Q268" s="319"/>
      <c r="R268" s="284"/>
      <c r="S268" s="285"/>
      <c r="T268" s="319"/>
      <c r="U268" s="284"/>
      <c r="V268" s="285"/>
      <c r="W268" s="319"/>
      <c r="X268" s="284"/>
      <c r="Y268" s="285"/>
      <c r="Z268" s="319"/>
      <c r="AA268" s="284"/>
      <c r="AB268" s="285"/>
      <c r="AC268" s="319"/>
      <c r="AD268" s="744">
        <f>SUM(I267:AC267)</f>
        <v>0</v>
      </c>
      <c r="AE268" s="628"/>
      <c r="AF268" s="629"/>
    </row>
    <row r="269" spans="2:32" s="4" customFormat="1" ht="14.25" customHeight="1" x14ac:dyDescent="0.2">
      <c r="B269" s="3"/>
      <c r="C269" s="652" t="s">
        <v>177</v>
      </c>
      <c r="D269" s="653"/>
      <c r="E269" s="653"/>
      <c r="F269" s="653"/>
      <c r="G269" s="653"/>
      <c r="H269" s="654"/>
      <c r="I269" s="284"/>
      <c r="J269" s="285"/>
      <c r="K269" s="319"/>
      <c r="L269" s="284"/>
      <c r="M269" s="285"/>
      <c r="N269" s="319"/>
      <c r="O269" s="284"/>
      <c r="P269" s="285"/>
      <c r="Q269" s="319"/>
      <c r="R269" s="284"/>
      <c r="S269" s="285"/>
      <c r="T269" s="319"/>
      <c r="U269" s="284"/>
      <c r="V269" s="285"/>
      <c r="W269" s="319"/>
      <c r="X269" s="284"/>
      <c r="Y269" s="285"/>
      <c r="Z269" s="319"/>
      <c r="AA269" s="284"/>
      <c r="AB269" s="285"/>
      <c r="AC269" s="319"/>
      <c r="AD269" s="744">
        <f>SUM(I269:AC269)</f>
        <v>0</v>
      </c>
      <c r="AE269" s="628"/>
      <c r="AF269" s="629"/>
    </row>
    <row r="270" spans="2:32" s="4" customFormat="1" ht="21.75" customHeight="1" thickBot="1" x14ac:dyDescent="0.25">
      <c r="B270" s="3"/>
      <c r="C270" s="736" t="s">
        <v>178</v>
      </c>
      <c r="D270" s="737"/>
      <c r="E270" s="737"/>
      <c r="F270" s="737"/>
      <c r="G270" s="737"/>
      <c r="H270" s="738"/>
      <c r="I270" s="764">
        <f>I266+I267-I268+I269</f>
        <v>0</v>
      </c>
      <c r="J270" s="247"/>
      <c r="K270" s="626"/>
      <c r="L270" s="764">
        <f>L266+L267-L268+L269</f>
        <v>0</v>
      </c>
      <c r="M270" s="247"/>
      <c r="N270" s="626"/>
      <c r="O270" s="764">
        <f>O266+O267-O268+O269</f>
        <v>0</v>
      </c>
      <c r="P270" s="247"/>
      <c r="Q270" s="626"/>
      <c r="R270" s="764">
        <f>R266+R267-R268+R269</f>
        <v>0</v>
      </c>
      <c r="S270" s="247"/>
      <c r="T270" s="626"/>
      <c r="U270" s="764">
        <f>U266+U267-U268+U269</f>
        <v>0</v>
      </c>
      <c r="V270" s="247"/>
      <c r="W270" s="626"/>
      <c r="X270" s="764">
        <f>X266+X267-X268+X269</f>
        <v>0</v>
      </c>
      <c r="Y270" s="247"/>
      <c r="Z270" s="626"/>
      <c r="AA270" s="764">
        <f>AA266+AA267-AA268+AA269</f>
        <v>0</v>
      </c>
      <c r="AB270" s="247"/>
      <c r="AC270" s="626"/>
      <c r="AD270" s="764">
        <f>AD266+AD267-AD268+AD269</f>
        <v>0</v>
      </c>
      <c r="AE270" s="247"/>
      <c r="AF270" s="626"/>
    </row>
    <row r="271" spans="2:32" s="4" customFormat="1" ht="14.25" customHeight="1" thickBot="1" x14ac:dyDescent="0.25">
      <c r="B271" s="3"/>
      <c r="C271" s="739" t="s">
        <v>181</v>
      </c>
      <c r="D271" s="740"/>
      <c r="E271" s="740"/>
      <c r="F271" s="740"/>
      <c r="G271" s="740"/>
      <c r="H271" s="740"/>
      <c r="I271" s="740"/>
      <c r="J271" s="740"/>
      <c r="K271" s="740"/>
      <c r="L271" s="740"/>
      <c r="M271" s="740"/>
      <c r="N271" s="740"/>
      <c r="O271" s="740"/>
      <c r="P271" s="740"/>
      <c r="Q271" s="740"/>
      <c r="R271" s="740"/>
      <c r="S271" s="740"/>
      <c r="T271" s="740"/>
      <c r="U271" s="740"/>
      <c r="V271" s="740"/>
      <c r="W271" s="740"/>
      <c r="X271" s="740"/>
      <c r="Y271" s="740"/>
      <c r="Z271" s="740"/>
      <c r="AA271" s="740"/>
      <c r="AB271" s="740"/>
      <c r="AC271" s="740"/>
      <c r="AD271" s="740"/>
      <c r="AE271" s="740"/>
      <c r="AF271" s="765"/>
    </row>
    <row r="272" spans="2:32" s="4" customFormat="1" ht="21.75" customHeight="1" x14ac:dyDescent="0.2">
      <c r="B272" s="3"/>
      <c r="C272" s="741" t="s">
        <v>174</v>
      </c>
      <c r="D272" s="742"/>
      <c r="E272" s="742"/>
      <c r="F272" s="742"/>
      <c r="G272" s="742"/>
      <c r="H272" s="743"/>
      <c r="I272" s="745">
        <f>I254-I260-I266</f>
        <v>0</v>
      </c>
      <c r="J272" s="631"/>
      <c r="K272" s="632"/>
      <c r="L272" s="745">
        <f>L254-L260-L266</f>
        <v>39120.979999999996</v>
      </c>
      <c r="M272" s="631"/>
      <c r="N272" s="632"/>
      <c r="O272" s="745">
        <f>O254-O260-O266</f>
        <v>0</v>
      </c>
      <c r="P272" s="631"/>
      <c r="Q272" s="632"/>
      <c r="R272" s="745">
        <f>R254-R260-R266</f>
        <v>0</v>
      </c>
      <c r="S272" s="631"/>
      <c r="T272" s="632"/>
      <c r="U272" s="745">
        <f>U254-U260-U266</f>
        <v>0</v>
      </c>
      <c r="V272" s="631"/>
      <c r="W272" s="632"/>
      <c r="X272" s="745">
        <f>X254-X260-X266</f>
        <v>0</v>
      </c>
      <c r="Y272" s="631"/>
      <c r="Z272" s="632"/>
      <c r="AA272" s="745">
        <f>AA254-AA260-AA266</f>
        <v>0</v>
      </c>
      <c r="AB272" s="631"/>
      <c r="AC272" s="632"/>
      <c r="AD272" s="745">
        <f>AD254-AD260-AD266</f>
        <v>39120.979999999996</v>
      </c>
      <c r="AE272" s="631"/>
      <c r="AF272" s="632"/>
    </row>
    <row r="273" spans="2:32" s="4" customFormat="1" ht="21.75" customHeight="1" thickBot="1" x14ac:dyDescent="0.25">
      <c r="B273" s="3"/>
      <c r="C273" s="736" t="s">
        <v>182</v>
      </c>
      <c r="D273" s="737"/>
      <c r="E273" s="737"/>
      <c r="F273" s="737"/>
      <c r="G273" s="737"/>
      <c r="H273" s="738"/>
      <c r="I273" s="764">
        <f>I258-I264-I270</f>
        <v>0</v>
      </c>
      <c r="J273" s="247"/>
      <c r="K273" s="626"/>
      <c r="L273" s="764">
        <f>L258-L264-L270</f>
        <v>30884.9</v>
      </c>
      <c r="M273" s="247"/>
      <c r="N273" s="626"/>
      <c r="O273" s="764">
        <f>O258-O264-O270</f>
        <v>0</v>
      </c>
      <c r="P273" s="247"/>
      <c r="Q273" s="626"/>
      <c r="R273" s="764">
        <f>R258-R264-R270</f>
        <v>0</v>
      </c>
      <c r="S273" s="247"/>
      <c r="T273" s="626"/>
      <c r="U273" s="764">
        <f>U258-U264-U270</f>
        <v>0</v>
      </c>
      <c r="V273" s="247"/>
      <c r="W273" s="626"/>
      <c r="X273" s="764">
        <f>X258-X264-X270</f>
        <v>0</v>
      </c>
      <c r="Y273" s="247"/>
      <c r="Z273" s="626"/>
      <c r="AA273" s="764">
        <f>AA258-AA264-AA270</f>
        <v>0</v>
      </c>
      <c r="AB273" s="247"/>
      <c r="AC273" s="626"/>
      <c r="AD273" s="764">
        <f>AD258-AD264-AD270</f>
        <v>30884.9</v>
      </c>
      <c r="AE273" s="247"/>
      <c r="AF273" s="626"/>
    </row>
    <row r="274" spans="2:32" s="4" customFormat="1" ht="15" thickBot="1" x14ac:dyDescent="0.25">
      <c r="B274" s="3"/>
    </row>
    <row r="275" spans="2:32" s="4" customFormat="1" ht="15" customHeight="1" thickBot="1" x14ac:dyDescent="0.25">
      <c r="B275" s="3"/>
      <c r="C275" s="415" t="s">
        <v>166</v>
      </c>
      <c r="D275" s="416"/>
      <c r="E275" s="416"/>
      <c r="F275" s="416"/>
      <c r="G275" s="416"/>
      <c r="H275" s="417"/>
      <c r="I275" s="160" t="s">
        <v>57</v>
      </c>
      <c r="J275" s="161"/>
      <c r="K275" s="161"/>
      <c r="L275" s="161"/>
      <c r="M275" s="161"/>
      <c r="N275" s="161"/>
      <c r="O275" s="161"/>
      <c r="P275" s="161"/>
      <c r="Q275" s="161"/>
      <c r="R275" s="161"/>
      <c r="S275" s="161"/>
      <c r="T275" s="161"/>
      <c r="U275" s="161"/>
      <c r="V275" s="161"/>
      <c r="W275" s="161"/>
      <c r="X275" s="161"/>
      <c r="Y275" s="161"/>
      <c r="Z275" s="161"/>
      <c r="AA275" s="161"/>
      <c r="AB275" s="161"/>
      <c r="AC275" s="161"/>
      <c r="AD275" s="161"/>
      <c r="AE275" s="161"/>
      <c r="AF275" s="162"/>
    </row>
    <row r="276" spans="2:32" s="4" customFormat="1" ht="45" customHeight="1" thickBot="1" x14ac:dyDescent="0.25">
      <c r="B276" s="3"/>
      <c r="C276" s="418"/>
      <c r="D276" s="419"/>
      <c r="E276" s="419"/>
      <c r="F276" s="419"/>
      <c r="G276" s="419"/>
      <c r="H276" s="420"/>
      <c r="I276" s="163" t="s">
        <v>167</v>
      </c>
      <c r="J276" s="164"/>
      <c r="K276" s="165"/>
      <c r="L276" s="163" t="s">
        <v>95</v>
      </c>
      <c r="M276" s="164"/>
      <c r="N276" s="165"/>
      <c r="O276" s="163" t="s">
        <v>168</v>
      </c>
      <c r="P276" s="164"/>
      <c r="Q276" s="165"/>
      <c r="R276" s="163" t="s">
        <v>169</v>
      </c>
      <c r="S276" s="164"/>
      <c r="T276" s="165"/>
      <c r="U276" s="163" t="s">
        <v>170</v>
      </c>
      <c r="V276" s="164"/>
      <c r="W276" s="165"/>
      <c r="X276" s="163" t="s">
        <v>171</v>
      </c>
      <c r="Y276" s="164"/>
      <c r="Z276" s="165"/>
      <c r="AA276" s="163" t="s">
        <v>172</v>
      </c>
      <c r="AB276" s="164"/>
      <c r="AC276" s="165"/>
      <c r="AD276" s="163" t="s">
        <v>69</v>
      </c>
      <c r="AE276" s="164"/>
      <c r="AF276" s="165"/>
    </row>
    <row r="277" spans="2:32" s="4" customFormat="1" ht="14.25" customHeight="1" thickBot="1" x14ac:dyDescent="0.25">
      <c r="B277" s="3"/>
      <c r="C277" s="761" t="s">
        <v>173</v>
      </c>
      <c r="D277" s="762"/>
      <c r="E277" s="762"/>
      <c r="F277" s="762"/>
      <c r="G277" s="762"/>
      <c r="H277" s="762"/>
      <c r="I277" s="762"/>
      <c r="J277" s="762"/>
      <c r="K277" s="762"/>
      <c r="L277" s="762"/>
      <c r="M277" s="762"/>
      <c r="N277" s="762"/>
      <c r="O277" s="762"/>
      <c r="P277" s="762"/>
      <c r="Q277" s="762"/>
      <c r="R277" s="762"/>
      <c r="S277" s="762"/>
      <c r="T277" s="762"/>
      <c r="U277" s="762"/>
      <c r="V277" s="762"/>
      <c r="W277" s="762"/>
      <c r="X277" s="762"/>
      <c r="Y277" s="762"/>
      <c r="Z277" s="762"/>
      <c r="AA277" s="762"/>
      <c r="AB277" s="762"/>
      <c r="AC277" s="762"/>
      <c r="AD277" s="762"/>
      <c r="AE277" s="762"/>
      <c r="AF277" s="763"/>
    </row>
    <row r="278" spans="2:32" s="4" customFormat="1" ht="21.75" customHeight="1" x14ac:dyDescent="0.2">
      <c r="B278" s="3"/>
      <c r="C278" s="331" t="s">
        <v>174</v>
      </c>
      <c r="D278" s="332"/>
      <c r="E278" s="332"/>
      <c r="F278" s="332"/>
      <c r="G278" s="332"/>
      <c r="H278" s="333"/>
      <c r="I278" s="148"/>
      <c r="J278" s="149"/>
      <c r="K278" s="150"/>
      <c r="L278" s="148">
        <v>16853.54</v>
      </c>
      <c r="M278" s="149"/>
      <c r="N278" s="150"/>
      <c r="O278" s="148"/>
      <c r="P278" s="149"/>
      <c r="Q278" s="150"/>
      <c r="R278" s="148"/>
      <c r="S278" s="149"/>
      <c r="T278" s="150"/>
      <c r="U278" s="148">
        <v>13753.07</v>
      </c>
      <c r="V278" s="149"/>
      <c r="W278" s="150"/>
      <c r="X278" s="148">
        <v>11720</v>
      </c>
      <c r="Y278" s="149"/>
      <c r="Z278" s="150"/>
      <c r="AA278" s="148"/>
      <c r="AB278" s="149"/>
      <c r="AC278" s="150"/>
      <c r="AD278" s="151">
        <v>42326.61</v>
      </c>
      <c r="AE278" s="152"/>
      <c r="AF278" s="153"/>
    </row>
    <row r="279" spans="2:32" s="4" customFormat="1" ht="14.25" customHeight="1" x14ac:dyDescent="0.2">
      <c r="B279" s="3"/>
      <c r="C279" s="223" t="s">
        <v>175</v>
      </c>
      <c r="D279" s="224"/>
      <c r="E279" s="224"/>
      <c r="F279" s="224"/>
      <c r="G279" s="224"/>
      <c r="H279" s="225"/>
      <c r="I279" s="133"/>
      <c r="J279" s="134"/>
      <c r="K279" s="135"/>
      <c r="L279" s="133">
        <v>29460</v>
      </c>
      <c r="M279" s="134"/>
      <c r="N279" s="135"/>
      <c r="O279" s="133"/>
      <c r="P279" s="134"/>
      <c r="Q279" s="135"/>
      <c r="R279" s="133"/>
      <c r="S279" s="134"/>
      <c r="T279" s="135"/>
      <c r="U279" s="133"/>
      <c r="V279" s="134"/>
      <c r="W279" s="135"/>
      <c r="X279" s="133"/>
      <c r="Y279" s="134"/>
      <c r="Z279" s="135"/>
      <c r="AA279" s="133"/>
      <c r="AB279" s="134"/>
      <c r="AC279" s="135"/>
      <c r="AD279" s="136">
        <v>29460</v>
      </c>
      <c r="AE279" s="137"/>
      <c r="AF279" s="138"/>
    </row>
    <row r="280" spans="2:32" s="4" customFormat="1" ht="14.25" customHeight="1" x14ac:dyDescent="0.2">
      <c r="B280" s="3"/>
      <c r="C280" s="223" t="s">
        <v>176</v>
      </c>
      <c r="D280" s="224"/>
      <c r="E280" s="224"/>
      <c r="F280" s="224"/>
      <c r="G280" s="224"/>
      <c r="H280" s="225"/>
      <c r="I280" s="133"/>
      <c r="J280" s="134"/>
      <c r="K280" s="135"/>
      <c r="L280" s="133"/>
      <c r="M280" s="134"/>
      <c r="N280" s="135"/>
      <c r="O280" s="133"/>
      <c r="P280" s="134"/>
      <c r="Q280" s="135"/>
      <c r="R280" s="133"/>
      <c r="S280" s="134"/>
      <c r="T280" s="135"/>
      <c r="U280" s="133"/>
      <c r="V280" s="134"/>
      <c r="W280" s="135"/>
      <c r="X280" s="133"/>
      <c r="Y280" s="134"/>
      <c r="Z280" s="135"/>
      <c r="AA280" s="133"/>
      <c r="AB280" s="134"/>
      <c r="AC280" s="135"/>
      <c r="AD280" s="136">
        <v>0</v>
      </c>
      <c r="AE280" s="137"/>
      <c r="AF280" s="138"/>
    </row>
    <row r="281" spans="2:32" s="4" customFormat="1" ht="14.25" customHeight="1" x14ac:dyDescent="0.2">
      <c r="B281" s="3"/>
      <c r="C281" s="223" t="s">
        <v>177</v>
      </c>
      <c r="D281" s="224"/>
      <c r="E281" s="224"/>
      <c r="F281" s="224"/>
      <c r="G281" s="224"/>
      <c r="H281" s="225"/>
      <c r="I281" s="133"/>
      <c r="J281" s="134"/>
      <c r="K281" s="135"/>
      <c r="L281" s="133">
        <v>11720</v>
      </c>
      <c r="M281" s="134"/>
      <c r="N281" s="135"/>
      <c r="O281" s="133"/>
      <c r="P281" s="134"/>
      <c r="Q281" s="135"/>
      <c r="R281" s="133"/>
      <c r="S281" s="134"/>
      <c r="T281" s="135"/>
      <c r="U281" s="133"/>
      <c r="V281" s="134"/>
      <c r="W281" s="135"/>
      <c r="X281" s="133">
        <v>-11720</v>
      </c>
      <c r="Y281" s="134"/>
      <c r="Z281" s="135"/>
      <c r="AA281" s="133"/>
      <c r="AB281" s="134"/>
      <c r="AC281" s="135"/>
      <c r="AD281" s="136">
        <v>0</v>
      </c>
      <c r="AE281" s="137"/>
      <c r="AF281" s="138"/>
    </row>
    <row r="282" spans="2:32" s="4" customFormat="1" ht="21.75" customHeight="1" thickBot="1" x14ac:dyDescent="0.25">
      <c r="B282" s="3"/>
      <c r="C282" s="400" t="s">
        <v>178</v>
      </c>
      <c r="D282" s="401"/>
      <c r="E282" s="401"/>
      <c r="F282" s="401"/>
      <c r="G282" s="401"/>
      <c r="H282" s="402"/>
      <c r="I282" s="760">
        <v>0</v>
      </c>
      <c r="J282" s="256"/>
      <c r="K282" s="597"/>
      <c r="L282" s="760">
        <v>58033.54</v>
      </c>
      <c r="M282" s="256"/>
      <c r="N282" s="597"/>
      <c r="O282" s="760">
        <v>0</v>
      </c>
      <c r="P282" s="256"/>
      <c r="Q282" s="597"/>
      <c r="R282" s="760">
        <v>0</v>
      </c>
      <c r="S282" s="256"/>
      <c r="T282" s="597"/>
      <c r="U282" s="760">
        <v>13753.07</v>
      </c>
      <c r="V282" s="256"/>
      <c r="W282" s="597"/>
      <c r="X282" s="760">
        <v>0</v>
      </c>
      <c r="Y282" s="256"/>
      <c r="Z282" s="597"/>
      <c r="AA282" s="760">
        <v>0</v>
      </c>
      <c r="AB282" s="256"/>
      <c r="AC282" s="597"/>
      <c r="AD282" s="760">
        <v>71786.61</v>
      </c>
      <c r="AE282" s="256"/>
      <c r="AF282" s="597"/>
    </row>
    <row r="283" spans="2:32" s="4" customFormat="1" ht="14.25" customHeight="1" thickBot="1" x14ac:dyDescent="0.25">
      <c r="B283" s="3"/>
      <c r="C283" s="761" t="s">
        <v>179</v>
      </c>
      <c r="D283" s="762"/>
      <c r="E283" s="762"/>
      <c r="F283" s="762"/>
      <c r="G283" s="762"/>
      <c r="H283" s="762"/>
      <c r="I283" s="762"/>
      <c r="J283" s="762"/>
      <c r="K283" s="762"/>
      <c r="L283" s="762"/>
      <c r="M283" s="762"/>
      <c r="N283" s="762"/>
      <c r="O283" s="762"/>
      <c r="P283" s="762"/>
      <c r="Q283" s="762"/>
      <c r="R283" s="762"/>
      <c r="S283" s="762"/>
      <c r="T283" s="762"/>
      <c r="U283" s="762"/>
      <c r="V283" s="762"/>
      <c r="W283" s="762"/>
      <c r="X283" s="762"/>
      <c r="Y283" s="762"/>
      <c r="Z283" s="762"/>
      <c r="AA283" s="762"/>
      <c r="AB283" s="762"/>
      <c r="AC283" s="762"/>
      <c r="AD283" s="762"/>
      <c r="AE283" s="762"/>
      <c r="AF283" s="763"/>
    </row>
    <row r="284" spans="2:32" s="4" customFormat="1" ht="21.75" customHeight="1" x14ac:dyDescent="0.2">
      <c r="B284" s="3"/>
      <c r="C284" s="331" t="s">
        <v>174</v>
      </c>
      <c r="D284" s="332"/>
      <c r="E284" s="332"/>
      <c r="F284" s="332"/>
      <c r="G284" s="332"/>
      <c r="H284" s="333"/>
      <c r="I284" s="148"/>
      <c r="J284" s="149"/>
      <c r="K284" s="150"/>
      <c r="L284" s="148">
        <v>16853.54</v>
      </c>
      <c r="M284" s="149"/>
      <c r="N284" s="150"/>
      <c r="O284" s="148"/>
      <c r="P284" s="149"/>
      <c r="Q284" s="150"/>
      <c r="R284" s="148"/>
      <c r="S284" s="149"/>
      <c r="T284" s="150"/>
      <c r="U284" s="148">
        <v>13753.07</v>
      </c>
      <c r="V284" s="149"/>
      <c r="W284" s="150"/>
      <c r="X284" s="148"/>
      <c r="Y284" s="149"/>
      <c r="Z284" s="150"/>
      <c r="AA284" s="148"/>
      <c r="AB284" s="149"/>
      <c r="AC284" s="150"/>
      <c r="AD284" s="151">
        <v>30606.61</v>
      </c>
      <c r="AE284" s="152"/>
      <c r="AF284" s="153"/>
    </row>
    <row r="285" spans="2:32" s="4" customFormat="1" ht="14.25" customHeight="1" x14ac:dyDescent="0.2">
      <c r="B285" s="3"/>
      <c r="C285" s="223" t="s">
        <v>175</v>
      </c>
      <c r="D285" s="224"/>
      <c r="E285" s="224"/>
      <c r="F285" s="224"/>
      <c r="G285" s="224"/>
      <c r="H285" s="225"/>
      <c r="I285" s="133"/>
      <c r="J285" s="134"/>
      <c r="K285" s="135"/>
      <c r="L285" s="133">
        <v>2059</v>
      </c>
      <c r="M285" s="134"/>
      <c r="N285" s="135"/>
      <c r="O285" s="133"/>
      <c r="P285" s="134"/>
      <c r="Q285" s="135"/>
      <c r="R285" s="133"/>
      <c r="S285" s="134"/>
      <c r="T285" s="135"/>
      <c r="U285" s="133"/>
      <c r="V285" s="134"/>
      <c r="W285" s="135"/>
      <c r="X285" s="133"/>
      <c r="Y285" s="134"/>
      <c r="Z285" s="135"/>
      <c r="AA285" s="133"/>
      <c r="AB285" s="134"/>
      <c r="AC285" s="135"/>
      <c r="AD285" s="136">
        <v>2059</v>
      </c>
      <c r="AE285" s="137"/>
      <c r="AF285" s="138"/>
    </row>
    <row r="286" spans="2:32" s="4" customFormat="1" ht="14.25" customHeight="1" x14ac:dyDescent="0.2">
      <c r="B286" s="3"/>
      <c r="C286" s="223" t="s">
        <v>176</v>
      </c>
      <c r="D286" s="224"/>
      <c r="E286" s="224"/>
      <c r="F286" s="224"/>
      <c r="G286" s="224"/>
      <c r="H286" s="225"/>
      <c r="I286" s="133"/>
      <c r="J286" s="134"/>
      <c r="K286" s="135"/>
      <c r="L286" s="133"/>
      <c r="M286" s="134"/>
      <c r="N286" s="135"/>
      <c r="O286" s="133"/>
      <c r="P286" s="134"/>
      <c r="Q286" s="135"/>
      <c r="R286" s="133"/>
      <c r="S286" s="134"/>
      <c r="T286" s="135"/>
      <c r="U286" s="133"/>
      <c r="V286" s="134"/>
      <c r="W286" s="135"/>
      <c r="X286" s="133"/>
      <c r="Y286" s="134"/>
      <c r="Z286" s="135"/>
      <c r="AA286" s="133"/>
      <c r="AB286" s="134"/>
      <c r="AC286" s="135"/>
      <c r="AD286" s="136">
        <v>0</v>
      </c>
      <c r="AE286" s="137"/>
      <c r="AF286" s="138"/>
    </row>
    <row r="287" spans="2:32" s="4" customFormat="1" ht="14.25" customHeight="1" x14ac:dyDescent="0.2">
      <c r="B287" s="3"/>
      <c r="C287" s="223" t="s">
        <v>177</v>
      </c>
      <c r="D287" s="224"/>
      <c r="E287" s="224"/>
      <c r="F287" s="224"/>
      <c r="G287" s="224"/>
      <c r="H287" s="225"/>
      <c r="I287" s="133"/>
      <c r="J287" s="134"/>
      <c r="K287" s="135"/>
      <c r="L287" s="133"/>
      <c r="M287" s="134"/>
      <c r="N287" s="135"/>
      <c r="O287" s="133"/>
      <c r="P287" s="134"/>
      <c r="Q287" s="135"/>
      <c r="R287" s="133"/>
      <c r="S287" s="134"/>
      <c r="T287" s="135"/>
      <c r="U287" s="133"/>
      <c r="V287" s="134"/>
      <c r="W287" s="135"/>
      <c r="X287" s="133"/>
      <c r="Y287" s="134"/>
      <c r="Z287" s="135"/>
      <c r="AA287" s="133"/>
      <c r="AB287" s="134"/>
      <c r="AC287" s="135"/>
      <c r="AD287" s="136">
        <v>0</v>
      </c>
      <c r="AE287" s="137"/>
      <c r="AF287" s="138"/>
    </row>
    <row r="288" spans="2:32" s="4" customFormat="1" ht="21.75" customHeight="1" thickBot="1" x14ac:dyDescent="0.25">
      <c r="B288" s="3"/>
      <c r="C288" s="400" t="s">
        <v>178</v>
      </c>
      <c r="D288" s="401"/>
      <c r="E288" s="401"/>
      <c r="F288" s="401"/>
      <c r="G288" s="401"/>
      <c r="H288" s="402"/>
      <c r="I288" s="760">
        <v>0</v>
      </c>
      <c r="J288" s="256"/>
      <c r="K288" s="597"/>
      <c r="L288" s="760">
        <v>18912.54</v>
      </c>
      <c r="M288" s="256"/>
      <c r="N288" s="597"/>
      <c r="O288" s="760">
        <v>0</v>
      </c>
      <c r="P288" s="256"/>
      <c r="Q288" s="597"/>
      <c r="R288" s="760">
        <v>0</v>
      </c>
      <c r="S288" s="256"/>
      <c r="T288" s="597"/>
      <c r="U288" s="760">
        <v>13753.07</v>
      </c>
      <c r="V288" s="256"/>
      <c r="W288" s="597"/>
      <c r="X288" s="760">
        <v>0</v>
      </c>
      <c r="Y288" s="256"/>
      <c r="Z288" s="597"/>
      <c r="AA288" s="760">
        <v>0</v>
      </c>
      <c r="AB288" s="256"/>
      <c r="AC288" s="597"/>
      <c r="AD288" s="760">
        <v>32665.61</v>
      </c>
      <c r="AE288" s="256"/>
      <c r="AF288" s="597"/>
    </row>
    <row r="289" spans="2:32" s="4" customFormat="1" ht="14.25" customHeight="1" thickBot="1" x14ac:dyDescent="0.25">
      <c r="B289" s="3"/>
      <c r="C289" s="761" t="s">
        <v>180</v>
      </c>
      <c r="D289" s="762"/>
      <c r="E289" s="762"/>
      <c r="F289" s="762"/>
      <c r="G289" s="762"/>
      <c r="H289" s="762"/>
      <c r="I289" s="762"/>
      <c r="J289" s="762"/>
      <c r="K289" s="762"/>
      <c r="L289" s="762"/>
      <c r="M289" s="762"/>
      <c r="N289" s="762"/>
      <c r="O289" s="762"/>
      <c r="P289" s="762"/>
      <c r="Q289" s="762"/>
      <c r="R289" s="762"/>
      <c r="S289" s="762"/>
      <c r="T289" s="762"/>
      <c r="U289" s="762"/>
      <c r="V289" s="762"/>
      <c r="W289" s="762"/>
      <c r="X289" s="762"/>
      <c r="Y289" s="762"/>
      <c r="Z289" s="762"/>
      <c r="AA289" s="762"/>
      <c r="AB289" s="762"/>
      <c r="AC289" s="762"/>
      <c r="AD289" s="762"/>
      <c r="AE289" s="762"/>
      <c r="AF289" s="763"/>
    </row>
    <row r="290" spans="2:32" s="4" customFormat="1" ht="21.75" customHeight="1" x14ac:dyDescent="0.2">
      <c r="B290" s="3"/>
      <c r="C290" s="331" t="s">
        <v>174</v>
      </c>
      <c r="D290" s="332"/>
      <c r="E290" s="332"/>
      <c r="F290" s="332"/>
      <c r="G290" s="332"/>
      <c r="H290" s="333"/>
      <c r="I290" s="148"/>
      <c r="J290" s="149"/>
      <c r="K290" s="150"/>
      <c r="L290" s="148"/>
      <c r="M290" s="149"/>
      <c r="N290" s="150"/>
      <c r="O290" s="148"/>
      <c r="P290" s="149"/>
      <c r="Q290" s="150"/>
      <c r="R290" s="148"/>
      <c r="S290" s="149"/>
      <c r="T290" s="150"/>
      <c r="U290" s="148"/>
      <c r="V290" s="149"/>
      <c r="W290" s="150"/>
      <c r="X290" s="148"/>
      <c r="Y290" s="149"/>
      <c r="Z290" s="150"/>
      <c r="AA290" s="148"/>
      <c r="AB290" s="149"/>
      <c r="AC290" s="150"/>
      <c r="AD290" s="151">
        <v>0</v>
      </c>
      <c r="AE290" s="152"/>
      <c r="AF290" s="153"/>
    </row>
    <row r="291" spans="2:32" s="4" customFormat="1" ht="14.25" customHeight="1" x14ac:dyDescent="0.2">
      <c r="B291" s="3"/>
      <c r="C291" s="223" t="s">
        <v>175</v>
      </c>
      <c r="D291" s="224"/>
      <c r="E291" s="224"/>
      <c r="F291" s="224"/>
      <c r="G291" s="224"/>
      <c r="H291" s="225"/>
      <c r="I291" s="133"/>
      <c r="J291" s="134"/>
      <c r="K291" s="135"/>
      <c r="L291" s="133"/>
      <c r="M291" s="134"/>
      <c r="N291" s="135"/>
      <c r="O291" s="133"/>
      <c r="P291" s="134"/>
      <c r="Q291" s="135"/>
      <c r="R291" s="133"/>
      <c r="S291" s="134"/>
      <c r="T291" s="135"/>
      <c r="U291" s="133"/>
      <c r="V291" s="134"/>
      <c r="W291" s="135"/>
      <c r="X291" s="133"/>
      <c r="Y291" s="134"/>
      <c r="Z291" s="135"/>
      <c r="AA291" s="133"/>
      <c r="AB291" s="134"/>
      <c r="AC291" s="135"/>
      <c r="AD291" s="136">
        <v>0</v>
      </c>
      <c r="AE291" s="137"/>
      <c r="AF291" s="138"/>
    </row>
    <row r="292" spans="2:32" s="4" customFormat="1" ht="14.25" customHeight="1" x14ac:dyDescent="0.2">
      <c r="B292" s="3"/>
      <c r="C292" s="223" t="s">
        <v>176</v>
      </c>
      <c r="D292" s="224"/>
      <c r="E292" s="224"/>
      <c r="F292" s="224"/>
      <c r="G292" s="224"/>
      <c r="H292" s="225"/>
      <c r="I292" s="133"/>
      <c r="J292" s="134"/>
      <c r="K292" s="135"/>
      <c r="L292" s="133"/>
      <c r="M292" s="134"/>
      <c r="N292" s="135"/>
      <c r="O292" s="133"/>
      <c r="P292" s="134"/>
      <c r="Q292" s="135"/>
      <c r="R292" s="133"/>
      <c r="S292" s="134"/>
      <c r="T292" s="135"/>
      <c r="U292" s="133"/>
      <c r="V292" s="134"/>
      <c r="W292" s="135"/>
      <c r="X292" s="133"/>
      <c r="Y292" s="134"/>
      <c r="Z292" s="135"/>
      <c r="AA292" s="133"/>
      <c r="AB292" s="134"/>
      <c r="AC292" s="135"/>
      <c r="AD292" s="136">
        <v>0</v>
      </c>
      <c r="AE292" s="137"/>
      <c r="AF292" s="138"/>
    </row>
    <row r="293" spans="2:32" s="4" customFormat="1" ht="14.25" customHeight="1" x14ac:dyDescent="0.2">
      <c r="B293" s="3"/>
      <c r="C293" s="223" t="s">
        <v>177</v>
      </c>
      <c r="D293" s="224"/>
      <c r="E293" s="224"/>
      <c r="F293" s="224"/>
      <c r="G293" s="224"/>
      <c r="H293" s="225"/>
      <c r="I293" s="133"/>
      <c r="J293" s="134"/>
      <c r="K293" s="135"/>
      <c r="L293" s="133"/>
      <c r="M293" s="134"/>
      <c r="N293" s="135"/>
      <c r="O293" s="133"/>
      <c r="P293" s="134"/>
      <c r="Q293" s="135"/>
      <c r="R293" s="133"/>
      <c r="S293" s="134"/>
      <c r="T293" s="135"/>
      <c r="U293" s="133"/>
      <c r="V293" s="134"/>
      <c r="W293" s="135"/>
      <c r="X293" s="133"/>
      <c r="Y293" s="134"/>
      <c r="Z293" s="135"/>
      <c r="AA293" s="133"/>
      <c r="AB293" s="134"/>
      <c r="AC293" s="135"/>
      <c r="AD293" s="136">
        <v>0</v>
      </c>
      <c r="AE293" s="137"/>
      <c r="AF293" s="138"/>
    </row>
    <row r="294" spans="2:32" s="4" customFormat="1" ht="21.75" customHeight="1" thickBot="1" x14ac:dyDescent="0.25">
      <c r="B294" s="3"/>
      <c r="C294" s="400" t="s">
        <v>178</v>
      </c>
      <c r="D294" s="401"/>
      <c r="E294" s="401"/>
      <c r="F294" s="401"/>
      <c r="G294" s="401"/>
      <c r="H294" s="402"/>
      <c r="I294" s="760">
        <v>0</v>
      </c>
      <c r="J294" s="256"/>
      <c r="K294" s="597"/>
      <c r="L294" s="760">
        <v>0</v>
      </c>
      <c r="M294" s="256"/>
      <c r="N294" s="597"/>
      <c r="O294" s="760">
        <v>0</v>
      </c>
      <c r="P294" s="256"/>
      <c r="Q294" s="597"/>
      <c r="R294" s="760">
        <v>0</v>
      </c>
      <c r="S294" s="256"/>
      <c r="T294" s="597"/>
      <c r="U294" s="760">
        <v>0</v>
      </c>
      <c r="V294" s="256"/>
      <c r="W294" s="597"/>
      <c r="X294" s="760">
        <v>0</v>
      </c>
      <c r="Y294" s="256"/>
      <c r="Z294" s="597"/>
      <c r="AA294" s="760">
        <v>0</v>
      </c>
      <c r="AB294" s="256"/>
      <c r="AC294" s="597"/>
      <c r="AD294" s="760">
        <v>0</v>
      </c>
      <c r="AE294" s="256"/>
      <c r="AF294" s="597"/>
    </row>
    <row r="295" spans="2:32" s="4" customFormat="1" ht="14.25" customHeight="1" thickBot="1" x14ac:dyDescent="0.25">
      <c r="B295" s="3"/>
      <c r="C295" s="761" t="s">
        <v>181</v>
      </c>
      <c r="D295" s="762"/>
      <c r="E295" s="762"/>
      <c r="F295" s="762"/>
      <c r="G295" s="762"/>
      <c r="H295" s="762"/>
      <c r="I295" s="762"/>
      <c r="J295" s="762"/>
      <c r="K295" s="762"/>
      <c r="L295" s="762"/>
      <c r="M295" s="762"/>
      <c r="N295" s="762"/>
      <c r="O295" s="762"/>
      <c r="P295" s="762"/>
      <c r="Q295" s="762"/>
      <c r="R295" s="762"/>
      <c r="S295" s="762"/>
      <c r="T295" s="762"/>
      <c r="U295" s="762"/>
      <c r="V295" s="762"/>
      <c r="W295" s="762"/>
      <c r="X295" s="762"/>
      <c r="Y295" s="762"/>
      <c r="Z295" s="762"/>
      <c r="AA295" s="762"/>
      <c r="AB295" s="762"/>
      <c r="AC295" s="762"/>
      <c r="AD295" s="762"/>
      <c r="AE295" s="762"/>
      <c r="AF295" s="763"/>
    </row>
    <row r="296" spans="2:32" s="4" customFormat="1" ht="21.75" customHeight="1" x14ac:dyDescent="0.2">
      <c r="B296" s="3"/>
      <c r="C296" s="331" t="s">
        <v>174</v>
      </c>
      <c r="D296" s="332"/>
      <c r="E296" s="332"/>
      <c r="F296" s="332"/>
      <c r="G296" s="332"/>
      <c r="H296" s="333"/>
      <c r="I296" s="151">
        <v>0</v>
      </c>
      <c r="J296" s="152"/>
      <c r="K296" s="153"/>
      <c r="L296" s="151">
        <v>0</v>
      </c>
      <c r="M296" s="152"/>
      <c r="N296" s="153"/>
      <c r="O296" s="151">
        <v>0</v>
      </c>
      <c r="P296" s="152"/>
      <c r="Q296" s="153"/>
      <c r="R296" s="151">
        <v>0</v>
      </c>
      <c r="S296" s="152"/>
      <c r="T296" s="153"/>
      <c r="U296" s="151">
        <v>0</v>
      </c>
      <c r="V296" s="152"/>
      <c r="W296" s="153"/>
      <c r="X296" s="151">
        <v>11720</v>
      </c>
      <c r="Y296" s="152"/>
      <c r="Z296" s="153"/>
      <c r="AA296" s="151">
        <v>0</v>
      </c>
      <c r="AB296" s="152"/>
      <c r="AC296" s="153"/>
      <c r="AD296" s="151">
        <v>11720</v>
      </c>
      <c r="AE296" s="152"/>
      <c r="AF296" s="153"/>
    </row>
    <row r="297" spans="2:32" s="4" customFormat="1" ht="21.75" customHeight="1" thickBot="1" x14ac:dyDescent="0.25">
      <c r="B297" s="3"/>
      <c r="C297" s="400" t="s">
        <v>182</v>
      </c>
      <c r="D297" s="401"/>
      <c r="E297" s="401"/>
      <c r="F297" s="401"/>
      <c r="G297" s="401"/>
      <c r="H297" s="402"/>
      <c r="I297" s="760">
        <v>0</v>
      </c>
      <c r="J297" s="256"/>
      <c r="K297" s="597"/>
      <c r="L297" s="760">
        <v>39121</v>
      </c>
      <c r="M297" s="256"/>
      <c r="N297" s="597"/>
      <c r="O297" s="760">
        <v>0</v>
      </c>
      <c r="P297" s="256"/>
      <c r="Q297" s="597"/>
      <c r="R297" s="760">
        <v>0</v>
      </c>
      <c r="S297" s="256"/>
      <c r="T297" s="597"/>
      <c r="U297" s="760">
        <v>0</v>
      </c>
      <c r="V297" s="256"/>
      <c r="W297" s="597"/>
      <c r="X297" s="760">
        <v>0</v>
      </c>
      <c r="Y297" s="256"/>
      <c r="Z297" s="597"/>
      <c r="AA297" s="760">
        <v>0</v>
      </c>
      <c r="AB297" s="256"/>
      <c r="AC297" s="597"/>
      <c r="AD297" s="760">
        <v>39121</v>
      </c>
      <c r="AE297" s="256"/>
      <c r="AF297" s="597"/>
    </row>
    <row r="298" spans="2:32" s="4" customFormat="1" ht="15" thickBot="1" x14ac:dyDescent="0.25">
      <c r="B298" s="3"/>
    </row>
    <row r="299" spans="2:32" s="4" customFormat="1" ht="24.95" customHeight="1" thickBot="1" x14ac:dyDescent="0.25">
      <c r="B299" s="3"/>
      <c r="C299" s="160" t="s">
        <v>166</v>
      </c>
      <c r="D299" s="161"/>
      <c r="E299" s="161"/>
      <c r="F299" s="161"/>
      <c r="G299" s="161"/>
      <c r="H299" s="161"/>
      <c r="I299" s="161"/>
      <c r="J299" s="161"/>
      <c r="K299" s="161"/>
      <c r="L299" s="161"/>
      <c r="M299" s="161"/>
      <c r="N299" s="161"/>
      <c r="O299" s="161"/>
      <c r="P299" s="161"/>
      <c r="Q299" s="162"/>
      <c r="R299" s="160" t="s">
        <v>183</v>
      </c>
      <c r="S299" s="161"/>
      <c r="T299" s="161"/>
      <c r="U299" s="161"/>
      <c r="V299" s="161"/>
      <c r="W299" s="161"/>
      <c r="X299" s="161"/>
      <c r="Y299" s="161"/>
      <c r="Z299" s="161"/>
      <c r="AA299" s="161"/>
      <c r="AB299" s="161"/>
      <c r="AC299" s="161"/>
      <c r="AD299" s="161"/>
      <c r="AE299" s="161"/>
      <c r="AF299" s="162"/>
    </row>
    <row r="300" spans="2:32" s="4" customFormat="1" ht="24.95" customHeight="1" x14ac:dyDescent="0.2">
      <c r="B300" s="3"/>
      <c r="C300" s="145" t="s">
        <v>184</v>
      </c>
      <c r="D300" s="146"/>
      <c r="E300" s="146"/>
      <c r="F300" s="146"/>
      <c r="G300" s="146"/>
      <c r="H300" s="146"/>
      <c r="I300" s="146"/>
      <c r="J300" s="146"/>
      <c r="K300" s="146"/>
      <c r="L300" s="146"/>
      <c r="M300" s="146"/>
      <c r="N300" s="146"/>
      <c r="O300" s="146"/>
      <c r="P300" s="146"/>
      <c r="Q300" s="147"/>
      <c r="R300" s="148">
        <v>0</v>
      </c>
      <c r="S300" s="149"/>
      <c r="T300" s="149"/>
      <c r="U300" s="149"/>
      <c r="V300" s="149"/>
      <c r="W300" s="149"/>
      <c r="X300" s="149"/>
      <c r="Y300" s="149"/>
      <c r="Z300" s="149"/>
      <c r="AA300" s="149"/>
      <c r="AB300" s="149"/>
      <c r="AC300" s="149"/>
      <c r="AD300" s="149"/>
      <c r="AE300" s="149"/>
      <c r="AF300" s="150"/>
    </row>
    <row r="301" spans="2:32" s="4" customFormat="1" ht="24.95" customHeight="1" thickBot="1" x14ac:dyDescent="0.25">
      <c r="B301" s="3"/>
      <c r="C301" s="240" t="s">
        <v>185</v>
      </c>
      <c r="D301" s="241"/>
      <c r="E301" s="241"/>
      <c r="F301" s="241"/>
      <c r="G301" s="241"/>
      <c r="H301" s="241"/>
      <c r="I301" s="241"/>
      <c r="J301" s="241"/>
      <c r="K301" s="241"/>
      <c r="L301" s="241"/>
      <c r="M301" s="241"/>
      <c r="N301" s="241"/>
      <c r="O301" s="241"/>
      <c r="P301" s="241"/>
      <c r="Q301" s="242"/>
      <c r="R301" s="316">
        <v>0</v>
      </c>
      <c r="S301" s="317"/>
      <c r="T301" s="317"/>
      <c r="U301" s="317"/>
      <c r="V301" s="317"/>
      <c r="W301" s="317"/>
      <c r="X301" s="317"/>
      <c r="Y301" s="317"/>
      <c r="Z301" s="317"/>
      <c r="AA301" s="317"/>
      <c r="AB301" s="317"/>
      <c r="AC301" s="317"/>
      <c r="AD301" s="317"/>
      <c r="AE301" s="317"/>
      <c r="AF301" s="318"/>
    </row>
    <row r="302" spans="2:32" s="4" customFormat="1" ht="13.5" customHeight="1" x14ac:dyDescent="0.2">
      <c r="B302" s="3"/>
    </row>
    <row r="303" spans="2:32" s="4" customFormat="1" ht="14.25" x14ac:dyDescent="0.2">
      <c r="B303" s="3"/>
      <c r="C303" s="16" t="s">
        <v>186</v>
      </c>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row>
    <row r="304" spans="2:32" s="4" customFormat="1" ht="14.25" x14ac:dyDescent="0.2">
      <c r="B304" s="3"/>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row>
    <row r="305" spans="2:34" s="4" customFormat="1" ht="14.25" x14ac:dyDescent="0.2">
      <c r="B305" s="3"/>
      <c r="C305" s="17" t="s">
        <v>187</v>
      </c>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row>
    <row r="306" spans="2:34" s="4" customFormat="1" ht="15" thickBot="1" x14ac:dyDescent="0.25">
      <c r="B306" s="3"/>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row>
    <row r="307" spans="2:34" s="4" customFormat="1" ht="15.75" customHeight="1" thickBot="1" x14ac:dyDescent="0.25">
      <c r="B307" s="3"/>
      <c r="C307" s="752" t="s">
        <v>188</v>
      </c>
      <c r="D307" s="753"/>
      <c r="E307" s="753"/>
      <c r="F307" s="754"/>
      <c r="G307" s="758" t="s">
        <v>56</v>
      </c>
      <c r="H307" s="759"/>
      <c r="I307" s="759"/>
      <c r="J307" s="759"/>
      <c r="K307" s="759"/>
      <c r="L307" s="759"/>
      <c r="M307" s="759"/>
      <c r="N307" s="759"/>
      <c r="O307" s="759"/>
      <c r="P307" s="759"/>
      <c r="Q307" s="759"/>
      <c r="R307" s="759"/>
      <c r="S307" s="759"/>
      <c r="T307" s="759"/>
      <c r="U307" s="759"/>
      <c r="V307" s="759"/>
      <c r="W307" s="759"/>
      <c r="X307" s="759"/>
      <c r="Y307" s="759"/>
      <c r="Z307" s="759"/>
      <c r="AA307" s="759"/>
      <c r="AB307" s="759"/>
      <c r="AC307" s="759"/>
      <c r="AD307" s="759"/>
      <c r="AE307" s="759"/>
      <c r="AF307" s="759"/>
    </row>
    <row r="308" spans="2:34" s="4" customFormat="1" ht="69.95" customHeight="1" thickBot="1" x14ac:dyDescent="0.25">
      <c r="B308" s="3"/>
      <c r="C308" s="755"/>
      <c r="D308" s="756"/>
      <c r="E308" s="756"/>
      <c r="F308" s="757"/>
      <c r="G308" s="749" t="s">
        <v>189</v>
      </c>
      <c r="H308" s="750"/>
      <c r="I308" s="751"/>
      <c r="J308" s="749" t="s">
        <v>107</v>
      </c>
      <c r="K308" s="750"/>
      <c r="L308" s="751"/>
      <c r="M308" s="749" t="s">
        <v>190</v>
      </c>
      <c r="N308" s="750"/>
      <c r="O308" s="751"/>
      <c r="P308" s="749" t="s">
        <v>191</v>
      </c>
      <c r="Q308" s="750"/>
      <c r="R308" s="751"/>
      <c r="S308" s="749" t="s">
        <v>192</v>
      </c>
      <c r="T308" s="750"/>
      <c r="U308" s="751"/>
      <c r="V308" s="749" t="s">
        <v>193</v>
      </c>
      <c r="W308" s="750"/>
      <c r="X308" s="751"/>
      <c r="Y308" s="749" t="s">
        <v>194</v>
      </c>
      <c r="Z308" s="750"/>
      <c r="AA308" s="751"/>
      <c r="AB308" s="749" t="s">
        <v>195</v>
      </c>
      <c r="AC308" s="750"/>
      <c r="AD308" s="751"/>
      <c r="AE308" s="749" t="s">
        <v>69</v>
      </c>
      <c r="AF308" s="750"/>
    </row>
    <row r="309" spans="2:34" s="4" customFormat="1" ht="15.75" customHeight="1" thickBot="1" x14ac:dyDescent="0.25">
      <c r="B309" s="3"/>
      <c r="C309" s="739" t="s">
        <v>173</v>
      </c>
      <c r="D309" s="740"/>
      <c r="E309" s="740"/>
      <c r="F309" s="740"/>
      <c r="G309" s="740"/>
      <c r="H309" s="740"/>
      <c r="I309" s="740"/>
      <c r="J309" s="740"/>
      <c r="K309" s="740"/>
      <c r="L309" s="740"/>
      <c r="M309" s="740"/>
      <c r="N309" s="740"/>
      <c r="O309" s="740"/>
      <c r="P309" s="740"/>
      <c r="Q309" s="740"/>
      <c r="R309" s="740"/>
      <c r="S309" s="740"/>
      <c r="T309" s="740"/>
      <c r="U309" s="740"/>
      <c r="V309" s="740"/>
      <c r="W309" s="740"/>
      <c r="X309" s="740"/>
      <c r="Y309" s="740"/>
      <c r="Z309" s="740"/>
      <c r="AA309" s="740"/>
      <c r="AB309" s="740"/>
      <c r="AC309" s="740"/>
      <c r="AD309" s="740"/>
      <c r="AE309" s="740"/>
      <c r="AF309" s="740"/>
    </row>
    <row r="310" spans="2:34" s="4" customFormat="1" ht="21.75" customHeight="1" x14ac:dyDescent="0.2">
      <c r="B310" s="3"/>
      <c r="C310" s="741" t="s">
        <v>196</v>
      </c>
      <c r="D310" s="742"/>
      <c r="E310" s="742"/>
      <c r="F310" s="743"/>
      <c r="G310" s="746">
        <v>80.069999999999993</v>
      </c>
      <c r="H310" s="747"/>
      <c r="I310" s="748"/>
      <c r="J310" s="202">
        <v>3967271.5</v>
      </c>
      <c r="K310" s="203"/>
      <c r="L310" s="204"/>
      <c r="M310" s="202">
        <v>1435372.3</v>
      </c>
      <c r="N310" s="203"/>
      <c r="O310" s="204"/>
      <c r="P310" s="202"/>
      <c r="Q310" s="203"/>
      <c r="R310" s="204"/>
      <c r="S310" s="202"/>
      <c r="T310" s="203"/>
      <c r="U310" s="204"/>
      <c r="V310" s="202">
        <v>65534.76</v>
      </c>
      <c r="W310" s="203"/>
      <c r="X310" s="204"/>
      <c r="Y310" s="202">
        <v>0</v>
      </c>
      <c r="Z310" s="203"/>
      <c r="AA310" s="204"/>
      <c r="AB310" s="202"/>
      <c r="AC310" s="203"/>
      <c r="AD310" s="204"/>
      <c r="AE310" s="745">
        <f>SUM(G310:AD310)</f>
        <v>5468258.6299999999</v>
      </c>
      <c r="AF310" s="631"/>
    </row>
    <row r="311" spans="2:34" s="4" customFormat="1" ht="14.25" x14ac:dyDescent="0.2">
      <c r="B311" s="3"/>
      <c r="C311" s="652" t="s">
        <v>175</v>
      </c>
      <c r="D311" s="653"/>
      <c r="E311" s="653"/>
      <c r="F311" s="654"/>
      <c r="G311" s="379"/>
      <c r="H311" s="380"/>
      <c r="I311" s="381"/>
      <c r="J311" s="172"/>
      <c r="K311" s="173"/>
      <c r="L311" s="174"/>
      <c r="M311" s="172">
        <v>7482.82</v>
      </c>
      <c r="N311" s="173"/>
      <c r="O311" s="174"/>
      <c r="P311" s="172"/>
      <c r="Q311" s="173"/>
      <c r="R311" s="174"/>
      <c r="S311" s="172"/>
      <c r="T311" s="173"/>
      <c r="U311" s="174"/>
      <c r="V311" s="172"/>
      <c r="W311" s="173"/>
      <c r="X311" s="174"/>
      <c r="Y311" s="172"/>
      <c r="Z311" s="173"/>
      <c r="AA311" s="174"/>
      <c r="AB311" s="284"/>
      <c r="AC311" s="285"/>
      <c r="AD311" s="319"/>
      <c r="AE311" s="744">
        <f>SUM(G311:AD311)</f>
        <v>7482.82</v>
      </c>
      <c r="AF311" s="628"/>
    </row>
    <row r="312" spans="2:34" s="4" customFormat="1" ht="14.25" x14ac:dyDescent="0.2">
      <c r="B312" s="3"/>
      <c r="C312" s="652" t="s">
        <v>176</v>
      </c>
      <c r="D312" s="653"/>
      <c r="E312" s="653"/>
      <c r="F312" s="654"/>
      <c r="G312" s="379"/>
      <c r="H312" s="380"/>
      <c r="I312" s="381"/>
      <c r="J312" s="172">
        <v>20954.64</v>
      </c>
      <c r="K312" s="173"/>
      <c r="L312" s="174"/>
      <c r="M312" s="172">
        <v>21481.87</v>
      </c>
      <c r="N312" s="173"/>
      <c r="O312" s="174"/>
      <c r="P312" s="172"/>
      <c r="Q312" s="173"/>
      <c r="R312" s="174"/>
      <c r="S312" s="172"/>
      <c r="T312" s="173"/>
      <c r="U312" s="174"/>
      <c r="V312" s="172">
        <v>0</v>
      </c>
      <c r="W312" s="173"/>
      <c r="X312" s="174"/>
      <c r="Y312" s="172"/>
      <c r="Z312" s="173"/>
      <c r="AA312" s="174"/>
      <c r="AB312" s="284"/>
      <c r="AC312" s="285"/>
      <c r="AD312" s="319"/>
      <c r="AE312" s="744">
        <f>SUM(G312:AD312)</f>
        <v>42436.509999999995</v>
      </c>
      <c r="AF312" s="628"/>
    </row>
    <row r="313" spans="2:34" s="4" customFormat="1" ht="14.25" x14ac:dyDescent="0.2">
      <c r="B313" s="3"/>
      <c r="C313" s="652" t="s">
        <v>177</v>
      </c>
      <c r="D313" s="653"/>
      <c r="E313" s="653"/>
      <c r="F313" s="654"/>
      <c r="G313" s="379"/>
      <c r="H313" s="380"/>
      <c r="I313" s="381"/>
      <c r="J313" s="172"/>
      <c r="K313" s="173"/>
      <c r="L313" s="174"/>
      <c r="M313" s="172"/>
      <c r="N313" s="173"/>
      <c r="O313" s="174"/>
      <c r="P313" s="172"/>
      <c r="Q313" s="173"/>
      <c r="R313" s="174"/>
      <c r="S313" s="172"/>
      <c r="T313" s="173"/>
      <c r="U313" s="174"/>
      <c r="V313" s="172"/>
      <c r="W313" s="173"/>
      <c r="X313" s="174"/>
      <c r="Y313" s="172"/>
      <c r="Z313" s="173"/>
      <c r="AA313" s="174"/>
      <c r="AB313" s="284"/>
      <c r="AC313" s="285"/>
      <c r="AD313" s="319"/>
      <c r="AE313" s="744">
        <f>SUM(G313:AD313)</f>
        <v>0</v>
      </c>
      <c r="AF313" s="628"/>
    </row>
    <row r="314" spans="2:34" s="4" customFormat="1" ht="22.5" customHeight="1" thickBot="1" x14ac:dyDescent="0.25">
      <c r="B314" s="3"/>
      <c r="C314" s="736" t="s">
        <v>197</v>
      </c>
      <c r="D314" s="737"/>
      <c r="E314" s="737"/>
      <c r="F314" s="738"/>
      <c r="G314" s="730">
        <f>G310+G311-G312+G313</f>
        <v>80.069999999999993</v>
      </c>
      <c r="H314" s="731"/>
      <c r="I314" s="732"/>
      <c r="J314" s="730">
        <f>J310+J311-J312+J313</f>
        <v>3946316.86</v>
      </c>
      <c r="K314" s="731"/>
      <c r="L314" s="732"/>
      <c r="M314" s="730">
        <f>M310+M311-M312+M313</f>
        <v>1421373.25</v>
      </c>
      <c r="N314" s="731"/>
      <c r="O314" s="732"/>
      <c r="P314" s="730">
        <f>P310+P311-P312+P313</f>
        <v>0</v>
      </c>
      <c r="Q314" s="731"/>
      <c r="R314" s="732"/>
      <c r="S314" s="730">
        <f>S310+S311-S312+S313</f>
        <v>0</v>
      </c>
      <c r="T314" s="731"/>
      <c r="U314" s="732"/>
      <c r="V314" s="730">
        <f>V310+V311-V312+V313</f>
        <v>65534.76</v>
      </c>
      <c r="W314" s="731"/>
      <c r="X314" s="732"/>
      <c r="Y314" s="730">
        <f>Y310+Y311-Y312+Y313</f>
        <v>0</v>
      </c>
      <c r="Z314" s="731"/>
      <c r="AA314" s="732"/>
      <c r="AB314" s="730">
        <f>AB310+AB311-AB312+AB313</f>
        <v>0</v>
      </c>
      <c r="AC314" s="731"/>
      <c r="AD314" s="732"/>
      <c r="AE314" s="730">
        <f>AE310+AE311-AE312+AE313</f>
        <v>5433304.9400000004</v>
      </c>
      <c r="AF314" s="731"/>
      <c r="AG314" s="37"/>
    </row>
    <row r="315" spans="2:34" s="4" customFormat="1" ht="15.75" customHeight="1" thickBot="1" x14ac:dyDescent="0.25">
      <c r="B315" s="3"/>
      <c r="C315" s="739" t="s">
        <v>179</v>
      </c>
      <c r="D315" s="740"/>
      <c r="E315" s="740"/>
      <c r="F315" s="740"/>
      <c r="G315" s="740"/>
      <c r="H315" s="740"/>
      <c r="I315" s="740"/>
      <c r="J315" s="740"/>
      <c r="K315" s="740"/>
      <c r="L315" s="740"/>
      <c r="M315" s="740"/>
      <c r="N315" s="740"/>
      <c r="O315" s="740"/>
      <c r="P315" s="740"/>
      <c r="Q315" s="740"/>
      <c r="R315" s="740"/>
      <c r="S315" s="740"/>
      <c r="T315" s="740"/>
      <c r="U315" s="740"/>
      <c r="V315" s="740"/>
      <c r="W315" s="740"/>
      <c r="X315" s="740"/>
      <c r="Y315" s="740"/>
      <c r="Z315" s="740"/>
      <c r="AA315" s="740"/>
      <c r="AB315" s="740"/>
      <c r="AC315" s="740"/>
      <c r="AD315" s="740"/>
      <c r="AE315" s="740"/>
      <c r="AF315" s="740"/>
    </row>
    <row r="316" spans="2:34" s="4" customFormat="1" ht="22.5" customHeight="1" x14ac:dyDescent="0.2">
      <c r="B316" s="3"/>
      <c r="C316" s="741" t="s">
        <v>198</v>
      </c>
      <c r="D316" s="742"/>
      <c r="E316" s="742"/>
      <c r="F316" s="743"/>
      <c r="G316" s="746"/>
      <c r="H316" s="747"/>
      <c r="I316" s="748"/>
      <c r="J316" s="202">
        <v>1648367.9</v>
      </c>
      <c r="K316" s="203"/>
      <c r="L316" s="204"/>
      <c r="M316" s="202">
        <v>1193768.51</v>
      </c>
      <c r="N316" s="203"/>
      <c r="O316" s="204"/>
      <c r="P316" s="202"/>
      <c r="Q316" s="203"/>
      <c r="R316" s="204"/>
      <c r="S316" s="202"/>
      <c r="T316" s="203"/>
      <c r="U316" s="204"/>
      <c r="V316" s="202">
        <v>50719.48</v>
      </c>
      <c r="W316" s="203"/>
      <c r="X316" s="204"/>
      <c r="Y316" s="202"/>
      <c r="Z316" s="203"/>
      <c r="AA316" s="204"/>
      <c r="AB316" s="202"/>
      <c r="AC316" s="203"/>
      <c r="AD316" s="204"/>
      <c r="AE316" s="745">
        <f>SUM(G316:AD316)</f>
        <v>2892855.89</v>
      </c>
      <c r="AF316" s="631"/>
    </row>
    <row r="317" spans="2:34" s="4" customFormat="1" ht="14.25" x14ac:dyDescent="0.2">
      <c r="B317" s="3"/>
      <c r="C317" s="652" t="s">
        <v>175</v>
      </c>
      <c r="D317" s="653"/>
      <c r="E317" s="653"/>
      <c r="F317" s="654"/>
      <c r="G317" s="337"/>
      <c r="H317" s="338"/>
      <c r="I317" s="339"/>
      <c r="J317" s="284">
        <v>167810.47</v>
      </c>
      <c r="K317" s="285"/>
      <c r="L317" s="319"/>
      <c r="M317" s="284">
        <v>79108.899999999994</v>
      </c>
      <c r="N317" s="285"/>
      <c r="O317" s="319"/>
      <c r="P317" s="284"/>
      <c r="Q317" s="285"/>
      <c r="R317" s="319"/>
      <c r="S317" s="284"/>
      <c r="T317" s="285"/>
      <c r="U317" s="319"/>
      <c r="V317" s="284">
        <v>3209.04</v>
      </c>
      <c r="W317" s="285"/>
      <c r="X317" s="319"/>
      <c r="Y317" s="284"/>
      <c r="Z317" s="285"/>
      <c r="AA317" s="319"/>
      <c r="AB317" s="284"/>
      <c r="AC317" s="285"/>
      <c r="AD317" s="319"/>
      <c r="AE317" s="744">
        <f>SUM(G317:AD317)</f>
        <v>250128.41</v>
      </c>
      <c r="AF317" s="628"/>
    </row>
    <row r="318" spans="2:34" s="4" customFormat="1" ht="14.25" x14ac:dyDescent="0.2">
      <c r="B318" s="3"/>
      <c r="C318" s="652" t="s">
        <v>176</v>
      </c>
      <c r="D318" s="653"/>
      <c r="E318" s="653"/>
      <c r="F318" s="654"/>
      <c r="G318" s="337"/>
      <c r="H318" s="338"/>
      <c r="I318" s="339"/>
      <c r="J318" s="284">
        <v>20954.64</v>
      </c>
      <c r="K318" s="285"/>
      <c r="L318" s="319"/>
      <c r="M318" s="284">
        <v>21481.87</v>
      </c>
      <c r="N318" s="285"/>
      <c r="O318" s="319"/>
      <c r="P318" s="284"/>
      <c r="Q318" s="285"/>
      <c r="R318" s="319"/>
      <c r="S318" s="284"/>
      <c r="T318" s="285"/>
      <c r="U318" s="319"/>
      <c r="V318" s="172"/>
      <c r="W318" s="173"/>
      <c r="X318" s="174"/>
      <c r="Y318" s="284"/>
      <c r="Z318" s="285"/>
      <c r="AA318" s="319"/>
      <c r="AB318" s="284"/>
      <c r="AC318" s="285"/>
      <c r="AD318" s="319"/>
      <c r="AE318" s="744">
        <f>SUM(G318:AD318)</f>
        <v>42436.509999999995</v>
      </c>
      <c r="AF318" s="628"/>
    </row>
    <row r="319" spans="2:34" s="4" customFormat="1" ht="14.25" x14ac:dyDescent="0.2">
      <c r="B319" s="3"/>
      <c r="C319" s="652" t="s">
        <v>177</v>
      </c>
      <c r="D319" s="653"/>
      <c r="E319" s="653"/>
      <c r="F319" s="654"/>
      <c r="G319" s="337"/>
      <c r="H319" s="338"/>
      <c r="I319" s="339"/>
      <c r="J319" s="284"/>
      <c r="K319" s="285"/>
      <c r="L319" s="319"/>
      <c r="M319" s="284"/>
      <c r="N319" s="285"/>
      <c r="O319" s="319"/>
      <c r="P319" s="284"/>
      <c r="Q319" s="285"/>
      <c r="R319" s="319"/>
      <c r="S319" s="284"/>
      <c r="T319" s="285"/>
      <c r="U319" s="319"/>
      <c r="V319" s="284"/>
      <c r="W319" s="285"/>
      <c r="X319" s="319"/>
      <c r="Y319" s="284"/>
      <c r="Z319" s="285"/>
      <c r="AA319" s="319"/>
      <c r="AB319" s="284"/>
      <c r="AC319" s="285"/>
      <c r="AD319" s="319"/>
      <c r="AE319" s="744">
        <f>SUM(G319:AD319)</f>
        <v>0</v>
      </c>
      <c r="AF319" s="628"/>
      <c r="AH319" s="37"/>
    </row>
    <row r="320" spans="2:34" s="4" customFormat="1" ht="22.5" customHeight="1" thickBot="1" x14ac:dyDescent="0.25">
      <c r="B320" s="3"/>
      <c r="C320" s="736" t="s">
        <v>182</v>
      </c>
      <c r="D320" s="737"/>
      <c r="E320" s="737"/>
      <c r="F320" s="738"/>
      <c r="G320" s="730">
        <f>G316+G317-G318+G319</f>
        <v>0</v>
      </c>
      <c r="H320" s="731"/>
      <c r="I320" s="732"/>
      <c r="J320" s="730">
        <f>J316+J317-J318+J319</f>
        <v>1795223.73</v>
      </c>
      <c r="K320" s="731"/>
      <c r="L320" s="732"/>
      <c r="M320" s="730">
        <f>M316+M317-M318+M319</f>
        <v>1251395.5399999998</v>
      </c>
      <c r="N320" s="731"/>
      <c r="O320" s="732"/>
      <c r="P320" s="730">
        <f>P316+P317-P318+P319</f>
        <v>0</v>
      </c>
      <c r="Q320" s="731"/>
      <c r="R320" s="732"/>
      <c r="S320" s="730">
        <f>S316+S317-S318+S319</f>
        <v>0</v>
      </c>
      <c r="T320" s="731"/>
      <c r="U320" s="732"/>
      <c r="V320" s="730">
        <f>V316+V317-V318+V319</f>
        <v>53928.520000000004</v>
      </c>
      <c r="W320" s="731"/>
      <c r="X320" s="732"/>
      <c r="Y320" s="730">
        <f>Y316+Y317-Y318+Y319</f>
        <v>0</v>
      </c>
      <c r="Z320" s="731"/>
      <c r="AA320" s="732"/>
      <c r="AB320" s="730">
        <f>AB316+AB317-AB318+AB319</f>
        <v>0</v>
      </c>
      <c r="AC320" s="731"/>
      <c r="AD320" s="732"/>
      <c r="AE320" s="730">
        <f>AE316+AE317-AE318+AE319</f>
        <v>3100547.7900000005</v>
      </c>
      <c r="AF320" s="731"/>
      <c r="AG320" s="37"/>
    </row>
    <row r="321" spans="2:33" s="4" customFormat="1" ht="15.75" customHeight="1" thickBot="1" x14ac:dyDescent="0.25">
      <c r="B321" s="3"/>
      <c r="C321" s="739" t="s">
        <v>180</v>
      </c>
      <c r="D321" s="740"/>
      <c r="E321" s="740"/>
      <c r="F321" s="740"/>
      <c r="G321" s="740"/>
      <c r="H321" s="740"/>
      <c r="I321" s="740"/>
      <c r="J321" s="740"/>
      <c r="K321" s="740"/>
      <c r="L321" s="740"/>
      <c r="M321" s="740"/>
      <c r="N321" s="740"/>
      <c r="O321" s="740"/>
      <c r="P321" s="740"/>
      <c r="Q321" s="740"/>
      <c r="R321" s="740"/>
      <c r="S321" s="740"/>
      <c r="T321" s="740"/>
      <c r="U321" s="740"/>
      <c r="V321" s="740"/>
      <c r="W321" s="740"/>
      <c r="X321" s="740"/>
      <c r="Y321" s="740"/>
      <c r="Z321" s="740"/>
      <c r="AA321" s="740"/>
      <c r="AB321" s="740"/>
      <c r="AC321" s="740"/>
      <c r="AD321" s="740"/>
      <c r="AE321" s="740"/>
      <c r="AF321" s="740"/>
    </row>
    <row r="322" spans="2:33" s="4" customFormat="1" ht="22.5" customHeight="1" x14ac:dyDescent="0.2">
      <c r="B322" s="3"/>
      <c r="C322" s="741" t="s">
        <v>198</v>
      </c>
      <c r="D322" s="742"/>
      <c r="E322" s="742"/>
      <c r="F322" s="743"/>
      <c r="G322" s="746"/>
      <c r="H322" s="747"/>
      <c r="I322" s="748"/>
      <c r="J322" s="202">
        <v>41338.660000000003</v>
      </c>
      <c r="K322" s="203"/>
      <c r="L322" s="204"/>
      <c r="M322" s="202"/>
      <c r="N322" s="203"/>
      <c r="O322" s="204"/>
      <c r="P322" s="202"/>
      <c r="Q322" s="203"/>
      <c r="R322" s="204"/>
      <c r="S322" s="202"/>
      <c r="T322" s="203"/>
      <c r="U322" s="204"/>
      <c r="V322" s="202"/>
      <c r="W322" s="203"/>
      <c r="X322" s="204"/>
      <c r="Y322" s="202"/>
      <c r="Z322" s="203"/>
      <c r="AA322" s="204"/>
      <c r="AB322" s="202"/>
      <c r="AC322" s="203"/>
      <c r="AD322" s="204"/>
      <c r="AE322" s="745">
        <f>SUM(G322:AD322)</f>
        <v>41338.660000000003</v>
      </c>
      <c r="AF322" s="631"/>
    </row>
    <row r="323" spans="2:33" s="4" customFormat="1" ht="15" customHeight="1" x14ac:dyDescent="0.2">
      <c r="B323" s="3"/>
      <c r="C323" s="652" t="s">
        <v>175</v>
      </c>
      <c r="D323" s="653"/>
      <c r="E323" s="653"/>
      <c r="F323" s="654"/>
      <c r="G323" s="337"/>
      <c r="H323" s="338"/>
      <c r="I323" s="339"/>
      <c r="J323" s="284"/>
      <c r="K323" s="285"/>
      <c r="L323" s="319"/>
      <c r="M323" s="284"/>
      <c r="N323" s="285"/>
      <c r="O323" s="319"/>
      <c r="P323" s="284"/>
      <c r="Q323" s="285"/>
      <c r="R323" s="319"/>
      <c r="S323" s="284"/>
      <c r="T323" s="285"/>
      <c r="U323" s="319"/>
      <c r="V323" s="284"/>
      <c r="W323" s="285"/>
      <c r="X323" s="319"/>
      <c r="Y323" s="172"/>
      <c r="Z323" s="173"/>
      <c r="AA323" s="174"/>
      <c r="AB323" s="284"/>
      <c r="AC323" s="285"/>
      <c r="AD323" s="319"/>
      <c r="AE323" s="744">
        <f>SUM(G323:AD323)</f>
        <v>0</v>
      </c>
      <c r="AF323" s="628"/>
    </row>
    <row r="324" spans="2:33" s="4" customFormat="1" ht="15" customHeight="1" x14ac:dyDescent="0.2">
      <c r="B324" s="3"/>
      <c r="C324" s="652" t="s">
        <v>176</v>
      </c>
      <c r="D324" s="653"/>
      <c r="E324" s="653"/>
      <c r="F324" s="654"/>
      <c r="G324" s="337"/>
      <c r="H324" s="338"/>
      <c r="I324" s="339"/>
      <c r="J324" s="284"/>
      <c r="K324" s="285"/>
      <c r="L324" s="319"/>
      <c r="M324" s="284"/>
      <c r="N324" s="285"/>
      <c r="O324" s="319"/>
      <c r="P324" s="284"/>
      <c r="Q324" s="285"/>
      <c r="R324" s="319"/>
      <c r="S324" s="284"/>
      <c r="T324" s="285"/>
      <c r="U324" s="319"/>
      <c r="V324" s="284"/>
      <c r="W324" s="285"/>
      <c r="X324" s="319"/>
      <c r="Y324" s="284"/>
      <c r="Z324" s="285"/>
      <c r="AA324" s="319"/>
      <c r="AB324" s="284"/>
      <c r="AC324" s="285"/>
      <c r="AD324" s="319"/>
      <c r="AE324" s="744">
        <f>SUM(G324:AD324)</f>
        <v>0</v>
      </c>
      <c r="AF324" s="628"/>
    </row>
    <row r="325" spans="2:33" s="4" customFormat="1" ht="14.25" x14ac:dyDescent="0.2">
      <c r="B325" s="3"/>
      <c r="C325" s="652" t="s">
        <v>177</v>
      </c>
      <c r="D325" s="653"/>
      <c r="E325" s="653"/>
      <c r="F325" s="654"/>
      <c r="G325" s="337"/>
      <c r="H325" s="338"/>
      <c r="I325" s="339"/>
      <c r="J325" s="284"/>
      <c r="K325" s="285"/>
      <c r="L325" s="319"/>
      <c r="M325" s="284"/>
      <c r="N325" s="285"/>
      <c r="O325" s="319"/>
      <c r="P325" s="284"/>
      <c r="Q325" s="285"/>
      <c r="R325" s="319"/>
      <c r="S325" s="284"/>
      <c r="T325" s="285"/>
      <c r="U325" s="319"/>
      <c r="V325" s="284"/>
      <c r="W325" s="285"/>
      <c r="X325" s="319"/>
      <c r="Y325" s="284"/>
      <c r="Z325" s="285"/>
      <c r="AA325" s="319"/>
      <c r="AB325" s="284"/>
      <c r="AC325" s="285"/>
      <c r="AD325" s="319"/>
      <c r="AE325" s="744">
        <f>SUM(G325:AD325)</f>
        <v>0</v>
      </c>
      <c r="AF325" s="628"/>
    </row>
    <row r="326" spans="2:33" s="4" customFormat="1" ht="22.5" customHeight="1" thickBot="1" x14ac:dyDescent="0.25">
      <c r="B326" s="3"/>
      <c r="C326" s="736" t="s">
        <v>182</v>
      </c>
      <c r="D326" s="737"/>
      <c r="E326" s="737"/>
      <c r="F326" s="738"/>
      <c r="G326" s="730">
        <f>G322+G323-G324+G325</f>
        <v>0</v>
      </c>
      <c r="H326" s="731"/>
      <c r="I326" s="732"/>
      <c r="J326" s="730">
        <f>J322+J323-J324+J325</f>
        <v>41338.660000000003</v>
      </c>
      <c r="K326" s="731"/>
      <c r="L326" s="732"/>
      <c r="M326" s="730">
        <f>M322+M323-M324+M325</f>
        <v>0</v>
      </c>
      <c r="N326" s="731"/>
      <c r="O326" s="732"/>
      <c r="P326" s="730">
        <f>P322+P323-P324+P325</f>
        <v>0</v>
      </c>
      <c r="Q326" s="731"/>
      <c r="R326" s="732"/>
      <c r="S326" s="730">
        <f>S322+S323-S324+S325</f>
        <v>0</v>
      </c>
      <c r="T326" s="731"/>
      <c r="U326" s="732"/>
      <c r="V326" s="730">
        <f>V322+V323-V324+V325</f>
        <v>0</v>
      </c>
      <c r="W326" s="731"/>
      <c r="X326" s="732"/>
      <c r="Y326" s="730">
        <f>Y322+Y323-Y324+Y325</f>
        <v>0</v>
      </c>
      <c r="Z326" s="731"/>
      <c r="AA326" s="732"/>
      <c r="AB326" s="730">
        <f>AB322+AB323-AB324+AB325</f>
        <v>0</v>
      </c>
      <c r="AC326" s="731"/>
      <c r="AD326" s="732"/>
      <c r="AE326" s="730">
        <f>AE322+AE323-AE324+AE325</f>
        <v>41338.660000000003</v>
      </c>
      <c r="AF326" s="731"/>
    </row>
    <row r="327" spans="2:33" s="4" customFormat="1" ht="15.75" customHeight="1" thickBot="1" x14ac:dyDescent="0.25">
      <c r="B327" s="3"/>
      <c r="C327" s="739" t="s">
        <v>181</v>
      </c>
      <c r="D327" s="740"/>
      <c r="E327" s="740"/>
      <c r="F327" s="740"/>
      <c r="G327" s="740"/>
      <c r="H327" s="740"/>
      <c r="I327" s="740"/>
      <c r="J327" s="740"/>
      <c r="K327" s="740"/>
      <c r="L327" s="740"/>
      <c r="M327" s="740"/>
      <c r="N327" s="740"/>
      <c r="O327" s="740"/>
      <c r="P327" s="740"/>
      <c r="Q327" s="740"/>
      <c r="R327" s="740"/>
      <c r="S327" s="740"/>
      <c r="T327" s="740"/>
      <c r="U327" s="740"/>
      <c r="V327" s="740"/>
      <c r="W327" s="740"/>
      <c r="X327" s="740"/>
      <c r="Y327" s="740"/>
      <c r="Z327" s="740"/>
      <c r="AA327" s="740"/>
      <c r="AB327" s="740"/>
      <c r="AC327" s="740"/>
      <c r="AD327" s="740"/>
      <c r="AE327" s="740"/>
      <c r="AF327" s="740"/>
    </row>
    <row r="328" spans="2:33" s="4" customFormat="1" ht="22.5" customHeight="1" x14ac:dyDescent="0.2">
      <c r="B328" s="3"/>
      <c r="C328" s="741" t="s">
        <v>198</v>
      </c>
      <c r="D328" s="742"/>
      <c r="E328" s="742"/>
      <c r="F328" s="743"/>
      <c r="G328" s="733">
        <f>G310-G316-G322</f>
        <v>80.069999999999993</v>
      </c>
      <c r="H328" s="734"/>
      <c r="I328" s="735"/>
      <c r="J328" s="733">
        <f>J310-J316-J322</f>
        <v>2277564.94</v>
      </c>
      <c r="K328" s="734"/>
      <c r="L328" s="735"/>
      <c r="M328" s="733">
        <f>M310-M316-M322</f>
        <v>241603.79000000004</v>
      </c>
      <c r="N328" s="734"/>
      <c r="O328" s="735"/>
      <c r="P328" s="733">
        <f>P310-P316-P322</f>
        <v>0</v>
      </c>
      <c r="Q328" s="734"/>
      <c r="R328" s="735"/>
      <c r="S328" s="733">
        <f>S310-S316-S322</f>
        <v>0</v>
      </c>
      <c r="T328" s="734"/>
      <c r="U328" s="735"/>
      <c r="V328" s="733">
        <f>V310-V316-V322</f>
        <v>14815.279999999999</v>
      </c>
      <c r="W328" s="734"/>
      <c r="X328" s="735"/>
      <c r="Y328" s="733">
        <f>Y310-Y316-Y322</f>
        <v>0</v>
      </c>
      <c r="Z328" s="734"/>
      <c r="AA328" s="735"/>
      <c r="AB328" s="733">
        <f>AB310-AB316-AB322</f>
        <v>0</v>
      </c>
      <c r="AC328" s="734"/>
      <c r="AD328" s="735"/>
      <c r="AE328" s="733">
        <f>AE310-AE316-AE322</f>
        <v>2534064.0799999996</v>
      </c>
      <c r="AF328" s="734"/>
    </row>
    <row r="329" spans="2:33" s="4" customFormat="1" ht="22.5" customHeight="1" thickBot="1" x14ac:dyDescent="0.25">
      <c r="B329" s="3"/>
      <c r="C329" s="736" t="s">
        <v>182</v>
      </c>
      <c r="D329" s="737"/>
      <c r="E329" s="737"/>
      <c r="F329" s="738"/>
      <c r="G329" s="730">
        <f>G314-G320-G326</f>
        <v>80.069999999999993</v>
      </c>
      <c r="H329" s="731"/>
      <c r="I329" s="732"/>
      <c r="J329" s="730">
        <f>J314-J320-J326</f>
        <v>2109754.4699999997</v>
      </c>
      <c r="K329" s="731"/>
      <c r="L329" s="732"/>
      <c r="M329" s="730">
        <f>M314-M320-M326</f>
        <v>169977.7100000002</v>
      </c>
      <c r="N329" s="731"/>
      <c r="O329" s="732"/>
      <c r="P329" s="730">
        <f>P314-P320-P326</f>
        <v>0</v>
      </c>
      <c r="Q329" s="731"/>
      <c r="R329" s="732"/>
      <c r="S329" s="730">
        <f>S314-S320-S326</f>
        <v>0</v>
      </c>
      <c r="T329" s="731"/>
      <c r="U329" s="732"/>
      <c r="V329" s="730">
        <f>V314-V320-V326</f>
        <v>11606.239999999998</v>
      </c>
      <c r="W329" s="731"/>
      <c r="X329" s="732"/>
      <c r="Y329" s="730">
        <f>Y314-Y320-Y326</f>
        <v>0</v>
      </c>
      <c r="Z329" s="731"/>
      <c r="AA329" s="732"/>
      <c r="AB329" s="730">
        <f>AB314-AB320-AB326</f>
        <v>0</v>
      </c>
      <c r="AC329" s="731"/>
      <c r="AD329" s="732"/>
      <c r="AE329" s="730">
        <f>AE314-AE320-AE326</f>
        <v>2291418.4899999998</v>
      </c>
      <c r="AF329" s="731"/>
      <c r="AG329" s="37"/>
    </row>
    <row r="330" spans="2:33" s="4" customFormat="1" ht="14.25" x14ac:dyDescent="0.2">
      <c r="B330" s="3"/>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row>
    <row r="331" spans="2:33" s="4" customFormat="1" ht="15" thickBot="1" x14ac:dyDescent="0.25">
      <c r="B331" s="3"/>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2:33" s="4" customFormat="1" ht="15" customHeight="1" thickBot="1" x14ac:dyDescent="0.25">
      <c r="B332" s="3"/>
      <c r="C332" s="752" t="s">
        <v>188</v>
      </c>
      <c r="D332" s="753"/>
      <c r="E332" s="753"/>
      <c r="F332" s="754"/>
      <c r="G332" s="758" t="s">
        <v>57</v>
      </c>
      <c r="H332" s="759"/>
      <c r="I332" s="759"/>
      <c r="J332" s="759"/>
      <c r="K332" s="759"/>
      <c r="L332" s="759"/>
      <c r="M332" s="759"/>
      <c r="N332" s="759"/>
      <c r="O332" s="759"/>
      <c r="P332" s="759"/>
      <c r="Q332" s="759"/>
      <c r="R332" s="759"/>
      <c r="S332" s="759"/>
      <c r="T332" s="759"/>
      <c r="U332" s="759"/>
      <c r="V332" s="759"/>
      <c r="W332" s="759"/>
      <c r="X332" s="759"/>
      <c r="Y332" s="759"/>
      <c r="Z332" s="759"/>
      <c r="AA332" s="759"/>
      <c r="AB332" s="759"/>
      <c r="AC332" s="759"/>
      <c r="AD332" s="759"/>
      <c r="AE332" s="759"/>
      <c r="AF332" s="759"/>
    </row>
    <row r="333" spans="2:33" s="4" customFormat="1" ht="68.25" customHeight="1" thickBot="1" x14ac:dyDescent="0.25">
      <c r="B333" s="3"/>
      <c r="C333" s="755"/>
      <c r="D333" s="756"/>
      <c r="E333" s="756"/>
      <c r="F333" s="757"/>
      <c r="G333" s="749" t="s">
        <v>189</v>
      </c>
      <c r="H333" s="750"/>
      <c r="I333" s="751"/>
      <c r="J333" s="749" t="s">
        <v>107</v>
      </c>
      <c r="K333" s="750"/>
      <c r="L333" s="751"/>
      <c r="M333" s="749" t="s">
        <v>190</v>
      </c>
      <c r="N333" s="750"/>
      <c r="O333" s="751"/>
      <c r="P333" s="749" t="s">
        <v>191</v>
      </c>
      <c r="Q333" s="750"/>
      <c r="R333" s="751"/>
      <c r="S333" s="749" t="s">
        <v>192</v>
      </c>
      <c r="T333" s="750"/>
      <c r="U333" s="751"/>
      <c r="V333" s="749" t="s">
        <v>193</v>
      </c>
      <c r="W333" s="750"/>
      <c r="X333" s="751"/>
      <c r="Y333" s="749" t="s">
        <v>194</v>
      </c>
      <c r="Z333" s="750"/>
      <c r="AA333" s="751"/>
      <c r="AB333" s="749" t="s">
        <v>195</v>
      </c>
      <c r="AC333" s="750"/>
      <c r="AD333" s="751"/>
      <c r="AE333" s="749" t="s">
        <v>69</v>
      </c>
      <c r="AF333" s="750"/>
    </row>
    <row r="334" spans="2:33" s="4" customFormat="1" ht="15" thickBot="1" x14ac:dyDescent="0.25">
      <c r="B334" s="3"/>
      <c r="C334" s="739" t="s">
        <v>173</v>
      </c>
      <c r="D334" s="740"/>
      <c r="E334" s="740"/>
      <c r="F334" s="740"/>
      <c r="G334" s="740"/>
      <c r="H334" s="740"/>
      <c r="I334" s="740"/>
      <c r="J334" s="740"/>
      <c r="K334" s="740"/>
      <c r="L334" s="740"/>
      <c r="M334" s="740"/>
      <c r="N334" s="740"/>
      <c r="O334" s="740"/>
      <c r="P334" s="740"/>
      <c r="Q334" s="740"/>
      <c r="R334" s="740"/>
      <c r="S334" s="740"/>
      <c r="T334" s="740"/>
      <c r="U334" s="740"/>
      <c r="V334" s="740"/>
      <c r="W334" s="740"/>
      <c r="X334" s="740"/>
      <c r="Y334" s="740"/>
      <c r="Z334" s="740"/>
      <c r="AA334" s="740"/>
      <c r="AB334" s="740"/>
      <c r="AC334" s="740"/>
      <c r="AD334" s="740"/>
      <c r="AE334" s="740"/>
      <c r="AF334" s="740"/>
    </row>
    <row r="335" spans="2:33" s="4" customFormat="1" ht="22.5" customHeight="1" x14ac:dyDescent="0.2">
      <c r="B335" s="3"/>
      <c r="C335" s="741" t="s">
        <v>196</v>
      </c>
      <c r="D335" s="742"/>
      <c r="E335" s="742"/>
      <c r="F335" s="743"/>
      <c r="G335" s="746">
        <v>80</v>
      </c>
      <c r="H335" s="747"/>
      <c r="I335" s="748"/>
      <c r="J335" s="202">
        <v>3967271.5</v>
      </c>
      <c r="K335" s="203"/>
      <c r="L335" s="204"/>
      <c r="M335" s="202">
        <v>1422110.73</v>
      </c>
      <c r="N335" s="203"/>
      <c r="O335" s="204"/>
      <c r="P335" s="202"/>
      <c r="Q335" s="203"/>
      <c r="R335" s="204"/>
      <c r="S335" s="202"/>
      <c r="T335" s="203"/>
      <c r="U335" s="204"/>
      <c r="V335" s="202">
        <v>66646.39</v>
      </c>
      <c r="W335" s="203"/>
      <c r="X335" s="204"/>
      <c r="Y335" s="202">
        <v>0</v>
      </c>
      <c r="Z335" s="203"/>
      <c r="AA335" s="204"/>
      <c r="AB335" s="202"/>
      <c r="AC335" s="203"/>
      <c r="AD335" s="204"/>
      <c r="AE335" s="745">
        <f>SUM(G335:AD335)</f>
        <v>5456108.6200000001</v>
      </c>
      <c r="AF335" s="631"/>
    </row>
    <row r="336" spans="2:33" s="4" customFormat="1" ht="14.25" x14ac:dyDescent="0.2">
      <c r="B336" s="3"/>
      <c r="C336" s="652" t="s">
        <v>175</v>
      </c>
      <c r="D336" s="653"/>
      <c r="E336" s="653"/>
      <c r="F336" s="654"/>
      <c r="G336" s="379"/>
      <c r="H336" s="380"/>
      <c r="I336" s="381"/>
      <c r="J336" s="172"/>
      <c r="K336" s="173"/>
      <c r="L336" s="174"/>
      <c r="M336" s="172">
        <v>41234.58</v>
      </c>
      <c r="N336" s="173"/>
      <c r="O336" s="174"/>
      <c r="P336" s="172"/>
      <c r="Q336" s="173"/>
      <c r="R336" s="174"/>
      <c r="S336" s="172"/>
      <c r="T336" s="173"/>
      <c r="U336" s="174"/>
      <c r="V336" s="172"/>
      <c r="W336" s="173"/>
      <c r="X336" s="174"/>
      <c r="Y336" s="172"/>
      <c r="Z336" s="173"/>
      <c r="AA336" s="174"/>
      <c r="AB336" s="284"/>
      <c r="AC336" s="285"/>
      <c r="AD336" s="319"/>
      <c r="AE336" s="744">
        <f>SUM(G336:AD336)</f>
        <v>41234.58</v>
      </c>
      <c r="AF336" s="628"/>
    </row>
    <row r="337" spans="2:32" s="4" customFormat="1" ht="14.25" x14ac:dyDescent="0.2">
      <c r="B337" s="3"/>
      <c r="C337" s="652" t="s">
        <v>176</v>
      </c>
      <c r="D337" s="653"/>
      <c r="E337" s="653"/>
      <c r="F337" s="654"/>
      <c r="G337" s="379"/>
      <c r="H337" s="380"/>
      <c r="I337" s="381"/>
      <c r="J337" s="172"/>
      <c r="K337" s="173"/>
      <c r="L337" s="174"/>
      <c r="M337" s="172">
        <v>27973.01</v>
      </c>
      <c r="N337" s="173"/>
      <c r="O337" s="174"/>
      <c r="P337" s="172"/>
      <c r="Q337" s="173"/>
      <c r="R337" s="174"/>
      <c r="S337" s="172"/>
      <c r="T337" s="173"/>
      <c r="U337" s="174"/>
      <c r="V337" s="172">
        <v>1111.6300000000001</v>
      </c>
      <c r="W337" s="173"/>
      <c r="X337" s="174"/>
      <c r="Y337" s="172"/>
      <c r="Z337" s="173"/>
      <c r="AA337" s="174"/>
      <c r="AB337" s="284"/>
      <c r="AC337" s="285"/>
      <c r="AD337" s="319"/>
      <c r="AE337" s="744">
        <f>SUM(G337:AD337)</f>
        <v>29084.639999999999</v>
      </c>
      <c r="AF337" s="628"/>
    </row>
    <row r="338" spans="2:32" s="4" customFormat="1" ht="14.25" x14ac:dyDescent="0.2">
      <c r="B338" s="3"/>
      <c r="C338" s="652" t="s">
        <v>177</v>
      </c>
      <c r="D338" s="653"/>
      <c r="E338" s="653"/>
      <c r="F338" s="654"/>
      <c r="G338" s="379"/>
      <c r="H338" s="380"/>
      <c r="I338" s="381"/>
      <c r="J338" s="172"/>
      <c r="K338" s="173"/>
      <c r="L338" s="174"/>
      <c r="M338" s="172"/>
      <c r="N338" s="173"/>
      <c r="O338" s="174"/>
      <c r="P338" s="172"/>
      <c r="Q338" s="173"/>
      <c r="R338" s="174"/>
      <c r="S338" s="172"/>
      <c r="T338" s="173"/>
      <c r="U338" s="174"/>
      <c r="V338" s="172"/>
      <c r="W338" s="173"/>
      <c r="X338" s="174"/>
      <c r="Y338" s="172"/>
      <c r="Z338" s="173"/>
      <c r="AA338" s="174"/>
      <c r="AB338" s="284"/>
      <c r="AC338" s="285"/>
      <c r="AD338" s="319"/>
      <c r="AE338" s="744">
        <f>SUM(G338:AD338)</f>
        <v>0</v>
      </c>
      <c r="AF338" s="628"/>
    </row>
    <row r="339" spans="2:32" s="4" customFormat="1" ht="22.5" customHeight="1" thickBot="1" x14ac:dyDescent="0.25">
      <c r="B339" s="3"/>
      <c r="C339" s="736" t="s">
        <v>197</v>
      </c>
      <c r="D339" s="737"/>
      <c r="E339" s="737"/>
      <c r="F339" s="738"/>
      <c r="G339" s="730">
        <f>G335+G336-G337+G338</f>
        <v>80</v>
      </c>
      <c r="H339" s="731"/>
      <c r="I339" s="732"/>
      <c r="J339" s="730">
        <f>J335+J336-J337+J338</f>
        <v>3967271.5</v>
      </c>
      <c r="K339" s="731"/>
      <c r="L339" s="732"/>
      <c r="M339" s="730">
        <f>M335+M336-M337+M338</f>
        <v>1435372.3</v>
      </c>
      <c r="N339" s="731"/>
      <c r="O339" s="732"/>
      <c r="P339" s="730">
        <f>P335+P336-P337+P338</f>
        <v>0</v>
      </c>
      <c r="Q339" s="731"/>
      <c r="R339" s="732"/>
      <c r="S339" s="730">
        <f>S335+S336-S337+S338</f>
        <v>0</v>
      </c>
      <c r="T339" s="731"/>
      <c r="U339" s="732"/>
      <c r="V339" s="730">
        <f>V335+V336-V337+V338</f>
        <v>65534.76</v>
      </c>
      <c r="W339" s="731"/>
      <c r="X339" s="732"/>
      <c r="Y339" s="730">
        <f>Y335+Y336-Y337+Y338</f>
        <v>0</v>
      </c>
      <c r="Z339" s="731"/>
      <c r="AA339" s="732"/>
      <c r="AB339" s="730">
        <f>AB335+AB336-AB337+AB338</f>
        <v>0</v>
      </c>
      <c r="AC339" s="731"/>
      <c r="AD339" s="732"/>
      <c r="AE339" s="730">
        <f>AE335+AE336-AE337+AE338</f>
        <v>5468258.5600000005</v>
      </c>
      <c r="AF339" s="731"/>
    </row>
    <row r="340" spans="2:32" s="4" customFormat="1" ht="15" thickBot="1" x14ac:dyDescent="0.25">
      <c r="B340" s="3"/>
      <c r="C340" s="739" t="s">
        <v>179</v>
      </c>
      <c r="D340" s="740"/>
      <c r="E340" s="740"/>
      <c r="F340" s="740"/>
      <c r="G340" s="740"/>
      <c r="H340" s="740"/>
      <c r="I340" s="740"/>
      <c r="J340" s="740"/>
      <c r="K340" s="740"/>
      <c r="L340" s="740"/>
      <c r="M340" s="740"/>
      <c r="N340" s="740"/>
      <c r="O340" s="740"/>
      <c r="P340" s="740"/>
      <c r="Q340" s="740"/>
      <c r="R340" s="740"/>
      <c r="S340" s="740"/>
      <c r="T340" s="740"/>
      <c r="U340" s="740"/>
      <c r="V340" s="740"/>
      <c r="W340" s="740"/>
      <c r="X340" s="740"/>
      <c r="Y340" s="740"/>
      <c r="Z340" s="740"/>
      <c r="AA340" s="740"/>
      <c r="AB340" s="740"/>
      <c r="AC340" s="740"/>
      <c r="AD340" s="740"/>
      <c r="AE340" s="740"/>
      <c r="AF340" s="740"/>
    </row>
    <row r="341" spans="2:32" s="4" customFormat="1" ht="22.5" customHeight="1" x14ac:dyDescent="0.2">
      <c r="B341" s="3"/>
      <c r="C341" s="741" t="s">
        <v>198</v>
      </c>
      <c r="D341" s="742"/>
      <c r="E341" s="742"/>
      <c r="F341" s="743"/>
      <c r="G341" s="746"/>
      <c r="H341" s="747"/>
      <c r="I341" s="748"/>
      <c r="J341" s="202">
        <v>1489111.46</v>
      </c>
      <c r="K341" s="203"/>
      <c r="L341" s="204"/>
      <c r="M341" s="202">
        <v>1140738.1200000001</v>
      </c>
      <c r="N341" s="203"/>
      <c r="O341" s="204"/>
      <c r="P341" s="202"/>
      <c r="Q341" s="203"/>
      <c r="R341" s="204"/>
      <c r="S341" s="202"/>
      <c r="T341" s="203"/>
      <c r="U341" s="204"/>
      <c r="V341" s="202">
        <v>48424.39</v>
      </c>
      <c r="W341" s="203"/>
      <c r="X341" s="204"/>
      <c r="Y341" s="202"/>
      <c r="Z341" s="203"/>
      <c r="AA341" s="204"/>
      <c r="AB341" s="202"/>
      <c r="AC341" s="203"/>
      <c r="AD341" s="204"/>
      <c r="AE341" s="745">
        <f>SUM(G341:AD341)</f>
        <v>2678273.9700000002</v>
      </c>
      <c r="AF341" s="631"/>
    </row>
    <row r="342" spans="2:32" s="4" customFormat="1" ht="14.25" x14ac:dyDescent="0.2">
      <c r="B342" s="3"/>
      <c r="C342" s="652" t="s">
        <v>175</v>
      </c>
      <c r="D342" s="653"/>
      <c r="E342" s="653"/>
      <c r="F342" s="654"/>
      <c r="G342" s="337"/>
      <c r="H342" s="338"/>
      <c r="I342" s="339"/>
      <c r="J342" s="284">
        <v>159256.44</v>
      </c>
      <c r="K342" s="285"/>
      <c r="L342" s="319"/>
      <c r="M342" s="284">
        <v>81003.399999999994</v>
      </c>
      <c r="N342" s="285"/>
      <c r="O342" s="319"/>
      <c r="P342" s="284"/>
      <c r="Q342" s="285"/>
      <c r="R342" s="319"/>
      <c r="S342" s="284"/>
      <c r="T342" s="285"/>
      <c r="U342" s="319"/>
      <c r="V342" s="284">
        <v>3406.72</v>
      </c>
      <c r="W342" s="285"/>
      <c r="X342" s="319"/>
      <c r="Y342" s="284"/>
      <c r="Z342" s="285"/>
      <c r="AA342" s="319"/>
      <c r="AB342" s="284"/>
      <c r="AC342" s="285"/>
      <c r="AD342" s="319"/>
      <c r="AE342" s="744">
        <f>SUM(G342:AD342)</f>
        <v>243666.56</v>
      </c>
      <c r="AF342" s="628"/>
    </row>
    <row r="343" spans="2:32" s="4" customFormat="1" ht="14.25" x14ac:dyDescent="0.2">
      <c r="B343" s="3"/>
      <c r="C343" s="652" t="s">
        <v>176</v>
      </c>
      <c r="D343" s="653"/>
      <c r="E343" s="653"/>
      <c r="F343" s="654"/>
      <c r="G343" s="337"/>
      <c r="H343" s="338"/>
      <c r="I343" s="339"/>
      <c r="J343" s="284"/>
      <c r="K343" s="285"/>
      <c r="L343" s="319"/>
      <c r="M343" s="284">
        <v>27973.01</v>
      </c>
      <c r="N343" s="285"/>
      <c r="O343" s="319"/>
      <c r="P343" s="284"/>
      <c r="Q343" s="285"/>
      <c r="R343" s="319"/>
      <c r="S343" s="284"/>
      <c r="T343" s="285"/>
      <c r="U343" s="319"/>
      <c r="V343" s="172">
        <v>1111.6300000000001</v>
      </c>
      <c r="W343" s="173"/>
      <c r="X343" s="174"/>
      <c r="Y343" s="284"/>
      <c r="Z343" s="285"/>
      <c r="AA343" s="319"/>
      <c r="AB343" s="284"/>
      <c r="AC343" s="285"/>
      <c r="AD343" s="319"/>
      <c r="AE343" s="744">
        <f>SUM(G343:AD343)</f>
        <v>29084.639999999999</v>
      </c>
      <c r="AF343" s="628"/>
    </row>
    <row r="344" spans="2:32" s="4" customFormat="1" ht="14.25" x14ac:dyDescent="0.2">
      <c r="B344" s="3"/>
      <c r="C344" s="652" t="s">
        <v>177</v>
      </c>
      <c r="D344" s="653"/>
      <c r="E344" s="653"/>
      <c r="F344" s="654"/>
      <c r="G344" s="337"/>
      <c r="H344" s="338"/>
      <c r="I344" s="339"/>
      <c r="J344" s="284"/>
      <c r="K344" s="285"/>
      <c r="L344" s="319"/>
      <c r="M344" s="284"/>
      <c r="N344" s="285"/>
      <c r="O344" s="319"/>
      <c r="P344" s="284"/>
      <c r="Q344" s="285"/>
      <c r="R344" s="319"/>
      <c r="S344" s="284"/>
      <c r="T344" s="285"/>
      <c r="U344" s="319"/>
      <c r="V344" s="284"/>
      <c r="W344" s="285"/>
      <c r="X344" s="319"/>
      <c r="Y344" s="284"/>
      <c r="Z344" s="285"/>
      <c r="AA344" s="319"/>
      <c r="AB344" s="284"/>
      <c r="AC344" s="285"/>
      <c r="AD344" s="319"/>
      <c r="AE344" s="744">
        <f>SUM(G344:AD344)</f>
        <v>0</v>
      </c>
      <c r="AF344" s="628"/>
    </row>
    <row r="345" spans="2:32" s="4" customFormat="1" ht="22.5" customHeight="1" thickBot="1" x14ac:dyDescent="0.25">
      <c r="B345" s="3"/>
      <c r="C345" s="736" t="s">
        <v>182</v>
      </c>
      <c r="D345" s="737"/>
      <c r="E345" s="737"/>
      <c r="F345" s="738"/>
      <c r="G345" s="730">
        <f>G341+G342-G343+G344</f>
        <v>0</v>
      </c>
      <c r="H345" s="731"/>
      <c r="I345" s="732"/>
      <c r="J345" s="730">
        <f>J341+J342-J343+J344</f>
        <v>1648367.9</v>
      </c>
      <c r="K345" s="731"/>
      <c r="L345" s="732"/>
      <c r="M345" s="730">
        <f>M341+M342-M343+M344</f>
        <v>1193768.51</v>
      </c>
      <c r="N345" s="731"/>
      <c r="O345" s="732"/>
      <c r="P345" s="730">
        <f>P341+P342-P343+P344</f>
        <v>0</v>
      </c>
      <c r="Q345" s="731"/>
      <c r="R345" s="732"/>
      <c r="S345" s="730">
        <f>S341+S342-S343+S344</f>
        <v>0</v>
      </c>
      <c r="T345" s="731"/>
      <c r="U345" s="732"/>
      <c r="V345" s="730">
        <f>V341+V342-V343+V344</f>
        <v>50719.48</v>
      </c>
      <c r="W345" s="731"/>
      <c r="X345" s="732"/>
      <c r="Y345" s="730">
        <f>Y341+Y342-Y343+Y344</f>
        <v>0</v>
      </c>
      <c r="Z345" s="731"/>
      <c r="AA345" s="732"/>
      <c r="AB345" s="730">
        <f>AB341+AB342-AB343+AB344</f>
        <v>0</v>
      </c>
      <c r="AC345" s="731"/>
      <c r="AD345" s="732"/>
      <c r="AE345" s="730">
        <f>AE341+AE342-AE343+AE344</f>
        <v>2892855.89</v>
      </c>
      <c r="AF345" s="731"/>
    </row>
    <row r="346" spans="2:32" s="4" customFormat="1" ht="15" thickBot="1" x14ac:dyDescent="0.25">
      <c r="B346" s="3"/>
      <c r="C346" s="739" t="s">
        <v>180</v>
      </c>
      <c r="D346" s="740"/>
      <c r="E346" s="740"/>
      <c r="F346" s="740"/>
      <c r="G346" s="740"/>
      <c r="H346" s="740"/>
      <c r="I346" s="740"/>
      <c r="J346" s="740"/>
      <c r="K346" s="740"/>
      <c r="L346" s="740"/>
      <c r="M346" s="740"/>
      <c r="N346" s="740"/>
      <c r="O346" s="740"/>
      <c r="P346" s="740"/>
      <c r="Q346" s="740"/>
      <c r="R346" s="740"/>
      <c r="S346" s="740"/>
      <c r="T346" s="740"/>
      <c r="U346" s="740"/>
      <c r="V346" s="740"/>
      <c r="W346" s="740"/>
      <c r="X346" s="740"/>
      <c r="Y346" s="740"/>
      <c r="Z346" s="740"/>
      <c r="AA346" s="740"/>
      <c r="AB346" s="740"/>
      <c r="AC346" s="740"/>
      <c r="AD346" s="740"/>
      <c r="AE346" s="740"/>
      <c r="AF346" s="740"/>
    </row>
    <row r="347" spans="2:32" s="4" customFormat="1" ht="22.5" customHeight="1" x14ac:dyDescent="0.2">
      <c r="B347" s="3"/>
      <c r="C347" s="741" t="s">
        <v>198</v>
      </c>
      <c r="D347" s="742"/>
      <c r="E347" s="742"/>
      <c r="F347" s="743"/>
      <c r="G347" s="746"/>
      <c r="H347" s="747"/>
      <c r="I347" s="748"/>
      <c r="J347" s="202">
        <v>41338.660000000003</v>
      </c>
      <c r="K347" s="203"/>
      <c r="L347" s="204"/>
      <c r="M347" s="202"/>
      <c r="N347" s="203"/>
      <c r="O347" s="204"/>
      <c r="P347" s="202"/>
      <c r="Q347" s="203"/>
      <c r="R347" s="204"/>
      <c r="S347" s="202"/>
      <c r="T347" s="203"/>
      <c r="U347" s="204"/>
      <c r="V347" s="202"/>
      <c r="W347" s="203"/>
      <c r="X347" s="204"/>
      <c r="Y347" s="202"/>
      <c r="Z347" s="203"/>
      <c r="AA347" s="204"/>
      <c r="AB347" s="202"/>
      <c r="AC347" s="203"/>
      <c r="AD347" s="204"/>
      <c r="AE347" s="745">
        <f>SUM(G347:AD347)</f>
        <v>41338.660000000003</v>
      </c>
      <c r="AF347" s="631"/>
    </row>
    <row r="348" spans="2:32" s="4" customFormat="1" ht="14.25" x14ac:dyDescent="0.2">
      <c r="B348" s="3"/>
      <c r="C348" s="652" t="s">
        <v>175</v>
      </c>
      <c r="D348" s="653"/>
      <c r="E348" s="653"/>
      <c r="F348" s="654"/>
      <c r="G348" s="337"/>
      <c r="H348" s="338"/>
      <c r="I348" s="339"/>
      <c r="J348" s="284"/>
      <c r="K348" s="285"/>
      <c r="L348" s="319"/>
      <c r="M348" s="284"/>
      <c r="N348" s="285"/>
      <c r="O348" s="319"/>
      <c r="P348" s="284"/>
      <c r="Q348" s="285"/>
      <c r="R348" s="319"/>
      <c r="S348" s="284"/>
      <c r="T348" s="285"/>
      <c r="U348" s="319"/>
      <c r="V348" s="284"/>
      <c r="W348" s="285"/>
      <c r="X348" s="319"/>
      <c r="Y348" s="172"/>
      <c r="Z348" s="173"/>
      <c r="AA348" s="174"/>
      <c r="AB348" s="284"/>
      <c r="AC348" s="285"/>
      <c r="AD348" s="319"/>
      <c r="AE348" s="744">
        <f>SUM(G348:AD348)</f>
        <v>0</v>
      </c>
      <c r="AF348" s="628"/>
    </row>
    <row r="349" spans="2:32" s="4" customFormat="1" ht="14.25" x14ac:dyDescent="0.2">
      <c r="B349" s="3"/>
      <c r="C349" s="652" t="s">
        <v>176</v>
      </c>
      <c r="D349" s="653"/>
      <c r="E349" s="653"/>
      <c r="F349" s="654"/>
      <c r="G349" s="337"/>
      <c r="H349" s="338"/>
      <c r="I349" s="339"/>
      <c r="J349" s="284"/>
      <c r="K349" s="285"/>
      <c r="L349" s="319"/>
      <c r="M349" s="284"/>
      <c r="N349" s="285"/>
      <c r="O349" s="319"/>
      <c r="P349" s="284"/>
      <c r="Q349" s="285"/>
      <c r="R349" s="319"/>
      <c r="S349" s="284"/>
      <c r="T349" s="285"/>
      <c r="U349" s="319"/>
      <c r="V349" s="284"/>
      <c r="W349" s="285"/>
      <c r="X349" s="319"/>
      <c r="Y349" s="284"/>
      <c r="Z349" s="285"/>
      <c r="AA349" s="319"/>
      <c r="AB349" s="284"/>
      <c r="AC349" s="285"/>
      <c r="AD349" s="319"/>
      <c r="AE349" s="744">
        <f>SUM(G349:AD349)</f>
        <v>0</v>
      </c>
      <c r="AF349" s="628"/>
    </row>
    <row r="350" spans="2:32" s="4" customFormat="1" ht="14.25" x14ac:dyDescent="0.2">
      <c r="B350" s="3"/>
      <c r="C350" s="652" t="s">
        <v>177</v>
      </c>
      <c r="D350" s="653"/>
      <c r="E350" s="653"/>
      <c r="F350" s="654"/>
      <c r="G350" s="337"/>
      <c r="H350" s="338"/>
      <c r="I350" s="339"/>
      <c r="J350" s="284"/>
      <c r="K350" s="285"/>
      <c r="L350" s="319"/>
      <c r="M350" s="284"/>
      <c r="N350" s="285"/>
      <c r="O350" s="319"/>
      <c r="P350" s="284"/>
      <c r="Q350" s="285"/>
      <c r="R350" s="319"/>
      <c r="S350" s="284"/>
      <c r="T350" s="285"/>
      <c r="U350" s="319"/>
      <c r="V350" s="284"/>
      <c r="W350" s="285"/>
      <c r="X350" s="319"/>
      <c r="Y350" s="284"/>
      <c r="Z350" s="285"/>
      <c r="AA350" s="319"/>
      <c r="AB350" s="284"/>
      <c r="AC350" s="285"/>
      <c r="AD350" s="319"/>
      <c r="AE350" s="744">
        <f>SUM(G350:AD350)</f>
        <v>0</v>
      </c>
      <c r="AF350" s="628"/>
    </row>
    <row r="351" spans="2:32" s="4" customFormat="1" ht="22.5" customHeight="1" thickBot="1" x14ac:dyDescent="0.25">
      <c r="B351" s="3"/>
      <c r="C351" s="736" t="s">
        <v>182</v>
      </c>
      <c r="D351" s="737"/>
      <c r="E351" s="737"/>
      <c r="F351" s="738"/>
      <c r="G351" s="730">
        <f>G347+G348-G349+G350</f>
        <v>0</v>
      </c>
      <c r="H351" s="731"/>
      <c r="I351" s="732"/>
      <c r="J351" s="730">
        <f>J347+J348-J349+J350</f>
        <v>41338.660000000003</v>
      </c>
      <c r="K351" s="731"/>
      <c r="L351" s="732"/>
      <c r="M351" s="730">
        <f>M347+M348-M349+M350</f>
        <v>0</v>
      </c>
      <c r="N351" s="731"/>
      <c r="O351" s="732"/>
      <c r="P351" s="730">
        <f>P347+P348-P349+P350</f>
        <v>0</v>
      </c>
      <c r="Q351" s="731"/>
      <c r="R351" s="732"/>
      <c r="S351" s="730">
        <f>S347+S348-S349+S350</f>
        <v>0</v>
      </c>
      <c r="T351" s="731"/>
      <c r="U351" s="732"/>
      <c r="V351" s="730">
        <f>V347+V348-V349+V350</f>
        <v>0</v>
      </c>
      <c r="W351" s="731"/>
      <c r="X351" s="732"/>
      <c r="Y351" s="730">
        <f>Y347+Y348-Y349+Y350</f>
        <v>0</v>
      </c>
      <c r="Z351" s="731"/>
      <c r="AA351" s="732"/>
      <c r="AB351" s="730">
        <f>AB347+AB348-AB349+AB350</f>
        <v>0</v>
      </c>
      <c r="AC351" s="731"/>
      <c r="AD351" s="732"/>
      <c r="AE351" s="730">
        <f>AE347+AE348-AE349+AE350</f>
        <v>41338.660000000003</v>
      </c>
      <c r="AF351" s="731"/>
    </row>
    <row r="352" spans="2:32" s="4" customFormat="1" ht="15" thickBot="1" x14ac:dyDescent="0.25">
      <c r="B352" s="3"/>
      <c r="C352" s="739" t="s">
        <v>181</v>
      </c>
      <c r="D352" s="740"/>
      <c r="E352" s="740"/>
      <c r="F352" s="740"/>
      <c r="G352" s="740"/>
      <c r="H352" s="740"/>
      <c r="I352" s="740"/>
      <c r="J352" s="740"/>
      <c r="K352" s="740"/>
      <c r="L352" s="740"/>
      <c r="M352" s="740"/>
      <c r="N352" s="740"/>
      <c r="O352" s="740"/>
      <c r="P352" s="740"/>
      <c r="Q352" s="740"/>
      <c r="R352" s="740"/>
      <c r="S352" s="740"/>
      <c r="T352" s="740"/>
      <c r="U352" s="740"/>
      <c r="V352" s="740"/>
      <c r="W352" s="740"/>
      <c r="X352" s="740"/>
      <c r="Y352" s="740"/>
      <c r="Z352" s="740"/>
      <c r="AA352" s="740"/>
      <c r="AB352" s="740"/>
      <c r="AC352" s="740"/>
      <c r="AD352" s="740"/>
      <c r="AE352" s="740"/>
      <c r="AF352" s="740"/>
    </row>
    <row r="353" spans="1:32" s="4" customFormat="1" ht="22.5" customHeight="1" x14ac:dyDescent="0.2">
      <c r="B353" s="3"/>
      <c r="C353" s="741" t="s">
        <v>198</v>
      </c>
      <c r="D353" s="742"/>
      <c r="E353" s="742"/>
      <c r="F353" s="743"/>
      <c r="G353" s="733">
        <f>G335-G341-G347</f>
        <v>80</v>
      </c>
      <c r="H353" s="734"/>
      <c r="I353" s="735"/>
      <c r="J353" s="733">
        <f>J335-J341-J347</f>
        <v>2436821.38</v>
      </c>
      <c r="K353" s="734"/>
      <c r="L353" s="735"/>
      <c r="M353" s="733">
        <f>M335-M341-M347</f>
        <v>281372.60999999987</v>
      </c>
      <c r="N353" s="734"/>
      <c r="O353" s="735"/>
      <c r="P353" s="733">
        <f>P335-P341-P347</f>
        <v>0</v>
      </c>
      <c r="Q353" s="734"/>
      <c r="R353" s="735"/>
      <c r="S353" s="733">
        <f>S335-S341-S347</f>
        <v>0</v>
      </c>
      <c r="T353" s="734"/>
      <c r="U353" s="735"/>
      <c r="V353" s="733">
        <f>V335-V341-V347</f>
        <v>18222</v>
      </c>
      <c r="W353" s="734"/>
      <c r="X353" s="735"/>
      <c r="Y353" s="733">
        <f>Y335-Y341-Y347</f>
        <v>0</v>
      </c>
      <c r="Z353" s="734"/>
      <c r="AA353" s="735"/>
      <c r="AB353" s="733">
        <f>AB335-AB341-AB347</f>
        <v>0</v>
      </c>
      <c r="AC353" s="734"/>
      <c r="AD353" s="735"/>
      <c r="AE353" s="733">
        <f>AE335-AE341-AE347</f>
        <v>2736495.9899999998</v>
      </c>
      <c r="AF353" s="734"/>
    </row>
    <row r="354" spans="1:32" s="4" customFormat="1" ht="22.5" customHeight="1" thickBot="1" x14ac:dyDescent="0.25">
      <c r="B354" s="3"/>
      <c r="C354" s="736" t="s">
        <v>182</v>
      </c>
      <c r="D354" s="737"/>
      <c r="E354" s="737"/>
      <c r="F354" s="738"/>
      <c r="G354" s="730">
        <f>G339-G345-G351</f>
        <v>80</v>
      </c>
      <c r="H354" s="731"/>
      <c r="I354" s="732"/>
      <c r="J354" s="730">
        <f>J339-J345-J351</f>
        <v>2277564.94</v>
      </c>
      <c r="K354" s="731"/>
      <c r="L354" s="732"/>
      <c r="M354" s="730">
        <f>M339-M345-M351</f>
        <v>241603.79000000004</v>
      </c>
      <c r="N354" s="731"/>
      <c r="O354" s="732"/>
      <c r="P354" s="730">
        <f>P339-P345-P351</f>
        <v>0</v>
      </c>
      <c r="Q354" s="731"/>
      <c r="R354" s="732"/>
      <c r="S354" s="730">
        <f>S339-S345-S351</f>
        <v>0</v>
      </c>
      <c r="T354" s="731"/>
      <c r="U354" s="732"/>
      <c r="V354" s="730">
        <f>V339-V345-V351</f>
        <v>14815.279999999999</v>
      </c>
      <c r="W354" s="731"/>
      <c r="X354" s="732"/>
      <c r="Y354" s="730">
        <f>Y339-Y345-Y351</f>
        <v>0</v>
      </c>
      <c r="Z354" s="731"/>
      <c r="AA354" s="732"/>
      <c r="AB354" s="730">
        <f>AB339-AB345-AB351</f>
        <v>0</v>
      </c>
      <c r="AC354" s="731"/>
      <c r="AD354" s="732"/>
      <c r="AE354" s="730">
        <f>AE339-AE345-AE351</f>
        <v>2534064.0100000002</v>
      </c>
      <c r="AF354" s="731"/>
    </row>
    <row r="355" spans="1:32" s="4" customFormat="1" ht="15" thickBot="1" x14ac:dyDescent="0.25">
      <c r="B355" s="3"/>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row>
    <row r="356" spans="1:32" s="4" customFormat="1" ht="24.95" customHeight="1" thickBot="1" x14ac:dyDescent="0.25">
      <c r="B356" s="3"/>
      <c r="C356" s="160" t="s">
        <v>188</v>
      </c>
      <c r="D356" s="161"/>
      <c r="E356" s="161"/>
      <c r="F356" s="161"/>
      <c r="G356" s="161"/>
      <c r="H356" s="161"/>
      <c r="I356" s="161"/>
      <c r="J356" s="161"/>
      <c r="K356" s="161"/>
      <c r="L356" s="161"/>
      <c r="M356" s="161"/>
      <c r="N356" s="161"/>
      <c r="O356" s="161"/>
      <c r="P356" s="161"/>
      <c r="Q356" s="162"/>
      <c r="R356" s="160" t="s">
        <v>183</v>
      </c>
      <c r="S356" s="161"/>
      <c r="T356" s="161"/>
      <c r="U356" s="161"/>
      <c r="V356" s="161"/>
      <c r="W356" s="161"/>
      <c r="X356" s="161"/>
      <c r="Y356" s="161"/>
      <c r="Z356" s="161"/>
      <c r="AA356" s="161"/>
      <c r="AB356" s="161"/>
      <c r="AC356" s="161"/>
      <c r="AD356" s="161"/>
      <c r="AE356" s="161"/>
      <c r="AF356" s="162"/>
    </row>
    <row r="357" spans="1:32" s="4" customFormat="1" ht="39.75" customHeight="1" x14ac:dyDescent="0.2">
      <c r="B357" s="3"/>
      <c r="C357" s="145" t="s">
        <v>199</v>
      </c>
      <c r="D357" s="146"/>
      <c r="E357" s="146"/>
      <c r="F357" s="146"/>
      <c r="G357" s="146"/>
      <c r="H357" s="146"/>
      <c r="I357" s="146"/>
      <c r="J357" s="146"/>
      <c r="K357" s="146"/>
      <c r="L357" s="146"/>
      <c r="M357" s="146"/>
      <c r="N357" s="146"/>
      <c r="O357" s="146"/>
      <c r="P357" s="146"/>
      <c r="Q357" s="147"/>
      <c r="R357" s="727" t="s">
        <v>200</v>
      </c>
      <c r="S357" s="728"/>
      <c r="T357" s="728"/>
      <c r="U357" s="728"/>
      <c r="V357" s="728"/>
      <c r="W357" s="728"/>
      <c r="X357" s="728"/>
      <c r="Y357" s="728"/>
      <c r="Z357" s="728"/>
      <c r="AA357" s="728"/>
      <c r="AB357" s="728"/>
      <c r="AC357" s="728"/>
      <c r="AD357" s="728"/>
      <c r="AE357" s="728"/>
      <c r="AF357" s="729"/>
    </row>
    <row r="358" spans="1:32" s="4" customFormat="1" ht="24.95" customHeight="1" thickBot="1" x14ac:dyDescent="0.25">
      <c r="B358" s="3"/>
      <c r="C358" s="240" t="s">
        <v>201</v>
      </c>
      <c r="D358" s="241"/>
      <c r="E358" s="241"/>
      <c r="F358" s="241"/>
      <c r="G358" s="241"/>
      <c r="H358" s="241"/>
      <c r="I358" s="241"/>
      <c r="J358" s="241"/>
      <c r="K358" s="241"/>
      <c r="L358" s="241"/>
      <c r="M358" s="241"/>
      <c r="N358" s="241"/>
      <c r="O358" s="241"/>
      <c r="P358" s="241"/>
      <c r="Q358" s="242"/>
      <c r="R358" s="211"/>
      <c r="S358" s="212"/>
      <c r="T358" s="212"/>
      <c r="U358" s="212"/>
      <c r="V358" s="212"/>
      <c r="W358" s="212"/>
      <c r="X358" s="212"/>
      <c r="Y358" s="212"/>
      <c r="Z358" s="212"/>
      <c r="AA358" s="212"/>
      <c r="AB358" s="212"/>
      <c r="AC358" s="212"/>
      <c r="AD358" s="212"/>
      <c r="AE358" s="212"/>
      <c r="AF358" s="213"/>
    </row>
    <row r="359" spans="1:32" s="4" customFormat="1" ht="14.25" x14ac:dyDescent="0.2">
      <c r="B359" s="3"/>
    </row>
    <row r="360" spans="1:32" s="17" customFormat="1" ht="12.75" x14ac:dyDescent="0.2">
      <c r="A360" s="28"/>
      <c r="B360" s="18"/>
      <c r="C360" s="16" t="s">
        <v>202</v>
      </c>
    </row>
    <row r="361" spans="1:32" s="17" customFormat="1" ht="12.75" x14ac:dyDescent="0.2">
      <c r="A361" s="28"/>
      <c r="B361" s="18"/>
    </row>
    <row r="362" spans="1:32" s="18" customFormat="1" ht="12.75" customHeight="1" x14ac:dyDescent="0.2">
      <c r="A362" s="28"/>
      <c r="C362" s="560" t="s">
        <v>203</v>
      </c>
      <c r="D362" s="560"/>
      <c r="E362" s="560"/>
      <c r="F362" s="560"/>
      <c r="G362" s="560"/>
      <c r="H362" s="560"/>
      <c r="I362" s="560"/>
      <c r="J362" s="560"/>
      <c r="K362" s="560"/>
      <c r="L362" s="560"/>
      <c r="M362" s="560"/>
      <c r="N362" s="560"/>
      <c r="O362" s="560"/>
      <c r="P362" s="560"/>
      <c r="Q362" s="560"/>
      <c r="R362" s="560"/>
      <c r="S362" s="560"/>
      <c r="T362" s="560"/>
      <c r="U362" s="560"/>
      <c r="V362" s="560"/>
      <c r="W362" s="560"/>
      <c r="X362" s="560"/>
      <c r="Y362" s="560"/>
      <c r="Z362" s="560"/>
      <c r="AA362" s="560"/>
      <c r="AB362" s="560"/>
      <c r="AC362" s="560"/>
      <c r="AD362" s="560"/>
      <c r="AE362" s="560"/>
      <c r="AF362" s="560"/>
    </row>
    <row r="363" spans="1:32" s="17" customFormat="1" ht="12.75" x14ac:dyDescent="0.2">
      <c r="A363" s="28"/>
      <c r="B363" s="18"/>
      <c r="C363" s="560"/>
      <c r="D363" s="560"/>
      <c r="E363" s="560"/>
      <c r="F363" s="560"/>
      <c r="G363" s="560"/>
      <c r="H363" s="560"/>
      <c r="I363" s="560"/>
      <c r="J363" s="560"/>
      <c r="K363" s="560"/>
      <c r="L363" s="560"/>
      <c r="M363" s="560"/>
      <c r="N363" s="560"/>
      <c r="O363" s="560"/>
      <c r="P363" s="560"/>
      <c r="Q363" s="560"/>
      <c r="R363" s="560"/>
      <c r="S363" s="560"/>
      <c r="T363" s="560"/>
      <c r="U363" s="560"/>
      <c r="V363" s="560"/>
      <c r="W363" s="560"/>
      <c r="X363" s="560"/>
      <c r="Y363" s="560"/>
      <c r="Z363" s="560"/>
      <c r="AA363" s="560"/>
      <c r="AB363" s="560"/>
      <c r="AC363" s="560"/>
      <c r="AD363" s="560"/>
      <c r="AE363" s="560"/>
      <c r="AF363" s="560"/>
    </row>
    <row r="364" spans="1:32" s="17" customFormat="1" ht="36" customHeight="1" x14ac:dyDescent="0.2">
      <c r="A364" s="28"/>
      <c r="B364" s="18"/>
      <c r="C364" s="560"/>
      <c r="D364" s="560"/>
      <c r="E364" s="560"/>
      <c r="F364" s="560"/>
      <c r="G364" s="560"/>
      <c r="H364" s="560"/>
      <c r="I364" s="560"/>
      <c r="J364" s="560"/>
      <c r="K364" s="560"/>
      <c r="L364" s="560"/>
      <c r="M364" s="560"/>
      <c r="N364" s="560"/>
      <c r="O364" s="560"/>
      <c r="P364" s="560"/>
      <c r="Q364" s="560"/>
      <c r="R364" s="560"/>
      <c r="S364" s="560"/>
      <c r="T364" s="560"/>
      <c r="U364" s="560"/>
      <c r="V364" s="560"/>
      <c r="W364" s="560"/>
      <c r="X364" s="560"/>
      <c r="Y364" s="560"/>
      <c r="Z364" s="560"/>
      <c r="AA364" s="560"/>
      <c r="AB364" s="560"/>
      <c r="AC364" s="560"/>
      <c r="AD364" s="560"/>
      <c r="AE364" s="560"/>
      <c r="AF364" s="560"/>
    </row>
    <row r="365" spans="1:32" s="4" customFormat="1" ht="14.25" customHeight="1" x14ac:dyDescent="0.2">
      <c r="B365" s="3"/>
    </row>
    <row r="366" spans="1:32" s="4" customFormat="1" ht="14.25" customHeight="1" x14ac:dyDescent="0.2">
      <c r="B366" s="3"/>
    </row>
    <row r="367" spans="1:32" s="4" customFormat="1" ht="14.25" x14ac:dyDescent="0.2">
      <c r="B367" s="3"/>
    </row>
    <row r="368" spans="1:32" s="4" customFormat="1" ht="14.25" x14ac:dyDescent="0.2">
      <c r="B368" s="3"/>
      <c r="C368" s="16" t="s">
        <v>204</v>
      </c>
    </row>
    <row r="369" spans="2:32" s="4" customFormat="1" ht="14.25" x14ac:dyDescent="0.2">
      <c r="B369" s="3"/>
    </row>
    <row r="370" spans="2:32" s="4" customFormat="1" ht="14.25" customHeight="1" x14ac:dyDescent="0.2">
      <c r="B370" s="3"/>
      <c r="C370" s="663" t="s">
        <v>205</v>
      </c>
      <c r="D370" s="663"/>
      <c r="E370" s="663"/>
      <c r="F370" s="663"/>
      <c r="G370" s="663"/>
      <c r="H370" s="663"/>
      <c r="I370" s="663"/>
      <c r="J370" s="663"/>
      <c r="K370" s="663"/>
      <c r="L370" s="663"/>
      <c r="M370" s="663"/>
      <c r="N370" s="663"/>
      <c r="O370" s="663"/>
      <c r="P370" s="663"/>
      <c r="Q370" s="663"/>
      <c r="R370" s="663"/>
      <c r="S370" s="663"/>
      <c r="T370" s="663"/>
      <c r="U370" s="663"/>
      <c r="V370" s="663"/>
      <c r="W370" s="663"/>
      <c r="X370" s="663"/>
      <c r="Y370" s="663"/>
      <c r="Z370" s="663"/>
      <c r="AA370" s="663"/>
      <c r="AB370" s="663"/>
      <c r="AC370" s="663"/>
      <c r="AD370" s="663"/>
      <c r="AE370" s="663"/>
      <c r="AF370" s="663"/>
    </row>
    <row r="371" spans="2:32" s="4" customFormat="1" ht="23.25" customHeight="1" x14ac:dyDescent="0.2">
      <c r="B371" s="3"/>
      <c r="C371" s="663"/>
      <c r="D371" s="663"/>
      <c r="E371" s="663"/>
      <c r="F371" s="663"/>
      <c r="G371" s="663"/>
      <c r="H371" s="663"/>
      <c r="I371" s="663"/>
      <c r="J371" s="663"/>
      <c r="K371" s="663"/>
      <c r="L371" s="663"/>
      <c r="M371" s="663"/>
      <c r="N371" s="663"/>
      <c r="O371" s="663"/>
      <c r="P371" s="663"/>
      <c r="Q371" s="663"/>
      <c r="R371" s="663"/>
      <c r="S371" s="663"/>
      <c r="T371" s="663"/>
      <c r="U371" s="663"/>
      <c r="V371" s="663"/>
      <c r="W371" s="663"/>
      <c r="X371" s="663"/>
      <c r="Y371" s="663"/>
      <c r="Z371" s="663"/>
      <c r="AA371" s="663"/>
      <c r="AB371" s="663"/>
      <c r="AC371" s="663"/>
      <c r="AD371" s="663"/>
      <c r="AE371" s="663"/>
      <c r="AF371" s="663"/>
    </row>
    <row r="372" spans="2:32" s="4" customFormat="1" ht="14.25" x14ac:dyDescent="0.2">
      <c r="B372" s="3"/>
    </row>
    <row r="373" spans="2:32" s="4" customFormat="1" ht="14.25" customHeight="1" x14ac:dyDescent="0.2">
      <c r="B373" s="3"/>
      <c r="C373" s="705" t="s">
        <v>206</v>
      </c>
      <c r="D373" s="705"/>
      <c r="E373" s="705"/>
      <c r="F373" s="705"/>
      <c r="G373" s="705"/>
      <c r="H373" s="705"/>
      <c r="I373" s="705"/>
      <c r="J373" s="705"/>
      <c r="K373" s="705"/>
      <c r="L373" s="705"/>
      <c r="M373" s="705"/>
      <c r="N373" s="705"/>
      <c r="O373" s="705"/>
      <c r="P373" s="705"/>
      <c r="Q373" s="705"/>
      <c r="R373" s="705"/>
      <c r="S373" s="705"/>
      <c r="T373" s="705"/>
      <c r="U373" s="705"/>
      <c r="V373" s="705"/>
      <c r="W373" s="705"/>
      <c r="X373" s="705"/>
      <c r="Y373" s="705"/>
      <c r="Z373" s="705"/>
      <c r="AA373" s="705"/>
      <c r="AB373" s="705"/>
      <c r="AC373" s="705"/>
      <c r="AD373" s="705"/>
      <c r="AE373" s="705"/>
      <c r="AF373" s="705"/>
    </row>
    <row r="374" spans="2:32" s="4" customFormat="1" ht="15" thickBot="1" x14ac:dyDescent="0.25">
      <c r="B374" s="3"/>
    </row>
    <row r="375" spans="2:32" s="4" customFormat="1" ht="15.75" customHeight="1" thickBot="1" x14ac:dyDescent="0.25">
      <c r="B375" s="3"/>
      <c r="C375" s="154" t="s">
        <v>207</v>
      </c>
      <c r="D375" s="155"/>
      <c r="E375" s="155"/>
      <c r="F375" s="155"/>
      <c r="G375" s="156"/>
      <c r="H375" s="160" t="s">
        <v>56</v>
      </c>
      <c r="I375" s="161"/>
      <c r="J375" s="161"/>
      <c r="K375" s="161"/>
      <c r="L375" s="161"/>
      <c r="M375" s="161"/>
      <c r="N375" s="161"/>
      <c r="O375" s="161"/>
      <c r="P375" s="161"/>
      <c r="Q375" s="161"/>
      <c r="R375" s="161"/>
      <c r="S375" s="161"/>
      <c r="T375" s="161"/>
      <c r="U375" s="161"/>
      <c r="V375" s="161"/>
      <c r="W375" s="161"/>
      <c r="X375" s="161"/>
      <c r="Y375" s="161"/>
      <c r="Z375" s="161"/>
      <c r="AA375" s="161"/>
      <c r="AB375" s="161"/>
      <c r="AC375" s="161"/>
      <c r="AD375" s="161"/>
      <c r="AE375" s="161"/>
      <c r="AF375" s="162"/>
    </row>
    <row r="376" spans="2:32" s="4" customFormat="1" ht="47.25" customHeight="1" thickBot="1" x14ac:dyDescent="0.25">
      <c r="B376" s="3"/>
      <c r="C376" s="157"/>
      <c r="D376" s="158"/>
      <c r="E376" s="158"/>
      <c r="F376" s="158"/>
      <c r="G376" s="159"/>
      <c r="H376" s="163" t="s">
        <v>208</v>
      </c>
      <c r="I376" s="164"/>
      <c r="J376" s="164"/>
      <c r="K376" s="164"/>
      <c r="L376" s="165"/>
      <c r="M376" s="163" t="s">
        <v>209</v>
      </c>
      <c r="N376" s="164"/>
      <c r="O376" s="164"/>
      <c r="P376" s="164"/>
      <c r="Q376" s="165"/>
      <c r="R376" s="163" t="s">
        <v>210</v>
      </c>
      <c r="S376" s="164"/>
      <c r="T376" s="164"/>
      <c r="U376" s="164"/>
      <c r="V376" s="165"/>
      <c r="W376" s="163" t="s">
        <v>211</v>
      </c>
      <c r="X376" s="164"/>
      <c r="Y376" s="164"/>
      <c r="Z376" s="164"/>
      <c r="AA376" s="165"/>
      <c r="AB376" s="163" t="s">
        <v>212</v>
      </c>
      <c r="AC376" s="164"/>
      <c r="AD376" s="164"/>
      <c r="AE376" s="164"/>
      <c r="AF376" s="165"/>
    </row>
    <row r="377" spans="2:32" s="4" customFormat="1" ht="15" customHeight="1" thickBot="1" x14ac:dyDescent="0.25">
      <c r="B377" s="3"/>
      <c r="C377" s="609" t="s">
        <v>213</v>
      </c>
      <c r="D377" s="610"/>
      <c r="E377" s="610"/>
      <c r="F377" s="610"/>
      <c r="G377" s="611"/>
      <c r="H377" s="723">
        <v>1269.74</v>
      </c>
      <c r="I377" s="724"/>
      <c r="J377" s="724"/>
      <c r="K377" s="724"/>
      <c r="L377" s="725"/>
      <c r="M377" s="726"/>
      <c r="N377" s="724"/>
      <c r="O377" s="724"/>
      <c r="P377" s="724"/>
      <c r="Q377" s="725"/>
      <c r="R377" s="726"/>
      <c r="S377" s="724"/>
      <c r="T377" s="724"/>
      <c r="U377" s="724"/>
      <c r="V377" s="725"/>
      <c r="W377" s="600">
        <v>0</v>
      </c>
      <c r="X377" s="149"/>
      <c r="Y377" s="149"/>
      <c r="Z377" s="149"/>
      <c r="AA377" s="599"/>
      <c r="AB377" s="601">
        <f>SUM(H377:AA377)</f>
        <v>1269.74</v>
      </c>
      <c r="AC377" s="152"/>
      <c r="AD377" s="152"/>
      <c r="AE377" s="152"/>
      <c r="AF377" s="153"/>
    </row>
    <row r="378" spans="2:32" s="4" customFormat="1" ht="34.5" customHeight="1" thickBot="1" x14ac:dyDescent="0.25">
      <c r="B378" s="3"/>
      <c r="C378" s="609" t="s">
        <v>214</v>
      </c>
      <c r="D378" s="610"/>
      <c r="E378" s="610"/>
      <c r="F378" s="610"/>
      <c r="G378" s="611"/>
      <c r="H378" s="133"/>
      <c r="I378" s="134"/>
      <c r="J378" s="134"/>
      <c r="K378" s="134"/>
      <c r="L378" s="291"/>
      <c r="M378" s="292"/>
      <c r="N378" s="134"/>
      <c r="O378" s="134"/>
      <c r="P378" s="134"/>
      <c r="Q378" s="291"/>
      <c r="R378" s="292"/>
      <c r="S378" s="134"/>
      <c r="T378" s="134"/>
      <c r="U378" s="134"/>
      <c r="V378" s="291"/>
      <c r="W378" s="292"/>
      <c r="X378" s="134"/>
      <c r="Y378" s="134"/>
      <c r="Z378" s="134"/>
      <c r="AA378" s="291"/>
      <c r="AB378" s="598">
        <f t="shared" ref="AB378:AB383" si="0">SUM(H378:AA378)</f>
        <v>0</v>
      </c>
      <c r="AC378" s="137"/>
      <c r="AD378" s="137"/>
      <c r="AE378" s="137"/>
      <c r="AF378" s="138"/>
    </row>
    <row r="379" spans="2:32" s="4" customFormat="1" ht="15" customHeight="1" thickBot="1" x14ac:dyDescent="0.25">
      <c r="B379" s="3"/>
      <c r="C379" s="609" t="s">
        <v>215</v>
      </c>
      <c r="D379" s="610"/>
      <c r="E379" s="610"/>
      <c r="F379" s="610"/>
      <c r="G379" s="611"/>
      <c r="H379" s="133"/>
      <c r="I379" s="134"/>
      <c r="J379" s="134"/>
      <c r="K379" s="134"/>
      <c r="L379" s="291"/>
      <c r="M379" s="292"/>
      <c r="N379" s="134"/>
      <c r="O379" s="134"/>
      <c r="P379" s="134"/>
      <c r="Q379" s="291"/>
      <c r="R379" s="292"/>
      <c r="S379" s="134"/>
      <c r="T379" s="134"/>
      <c r="U379" s="134"/>
      <c r="V379" s="291"/>
      <c r="W379" s="292"/>
      <c r="X379" s="134"/>
      <c r="Y379" s="134"/>
      <c r="Z379" s="134"/>
      <c r="AA379" s="291"/>
      <c r="AB379" s="598">
        <f t="shared" si="0"/>
        <v>0</v>
      </c>
      <c r="AC379" s="137"/>
      <c r="AD379" s="137"/>
      <c r="AE379" s="137"/>
      <c r="AF379" s="138"/>
    </row>
    <row r="380" spans="2:32" s="4" customFormat="1" ht="15" customHeight="1" thickBot="1" x14ac:dyDescent="0.25">
      <c r="B380" s="3"/>
      <c r="C380" s="609" t="s">
        <v>216</v>
      </c>
      <c r="D380" s="610"/>
      <c r="E380" s="610"/>
      <c r="F380" s="610"/>
      <c r="G380" s="611"/>
      <c r="H380" s="133"/>
      <c r="I380" s="134"/>
      <c r="J380" s="134"/>
      <c r="K380" s="134"/>
      <c r="L380" s="291"/>
      <c r="M380" s="292"/>
      <c r="N380" s="134"/>
      <c r="O380" s="134"/>
      <c r="P380" s="134"/>
      <c r="Q380" s="291"/>
      <c r="R380" s="292"/>
      <c r="S380" s="134"/>
      <c r="T380" s="134"/>
      <c r="U380" s="134"/>
      <c r="V380" s="291"/>
      <c r="W380" s="292"/>
      <c r="X380" s="134"/>
      <c r="Y380" s="134"/>
      <c r="Z380" s="134"/>
      <c r="AA380" s="291"/>
      <c r="AB380" s="598">
        <f t="shared" si="0"/>
        <v>0</v>
      </c>
      <c r="AC380" s="137"/>
      <c r="AD380" s="137"/>
      <c r="AE380" s="137"/>
      <c r="AF380" s="138"/>
    </row>
    <row r="381" spans="2:32" s="4" customFormat="1" ht="15" customHeight="1" thickBot="1" x14ac:dyDescent="0.25">
      <c r="B381" s="3"/>
      <c r="C381" s="609" t="s">
        <v>217</v>
      </c>
      <c r="D381" s="610"/>
      <c r="E381" s="610"/>
      <c r="F381" s="610"/>
      <c r="G381" s="611"/>
      <c r="H381" s="133"/>
      <c r="I381" s="134"/>
      <c r="J381" s="134"/>
      <c r="K381" s="134"/>
      <c r="L381" s="291"/>
      <c r="M381" s="292"/>
      <c r="N381" s="134"/>
      <c r="O381" s="134"/>
      <c r="P381" s="134"/>
      <c r="Q381" s="291"/>
      <c r="R381" s="292"/>
      <c r="S381" s="134"/>
      <c r="T381" s="134"/>
      <c r="U381" s="134"/>
      <c r="V381" s="291"/>
      <c r="W381" s="292"/>
      <c r="X381" s="134"/>
      <c r="Y381" s="134"/>
      <c r="Z381" s="134"/>
      <c r="AA381" s="291"/>
      <c r="AB381" s="598">
        <f t="shared" si="0"/>
        <v>0</v>
      </c>
      <c r="AC381" s="137"/>
      <c r="AD381" s="137"/>
      <c r="AE381" s="137"/>
      <c r="AF381" s="138"/>
    </row>
    <row r="382" spans="2:32" s="4" customFormat="1" ht="21" customHeight="1" thickBot="1" x14ac:dyDescent="0.25">
      <c r="B382" s="3"/>
      <c r="C382" s="609" t="s">
        <v>218</v>
      </c>
      <c r="D382" s="610"/>
      <c r="E382" s="610"/>
      <c r="F382" s="610"/>
      <c r="G382" s="611"/>
      <c r="H382" s="133"/>
      <c r="I382" s="134"/>
      <c r="J382" s="134"/>
      <c r="K382" s="134"/>
      <c r="L382" s="291"/>
      <c r="M382" s="292"/>
      <c r="N382" s="134"/>
      <c r="O382" s="134"/>
      <c r="P382" s="134"/>
      <c r="Q382" s="291"/>
      <c r="R382" s="292"/>
      <c r="S382" s="134"/>
      <c r="T382" s="134"/>
      <c r="U382" s="134"/>
      <c r="V382" s="291"/>
      <c r="W382" s="292"/>
      <c r="X382" s="134"/>
      <c r="Y382" s="134"/>
      <c r="Z382" s="134"/>
      <c r="AA382" s="291"/>
      <c r="AB382" s="598">
        <f t="shared" si="0"/>
        <v>0</v>
      </c>
      <c r="AC382" s="137"/>
      <c r="AD382" s="137"/>
      <c r="AE382" s="137"/>
      <c r="AF382" s="138"/>
    </row>
    <row r="383" spans="2:32" s="4" customFormat="1" ht="24.95" customHeight="1" thickBot="1" x14ac:dyDescent="0.25">
      <c r="B383" s="3"/>
      <c r="C383" s="609" t="s">
        <v>219</v>
      </c>
      <c r="D383" s="610"/>
      <c r="E383" s="610"/>
      <c r="F383" s="610"/>
      <c r="G383" s="611"/>
      <c r="H383" s="133"/>
      <c r="I383" s="134"/>
      <c r="J383" s="134"/>
      <c r="K383" s="134"/>
      <c r="L383" s="291"/>
      <c r="M383" s="292"/>
      <c r="N383" s="134"/>
      <c r="O383" s="134"/>
      <c r="P383" s="134"/>
      <c r="Q383" s="291"/>
      <c r="R383" s="292"/>
      <c r="S383" s="134"/>
      <c r="T383" s="134"/>
      <c r="U383" s="134"/>
      <c r="V383" s="291"/>
      <c r="W383" s="292"/>
      <c r="X383" s="134"/>
      <c r="Y383" s="134"/>
      <c r="Z383" s="134"/>
      <c r="AA383" s="291"/>
      <c r="AB383" s="598">
        <f t="shared" si="0"/>
        <v>0</v>
      </c>
      <c r="AC383" s="137"/>
      <c r="AD383" s="137"/>
      <c r="AE383" s="137"/>
      <c r="AF383" s="138"/>
    </row>
    <row r="384" spans="2:32" s="4" customFormat="1" ht="15" customHeight="1" thickBot="1" x14ac:dyDescent="0.25">
      <c r="B384" s="3"/>
      <c r="C384" s="586" t="s">
        <v>220</v>
      </c>
      <c r="D384" s="587"/>
      <c r="E384" s="587"/>
      <c r="F384" s="587"/>
      <c r="G384" s="588"/>
      <c r="H384" s="127">
        <f>SUM(H377:L383)</f>
        <v>1269.74</v>
      </c>
      <c r="I384" s="128"/>
      <c r="J384" s="128"/>
      <c r="K384" s="128"/>
      <c r="L384" s="706"/>
      <c r="M384" s="707">
        <f>SUM(M377:Q383)</f>
        <v>0</v>
      </c>
      <c r="N384" s="128"/>
      <c r="O384" s="128"/>
      <c r="P384" s="128"/>
      <c r="Q384" s="706"/>
      <c r="R384" s="707">
        <f>SUM(R377:V383)</f>
        <v>0</v>
      </c>
      <c r="S384" s="128"/>
      <c r="T384" s="128"/>
      <c r="U384" s="128"/>
      <c r="V384" s="706"/>
      <c r="W384" s="707">
        <f>SUM(W377:AA383)</f>
        <v>0</v>
      </c>
      <c r="X384" s="128"/>
      <c r="Y384" s="128"/>
      <c r="Z384" s="128"/>
      <c r="AA384" s="706"/>
      <c r="AB384" s="707">
        <f>SUM(AB377:AF383)</f>
        <v>1269.74</v>
      </c>
      <c r="AC384" s="128"/>
      <c r="AD384" s="128"/>
      <c r="AE384" s="128"/>
      <c r="AF384" s="129"/>
    </row>
    <row r="385" spans="2:33" s="4" customFormat="1" ht="14.25" x14ac:dyDescent="0.2">
      <c r="B385" s="3"/>
    </row>
    <row r="386" spans="2:33" s="4" customFormat="1" ht="14.25" customHeight="1" x14ac:dyDescent="0.2">
      <c r="B386" s="3"/>
      <c r="C386" s="663" t="s">
        <v>221</v>
      </c>
      <c r="D386" s="663"/>
      <c r="E386" s="663"/>
      <c r="F386" s="663"/>
      <c r="G386" s="663"/>
      <c r="H386" s="663"/>
      <c r="I386" s="663"/>
      <c r="J386" s="663"/>
      <c r="K386" s="663"/>
      <c r="L386" s="663"/>
      <c r="M386" s="663"/>
      <c r="N386" s="663"/>
      <c r="O386" s="663"/>
      <c r="P386" s="663"/>
      <c r="Q386" s="663"/>
      <c r="R386" s="663"/>
      <c r="S386" s="663"/>
      <c r="T386" s="663"/>
      <c r="U386" s="663"/>
      <c r="V386" s="663"/>
      <c r="W386" s="663"/>
      <c r="X386" s="663"/>
      <c r="Y386" s="663"/>
      <c r="Z386" s="663"/>
      <c r="AA386" s="663"/>
      <c r="AB386" s="663"/>
      <c r="AC386" s="663"/>
      <c r="AD386" s="663"/>
      <c r="AE386" s="663"/>
      <c r="AF386" s="663"/>
    </row>
    <row r="387" spans="2:33" s="4" customFormat="1" ht="14.25" x14ac:dyDescent="0.2">
      <c r="B387" s="3"/>
      <c r="C387" s="663"/>
      <c r="D387" s="663"/>
      <c r="E387" s="663"/>
      <c r="F387" s="663"/>
      <c r="G387" s="663"/>
      <c r="H387" s="663"/>
      <c r="I387" s="663"/>
      <c r="J387" s="663"/>
      <c r="K387" s="663"/>
      <c r="L387" s="663"/>
      <c r="M387" s="663"/>
      <c r="N387" s="663"/>
      <c r="O387" s="663"/>
      <c r="P387" s="663"/>
      <c r="Q387" s="663"/>
      <c r="R387" s="663"/>
      <c r="S387" s="663"/>
      <c r="T387" s="663"/>
      <c r="U387" s="663"/>
      <c r="V387" s="663"/>
      <c r="W387" s="663"/>
      <c r="X387" s="663"/>
      <c r="Y387" s="663"/>
      <c r="Z387" s="663"/>
      <c r="AA387" s="663"/>
      <c r="AB387" s="663"/>
      <c r="AC387" s="663"/>
      <c r="AD387" s="663"/>
      <c r="AE387" s="663"/>
      <c r="AF387" s="663"/>
    </row>
    <row r="388" spans="2:33" s="4" customFormat="1" ht="15" thickBot="1" x14ac:dyDescent="0.25">
      <c r="B388" s="3"/>
    </row>
    <row r="389" spans="2:33" s="4" customFormat="1" ht="24.95" customHeight="1" thickBot="1" x14ac:dyDescent="0.25">
      <c r="B389" s="3"/>
      <c r="C389" s="613" t="s">
        <v>207</v>
      </c>
      <c r="D389" s="614"/>
      <c r="E389" s="614"/>
      <c r="F389" s="614"/>
      <c r="G389" s="614"/>
      <c r="H389" s="614"/>
      <c r="I389" s="614"/>
      <c r="J389" s="614"/>
      <c r="K389" s="614"/>
      <c r="L389" s="614"/>
      <c r="M389" s="614"/>
      <c r="N389" s="614"/>
      <c r="O389" s="614"/>
      <c r="P389" s="614"/>
      <c r="Q389" s="614"/>
      <c r="R389" s="615"/>
      <c r="S389" s="160" t="s">
        <v>183</v>
      </c>
      <c r="T389" s="161"/>
      <c r="U389" s="161"/>
      <c r="V389" s="161"/>
      <c r="W389" s="161"/>
      <c r="X389" s="161"/>
      <c r="Y389" s="161"/>
      <c r="Z389" s="161"/>
      <c r="AA389" s="161"/>
      <c r="AB389" s="161"/>
      <c r="AC389" s="161"/>
      <c r="AD389" s="161"/>
      <c r="AE389" s="161"/>
      <c r="AF389" s="162"/>
    </row>
    <row r="390" spans="2:33" s="4" customFormat="1" ht="24.95" customHeight="1" x14ac:dyDescent="0.2">
      <c r="B390" s="3"/>
      <c r="C390" s="145" t="s">
        <v>222</v>
      </c>
      <c r="D390" s="146"/>
      <c r="E390" s="146"/>
      <c r="F390" s="146"/>
      <c r="G390" s="146"/>
      <c r="H390" s="146"/>
      <c r="I390" s="146"/>
      <c r="J390" s="146"/>
      <c r="K390" s="146"/>
      <c r="L390" s="146"/>
      <c r="M390" s="146"/>
      <c r="N390" s="146"/>
      <c r="O390" s="146"/>
      <c r="P390" s="146"/>
      <c r="Q390" s="146"/>
      <c r="R390" s="147"/>
      <c r="S390" s="148">
        <v>274913</v>
      </c>
      <c r="T390" s="149"/>
      <c r="U390" s="149"/>
      <c r="V390" s="149"/>
      <c r="W390" s="149"/>
      <c r="X390" s="149"/>
      <c r="Y390" s="149"/>
      <c r="Z390" s="149"/>
      <c r="AA390" s="149"/>
      <c r="AB390" s="149"/>
      <c r="AC390" s="149"/>
      <c r="AD390" s="149"/>
      <c r="AE390" s="149"/>
      <c r="AF390" s="150"/>
    </row>
    <row r="391" spans="2:33" s="4" customFormat="1" ht="24.95" customHeight="1" thickBot="1" x14ac:dyDescent="0.25">
      <c r="B391" s="3"/>
      <c r="C391" s="240" t="s">
        <v>223</v>
      </c>
      <c r="D391" s="241"/>
      <c r="E391" s="241"/>
      <c r="F391" s="241"/>
      <c r="G391" s="241"/>
      <c r="H391" s="241"/>
      <c r="I391" s="241"/>
      <c r="J391" s="241"/>
      <c r="K391" s="241"/>
      <c r="L391" s="241"/>
      <c r="M391" s="241"/>
      <c r="N391" s="241"/>
      <c r="O391" s="241"/>
      <c r="P391" s="241"/>
      <c r="Q391" s="241"/>
      <c r="R391" s="242"/>
      <c r="S391" s="316">
        <v>274913.08</v>
      </c>
      <c r="T391" s="317"/>
      <c r="U391" s="317"/>
      <c r="V391" s="317"/>
      <c r="W391" s="317"/>
      <c r="X391" s="317"/>
      <c r="Y391" s="317"/>
      <c r="Z391" s="317"/>
      <c r="AA391" s="317"/>
      <c r="AB391" s="317"/>
      <c r="AC391" s="317"/>
      <c r="AD391" s="317"/>
      <c r="AE391" s="317"/>
      <c r="AF391" s="318"/>
      <c r="AG391" s="37"/>
    </row>
    <row r="392" spans="2:33" s="4" customFormat="1" ht="14.25" x14ac:dyDescent="0.2">
      <c r="B392" s="3"/>
    </row>
    <row r="393" spans="2:33" s="4" customFormat="1" ht="14.25" x14ac:dyDescent="0.2">
      <c r="B393" s="3"/>
      <c r="C393" s="34" t="s">
        <v>224</v>
      </c>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row>
    <row r="394" spans="2:33" s="4" customFormat="1" ht="14.25" x14ac:dyDescent="0.2">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row>
    <row r="395" spans="2:33" s="4" customFormat="1" ht="14.25" x14ac:dyDescent="0.2">
      <c r="B395" s="3"/>
      <c r="C395" s="327" t="s">
        <v>225</v>
      </c>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row>
    <row r="396" spans="2:33" s="4" customFormat="1" ht="15" thickBot="1" x14ac:dyDescent="0.25">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row>
    <row r="397" spans="2:33" s="4" customFormat="1" ht="48" customHeight="1" thickBot="1" x14ac:dyDescent="0.25">
      <c r="B397" s="3"/>
      <c r="C397" s="328" t="s">
        <v>55</v>
      </c>
      <c r="D397" s="329"/>
      <c r="E397" s="329"/>
      <c r="F397" s="329"/>
      <c r="G397" s="329"/>
      <c r="H397" s="329"/>
      <c r="I397" s="329"/>
      <c r="J397" s="330"/>
      <c r="K397" s="328" t="s">
        <v>226</v>
      </c>
      <c r="L397" s="329"/>
      <c r="M397" s="329"/>
      <c r="N397" s="329"/>
      <c r="O397" s="329"/>
      <c r="P397" s="329"/>
      <c r="Q397" s="330"/>
      <c r="R397" s="328" t="s">
        <v>227</v>
      </c>
      <c r="S397" s="329"/>
      <c r="T397" s="329"/>
      <c r="U397" s="329"/>
      <c r="V397" s="329"/>
      <c r="W397" s="329"/>
      <c r="X397" s="330"/>
      <c r="Y397" s="328" t="s">
        <v>228</v>
      </c>
      <c r="Z397" s="329"/>
      <c r="AA397" s="329"/>
      <c r="AB397" s="329"/>
      <c r="AC397" s="329"/>
      <c r="AD397" s="329"/>
      <c r="AE397" s="329"/>
      <c r="AF397" s="330"/>
    </row>
    <row r="398" spans="2:33" s="4" customFormat="1" ht="18.75" customHeight="1" x14ac:dyDescent="0.2">
      <c r="B398" s="3"/>
      <c r="C398" s="720" t="s">
        <v>229</v>
      </c>
      <c r="D398" s="721"/>
      <c r="E398" s="721"/>
      <c r="F398" s="721"/>
      <c r="G398" s="721"/>
      <c r="H398" s="721"/>
      <c r="I398" s="721"/>
      <c r="J398" s="722"/>
      <c r="K398" s="306">
        <v>2324581.62</v>
      </c>
      <c r="L398" s="307"/>
      <c r="M398" s="307"/>
      <c r="N398" s="307"/>
      <c r="O398" s="307"/>
      <c r="P398" s="307"/>
      <c r="Q398" s="459"/>
      <c r="R398" s="306">
        <v>2900734</v>
      </c>
      <c r="S398" s="307"/>
      <c r="T398" s="307"/>
      <c r="U398" s="307"/>
      <c r="V398" s="307"/>
      <c r="W398" s="307"/>
      <c r="X398" s="459"/>
      <c r="Y398" s="306">
        <v>115400.36</v>
      </c>
      <c r="Z398" s="307"/>
      <c r="AA398" s="307"/>
      <c r="AB398" s="307"/>
      <c r="AC398" s="307"/>
      <c r="AD398" s="307"/>
      <c r="AE398" s="307"/>
      <c r="AF398" s="459"/>
    </row>
    <row r="399" spans="2:33" s="4" customFormat="1" ht="18.75" customHeight="1" x14ac:dyDescent="0.2">
      <c r="B399" s="3"/>
      <c r="C399" s="655" t="s">
        <v>230</v>
      </c>
      <c r="D399" s="656"/>
      <c r="E399" s="656"/>
      <c r="F399" s="656"/>
      <c r="G399" s="656"/>
      <c r="H399" s="656"/>
      <c r="I399" s="656"/>
      <c r="J399" s="657"/>
      <c r="K399" s="142">
        <v>-2502298.7000000002</v>
      </c>
      <c r="L399" s="143"/>
      <c r="M399" s="143"/>
      <c r="N399" s="143"/>
      <c r="O399" s="143"/>
      <c r="P399" s="143"/>
      <c r="Q399" s="144"/>
      <c r="R399" s="142">
        <v>-2763264</v>
      </c>
      <c r="S399" s="143"/>
      <c r="T399" s="143"/>
      <c r="U399" s="143"/>
      <c r="V399" s="143"/>
      <c r="W399" s="143"/>
      <c r="X399" s="144"/>
      <c r="Y399" s="142">
        <v>-133226.09</v>
      </c>
      <c r="Z399" s="143"/>
      <c r="AA399" s="143"/>
      <c r="AB399" s="143"/>
      <c r="AC399" s="143"/>
      <c r="AD399" s="143"/>
      <c r="AE399" s="143"/>
      <c r="AF399" s="144"/>
      <c r="AG399" s="39"/>
    </row>
    <row r="400" spans="2:33" s="4" customFormat="1" ht="18.75" customHeight="1" thickBot="1" x14ac:dyDescent="0.25">
      <c r="B400" s="3"/>
      <c r="C400" s="717" t="s">
        <v>231</v>
      </c>
      <c r="D400" s="718"/>
      <c r="E400" s="718"/>
      <c r="F400" s="718"/>
      <c r="G400" s="718"/>
      <c r="H400" s="718"/>
      <c r="I400" s="718"/>
      <c r="J400" s="719"/>
      <c r="K400" s="124">
        <f>K398+K399</f>
        <v>-177717.08000000007</v>
      </c>
      <c r="L400" s="125"/>
      <c r="M400" s="125"/>
      <c r="N400" s="125"/>
      <c r="O400" s="125"/>
      <c r="P400" s="125"/>
      <c r="Q400" s="126"/>
      <c r="R400" s="124">
        <f>R398+R399</f>
        <v>137470</v>
      </c>
      <c r="S400" s="125"/>
      <c r="T400" s="125"/>
      <c r="U400" s="125"/>
      <c r="V400" s="125"/>
      <c r="W400" s="125"/>
      <c r="X400" s="126"/>
      <c r="Y400" s="124">
        <f>Y398+Y399</f>
        <v>-17825.729999999996</v>
      </c>
      <c r="Z400" s="125"/>
      <c r="AA400" s="125"/>
      <c r="AB400" s="125"/>
      <c r="AC400" s="125"/>
      <c r="AD400" s="125"/>
      <c r="AE400" s="125"/>
      <c r="AF400" s="125"/>
      <c r="AG400" s="39"/>
    </row>
    <row r="401" spans="2:32" s="4" customFormat="1" ht="15" thickBot="1" x14ac:dyDescent="0.25">
      <c r="B401" s="3"/>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row>
    <row r="402" spans="2:32" s="4" customFormat="1" ht="30" customHeight="1" thickBot="1" x14ac:dyDescent="0.25">
      <c r="B402" s="3"/>
      <c r="C402" s="328" t="s">
        <v>232</v>
      </c>
      <c r="D402" s="329"/>
      <c r="E402" s="329"/>
      <c r="F402" s="329"/>
      <c r="G402" s="329"/>
      <c r="H402" s="329"/>
      <c r="I402" s="329"/>
      <c r="J402" s="329"/>
      <c r="K402" s="329"/>
      <c r="L402" s="330"/>
      <c r="M402" s="328" t="s">
        <v>233</v>
      </c>
      <c r="N402" s="329"/>
      <c r="O402" s="329"/>
      <c r="P402" s="329"/>
      <c r="Q402" s="329"/>
      <c r="R402" s="329"/>
      <c r="S402" s="329"/>
      <c r="T402" s="329"/>
      <c r="U402" s="329"/>
      <c r="V402" s="330"/>
      <c r="W402" s="328" t="s">
        <v>234</v>
      </c>
      <c r="X402" s="329"/>
      <c r="Y402" s="329"/>
      <c r="Z402" s="329"/>
      <c r="AA402" s="329"/>
      <c r="AB402" s="329"/>
      <c r="AC402" s="329"/>
      <c r="AD402" s="329"/>
      <c r="AE402" s="329"/>
      <c r="AF402" s="330"/>
    </row>
    <row r="403" spans="2:32" s="4" customFormat="1" ht="24.95" customHeight="1" x14ac:dyDescent="0.2">
      <c r="B403" s="3"/>
      <c r="C403" s="714" t="s">
        <v>235</v>
      </c>
      <c r="D403" s="715"/>
      <c r="E403" s="715"/>
      <c r="F403" s="715"/>
      <c r="G403" s="715"/>
      <c r="H403" s="715"/>
      <c r="I403" s="715"/>
      <c r="J403" s="715"/>
      <c r="K403" s="715"/>
      <c r="L403" s="716"/>
      <c r="M403" s="306"/>
      <c r="N403" s="307"/>
      <c r="O403" s="307"/>
      <c r="P403" s="307"/>
      <c r="Q403" s="307"/>
      <c r="R403" s="307"/>
      <c r="S403" s="307"/>
      <c r="T403" s="307"/>
      <c r="U403" s="307"/>
      <c r="V403" s="459"/>
      <c r="W403" s="306"/>
      <c r="X403" s="307"/>
      <c r="Y403" s="307"/>
      <c r="Z403" s="307"/>
      <c r="AA403" s="307"/>
      <c r="AB403" s="307"/>
      <c r="AC403" s="307"/>
      <c r="AD403" s="307"/>
      <c r="AE403" s="307"/>
      <c r="AF403" s="459"/>
    </row>
    <row r="404" spans="2:32" s="4" customFormat="1" ht="24.95" customHeight="1" x14ac:dyDescent="0.2">
      <c r="B404" s="3"/>
      <c r="C404" s="166" t="s">
        <v>236</v>
      </c>
      <c r="D404" s="167"/>
      <c r="E404" s="167"/>
      <c r="F404" s="167"/>
      <c r="G404" s="167"/>
      <c r="H404" s="167"/>
      <c r="I404" s="167"/>
      <c r="J404" s="167"/>
      <c r="K404" s="167"/>
      <c r="L404" s="168"/>
      <c r="M404" s="142">
        <v>115400</v>
      </c>
      <c r="N404" s="143"/>
      <c r="O404" s="143"/>
      <c r="P404" s="143"/>
      <c r="Q404" s="143"/>
      <c r="R404" s="143"/>
      <c r="S404" s="143"/>
      <c r="T404" s="143"/>
      <c r="U404" s="143"/>
      <c r="V404" s="144"/>
      <c r="W404" s="142">
        <v>115400</v>
      </c>
      <c r="X404" s="143"/>
      <c r="Y404" s="143"/>
      <c r="Z404" s="143"/>
      <c r="AA404" s="143"/>
      <c r="AB404" s="143"/>
      <c r="AC404" s="143"/>
      <c r="AD404" s="143"/>
      <c r="AE404" s="143"/>
      <c r="AF404" s="144"/>
    </row>
    <row r="405" spans="2:32" s="4" customFormat="1" ht="24.95" customHeight="1" x14ac:dyDescent="0.2">
      <c r="B405" s="3"/>
      <c r="C405" s="166" t="s">
        <v>237</v>
      </c>
      <c r="D405" s="167"/>
      <c r="E405" s="167"/>
      <c r="F405" s="167"/>
      <c r="G405" s="167"/>
      <c r="H405" s="167"/>
      <c r="I405" s="167"/>
      <c r="J405" s="167"/>
      <c r="K405" s="167"/>
      <c r="L405" s="168"/>
      <c r="M405" s="142">
        <v>-7785.89</v>
      </c>
      <c r="N405" s="143"/>
      <c r="O405" s="143"/>
      <c r="P405" s="143"/>
      <c r="Q405" s="143"/>
      <c r="R405" s="143"/>
      <c r="S405" s="143"/>
      <c r="T405" s="143"/>
      <c r="U405" s="143"/>
      <c r="V405" s="144"/>
      <c r="W405" s="142">
        <v>-7786</v>
      </c>
      <c r="X405" s="143"/>
      <c r="Y405" s="143"/>
      <c r="Z405" s="143"/>
      <c r="AA405" s="143"/>
      <c r="AB405" s="143"/>
      <c r="AC405" s="143"/>
      <c r="AD405" s="143"/>
      <c r="AE405" s="143"/>
      <c r="AF405" s="144"/>
    </row>
    <row r="406" spans="2:32" s="4" customFormat="1" ht="24.95" customHeight="1" thickBot="1" x14ac:dyDescent="0.25">
      <c r="B406" s="3"/>
      <c r="C406" s="708" t="s">
        <v>238</v>
      </c>
      <c r="D406" s="709"/>
      <c r="E406" s="709"/>
      <c r="F406" s="709"/>
      <c r="G406" s="709"/>
      <c r="H406" s="709"/>
      <c r="I406" s="709"/>
      <c r="J406" s="709"/>
      <c r="K406" s="709"/>
      <c r="L406" s="710"/>
      <c r="M406" s="711"/>
      <c r="N406" s="712"/>
      <c r="O406" s="712"/>
      <c r="P406" s="712"/>
      <c r="Q406" s="712"/>
      <c r="R406" s="712"/>
      <c r="S406" s="712"/>
      <c r="T406" s="712"/>
      <c r="U406" s="712"/>
      <c r="V406" s="713"/>
      <c r="W406" s="711"/>
      <c r="X406" s="712"/>
      <c r="Y406" s="712"/>
      <c r="Z406" s="712"/>
      <c r="AA406" s="712"/>
      <c r="AB406" s="712"/>
      <c r="AC406" s="712"/>
      <c r="AD406" s="712"/>
      <c r="AE406" s="712"/>
      <c r="AF406" s="713"/>
    </row>
    <row r="407" spans="2:32" s="4" customFormat="1" ht="14.25" x14ac:dyDescent="0.2">
      <c r="B407" s="3"/>
    </row>
    <row r="408" spans="2:32" s="4" customFormat="1" ht="14.25" x14ac:dyDescent="0.2">
      <c r="B408" s="41"/>
      <c r="C408" s="16" t="s">
        <v>239</v>
      </c>
    </row>
    <row r="409" spans="2:32" s="4" customFormat="1" ht="14.25" x14ac:dyDescent="0.2">
      <c r="B409" s="41"/>
    </row>
    <row r="410" spans="2:32" s="4" customFormat="1" ht="14.25" x14ac:dyDescent="0.2">
      <c r="B410" s="41"/>
      <c r="C410" s="118" t="s">
        <v>240</v>
      </c>
      <c r="D410" s="118"/>
      <c r="E410" s="118"/>
      <c r="F410" s="118"/>
      <c r="G410" s="118"/>
      <c r="H410" s="118"/>
      <c r="I410" s="118"/>
      <c r="J410" s="118"/>
      <c r="K410" s="118"/>
      <c r="L410" s="118"/>
      <c r="M410" s="118"/>
      <c r="N410" s="118"/>
      <c r="O410" s="118"/>
      <c r="P410" s="118"/>
      <c r="Q410" s="118"/>
      <c r="R410" s="118"/>
      <c r="S410" s="118"/>
      <c r="T410" s="118"/>
      <c r="U410" s="118"/>
      <c r="V410" s="118"/>
      <c r="W410" s="118"/>
      <c r="X410" s="118"/>
      <c r="Y410" s="118"/>
      <c r="Z410" s="118"/>
      <c r="AA410" s="118"/>
      <c r="AB410" s="118"/>
      <c r="AC410" s="118"/>
      <c r="AD410" s="118"/>
      <c r="AE410" s="118"/>
      <c r="AF410" s="118"/>
    </row>
    <row r="411" spans="2:32" s="4" customFormat="1" ht="15" thickBot="1" x14ac:dyDescent="0.25">
      <c r="B411" s="41"/>
    </row>
    <row r="412" spans="2:32" s="4" customFormat="1" ht="15" thickBot="1" x14ac:dyDescent="0.25">
      <c r="B412" s="41"/>
      <c r="C412" s="154" t="s">
        <v>241</v>
      </c>
      <c r="D412" s="155"/>
      <c r="E412" s="155"/>
      <c r="F412" s="155"/>
      <c r="G412" s="156"/>
      <c r="H412" s="160" t="s">
        <v>56</v>
      </c>
      <c r="I412" s="161"/>
      <c r="J412" s="161"/>
      <c r="K412" s="161"/>
      <c r="L412" s="161"/>
      <c r="M412" s="161"/>
      <c r="N412" s="161"/>
      <c r="O412" s="161"/>
      <c r="P412" s="161"/>
      <c r="Q412" s="161"/>
      <c r="R412" s="161"/>
      <c r="S412" s="161"/>
      <c r="T412" s="161"/>
      <c r="U412" s="161"/>
      <c r="V412" s="161"/>
      <c r="W412" s="161"/>
      <c r="X412" s="161"/>
      <c r="Y412" s="161"/>
      <c r="Z412" s="161"/>
      <c r="AA412" s="161"/>
      <c r="AB412" s="161"/>
      <c r="AC412" s="161"/>
      <c r="AD412" s="161"/>
      <c r="AE412" s="161"/>
      <c r="AF412" s="162"/>
    </row>
    <row r="413" spans="2:32" s="4" customFormat="1" ht="48" customHeight="1" thickBot="1" x14ac:dyDescent="0.25">
      <c r="B413" s="41"/>
      <c r="C413" s="157"/>
      <c r="D413" s="158"/>
      <c r="E413" s="158"/>
      <c r="F413" s="158"/>
      <c r="G413" s="159"/>
      <c r="H413" s="163" t="s">
        <v>208</v>
      </c>
      <c r="I413" s="164"/>
      <c r="J413" s="164"/>
      <c r="K413" s="164"/>
      <c r="L413" s="165"/>
      <c r="M413" s="163" t="s">
        <v>209</v>
      </c>
      <c r="N413" s="164"/>
      <c r="O413" s="164"/>
      <c r="P413" s="164"/>
      <c r="Q413" s="165"/>
      <c r="R413" s="163" t="s">
        <v>210</v>
      </c>
      <c r="S413" s="164"/>
      <c r="T413" s="164"/>
      <c r="U413" s="164"/>
      <c r="V413" s="165"/>
      <c r="W413" s="163" t="s">
        <v>211</v>
      </c>
      <c r="X413" s="164"/>
      <c r="Y413" s="164"/>
      <c r="Z413" s="164"/>
      <c r="AA413" s="165"/>
      <c r="AB413" s="163" t="s">
        <v>212</v>
      </c>
      <c r="AC413" s="164"/>
      <c r="AD413" s="164"/>
      <c r="AE413" s="164"/>
      <c r="AF413" s="165"/>
    </row>
    <row r="414" spans="2:32" s="4" customFormat="1" ht="24.95" customHeight="1" x14ac:dyDescent="0.2">
      <c r="B414" s="41"/>
      <c r="C414" s="145" t="s">
        <v>242</v>
      </c>
      <c r="D414" s="146"/>
      <c r="E414" s="146"/>
      <c r="F414" s="146"/>
      <c r="G414" s="147"/>
      <c r="H414" s="148">
        <v>10795.97</v>
      </c>
      <c r="I414" s="149"/>
      <c r="J414" s="149"/>
      <c r="K414" s="149"/>
      <c r="L414" s="599"/>
      <c r="M414" s="600">
        <v>1308.92</v>
      </c>
      <c r="N414" s="149"/>
      <c r="O414" s="149"/>
      <c r="P414" s="149"/>
      <c r="Q414" s="599"/>
      <c r="R414" s="600">
        <v>-413.06</v>
      </c>
      <c r="S414" s="149"/>
      <c r="T414" s="149"/>
      <c r="U414" s="149"/>
      <c r="V414" s="599"/>
      <c r="W414" s="600"/>
      <c r="X414" s="149"/>
      <c r="Y414" s="149"/>
      <c r="Z414" s="149"/>
      <c r="AA414" s="599"/>
      <c r="AB414" s="601">
        <f>SUM(H414:AA414)</f>
        <v>11691.83</v>
      </c>
      <c r="AC414" s="152"/>
      <c r="AD414" s="152"/>
      <c r="AE414" s="152"/>
      <c r="AF414" s="153"/>
    </row>
    <row r="415" spans="2:32" s="4" customFormat="1" ht="24.95" customHeight="1" x14ac:dyDescent="0.2">
      <c r="B415" s="41"/>
      <c r="C415" s="130" t="s">
        <v>243</v>
      </c>
      <c r="D415" s="131"/>
      <c r="E415" s="131"/>
      <c r="F415" s="131"/>
      <c r="G415" s="132"/>
      <c r="H415" s="133"/>
      <c r="I415" s="134"/>
      <c r="J415" s="134"/>
      <c r="K415" s="134"/>
      <c r="L415" s="291"/>
      <c r="M415" s="292"/>
      <c r="N415" s="134"/>
      <c r="O415" s="134"/>
      <c r="P415" s="134"/>
      <c r="Q415" s="291"/>
      <c r="R415" s="292"/>
      <c r="S415" s="134"/>
      <c r="T415" s="134"/>
      <c r="U415" s="134"/>
      <c r="V415" s="291"/>
      <c r="W415" s="292"/>
      <c r="X415" s="134"/>
      <c r="Y415" s="134"/>
      <c r="Z415" s="134"/>
      <c r="AA415" s="291"/>
      <c r="AB415" s="598">
        <f>SUM(H415:AA415)</f>
        <v>0</v>
      </c>
      <c r="AC415" s="137"/>
      <c r="AD415" s="137"/>
      <c r="AE415" s="137"/>
      <c r="AF415" s="138"/>
    </row>
    <row r="416" spans="2:32" s="4" customFormat="1" ht="24.95" customHeight="1" x14ac:dyDescent="0.2">
      <c r="B416" s="41"/>
      <c r="C416" s="130" t="s">
        <v>244</v>
      </c>
      <c r="D416" s="131"/>
      <c r="E416" s="131"/>
      <c r="F416" s="131"/>
      <c r="G416" s="132"/>
      <c r="H416" s="133"/>
      <c r="I416" s="134"/>
      <c r="J416" s="134"/>
      <c r="K416" s="134"/>
      <c r="L416" s="291"/>
      <c r="M416" s="292"/>
      <c r="N416" s="134"/>
      <c r="O416" s="134"/>
      <c r="P416" s="134"/>
      <c r="Q416" s="291"/>
      <c r="R416" s="292"/>
      <c r="S416" s="134"/>
      <c r="T416" s="134"/>
      <c r="U416" s="134"/>
      <c r="V416" s="291"/>
      <c r="W416" s="292"/>
      <c r="X416" s="134"/>
      <c r="Y416" s="134"/>
      <c r="Z416" s="134"/>
      <c r="AA416" s="291"/>
      <c r="AB416" s="598">
        <f>SUM(H416:AA416)</f>
        <v>0</v>
      </c>
      <c r="AC416" s="137"/>
      <c r="AD416" s="137"/>
      <c r="AE416" s="137"/>
      <c r="AF416" s="138"/>
    </row>
    <row r="417" spans="1:32" s="4" customFormat="1" ht="37.5" customHeight="1" x14ac:dyDescent="0.2">
      <c r="B417" s="41"/>
      <c r="C417" s="130" t="s">
        <v>245</v>
      </c>
      <c r="D417" s="131"/>
      <c r="E417" s="131"/>
      <c r="F417" s="131"/>
      <c r="G417" s="132"/>
      <c r="H417" s="133"/>
      <c r="I417" s="134"/>
      <c r="J417" s="134"/>
      <c r="K417" s="134"/>
      <c r="L417" s="291"/>
      <c r="M417" s="292"/>
      <c r="N417" s="134"/>
      <c r="O417" s="134"/>
      <c r="P417" s="134"/>
      <c r="Q417" s="291"/>
      <c r="R417" s="292"/>
      <c r="S417" s="134"/>
      <c r="T417" s="134"/>
      <c r="U417" s="134"/>
      <c r="V417" s="291"/>
      <c r="W417" s="292"/>
      <c r="X417" s="134"/>
      <c r="Y417" s="134"/>
      <c r="Z417" s="134"/>
      <c r="AA417" s="291"/>
      <c r="AB417" s="598">
        <f>SUM(H417:AA417)</f>
        <v>0</v>
      </c>
      <c r="AC417" s="137"/>
      <c r="AD417" s="137"/>
      <c r="AE417" s="137"/>
      <c r="AF417" s="138"/>
    </row>
    <row r="418" spans="1:32" s="4" customFormat="1" ht="24.95" customHeight="1" x14ac:dyDescent="0.2">
      <c r="B418" s="41"/>
      <c r="C418" s="130" t="s">
        <v>246</v>
      </c>
      <c r="D418" s="131"/>
      <c r="E418" s="131"/>
      <c r="F418" s="131"/>
      <c r="G418" s="132"/>
      <c r="H418" s="133"/>
      <c r="I418" s="134"/>
      <c r="J418" s="134"/>
      <c r="K418" s="134"/>
      <c r="L418" s="291"/>
      <c r="M418" s="292"/>
      <c r="N418" s="134"/>
      <c r="O418" s="134"/>
      <c r="P418" s="134"/>
      <c r="Q418" s="291"/>
      <c r="R418" s="292"/>
      <c r="S418" s="134"/>
      <c r="T418" s="134"/>
      <c r="U418" s="134"/>
      <c r="V418" s="291"/>
      <c r="W418" s="292"/>
      <c r="X418" s="134"/>
      <c r="Y418" s="134"/>
      <c r="Z418" s="134"/>
      <c r="AA418" s="291"/>
      <c r="AB418" s="598">
        <f>SUM(H418:AA418)</f>
        <v>0</v>
      </c>
      <c r="AC418" s="137"/>
      <c r="AD418" s="137"/>
      <c r="AE418" s="137"/>
      <c r="AF418" s="138"/>
    </row>
    <row r="419" spans="1:32" s="4" customFormat="1" ht="24.95" customHeight="1" thickBot="1" x14ac:dyDescent="0.25">
      <c r="B419" s="41"/>
      <c r="C419" s="400" t="s">
        <v>247</v>
      </c>
      <c r="D419" s="401"/>
      <c r="E419" s="401"/>
      <c r="F419" s="401"/>
      <c r="G419" s="402"/>
      <c r="H419" s="127">
        <f>SUM(H414:L418)</f>
        <v>10795.97</v>
      </c>
      <c r="I419" s="128"/>
      <c r="J419" s="128"/>
      <c r="K419" s="128"/>
      <c r="L419" s="706"/>
      <c r="M419" s="707">
        <f>SUM(M414:Q418)</f>
        <v>1308.92</v>
      </c>
      <c r="N419" s="128"/>
      <c r="O419" s="128"/>
      <c r="P419" s="128"/>
      <c r="Q419" s="706"/>
      <c r="R419" s="707">
        <f>SUM(R414:V418)</f>
        <v>-413.06</v>
      </c>
      <c r="S419" s="128"/>
      <c r="T419" s="128"/>
      <c r="U419" s="128"/>
      <c r="V419" s="706"/>
      <c r="W419" s="707">
        <f>SUM(W414:AA418)</f>
        <v>0</v>
      </c>
      <c r="X419" s="128"/>
      <c r="Y419" s="128"/>
      <c r="Z419" s="128"/>
      <c r="AA419" s="706"/>
      <c r="AB419" s="707">
        <f>SUM(AB414:AF418)</f>
        <v>11691.83</v>
      </c>
      <c r="AC419" s="128"/>
      <c r="AD419" s="128"/>
      <c r="AE419" s="128"/>
      <c r="AF419" s="129"/>
    </row>
    <row r="420" spans="1:32" s="4" customFormat="1" ht="14.25" x14ac:dyDescent="0.2">
      <c r="B420" s="41"/>
    </row>
    <row r="421" spans="1:32" s="3" customFormat="1" ht="14.25" customHeight="1" x14ac:dyDescent="0.2">
      <c r="A421" s="4"/>
      <c r="B421" s="41"/>
      <c r="C421" s="664" t="s">
        <v>248</v>
      </c>
      <c r="D421" s="664"/>
      <c r="E421" s="664"/>
      <c r="F421" s="664"/>
      <c r="G421" s="664"/>
      <c r="H421" s="664"/>
      <c r="I421" s="664"/>
      <c r="J421" s="664"/>
      <c r="K421" s="664"/>
      <c r="L421" s="664"/>
      <c r="M421" s="664"/>
      <c r="N421" s="664"/>
      <c r="O421" s="664"/>
      <c r="P421" s="664"/>
      <c r="Q421" s="664"/>
      <c r="R421" s="664"/>
      <c r="S421" s="664"/>
      <c r="T421" s="664"/>
      <c r="U421" s="664"/>
      <c r="V421" s="664"/>
      <c r="W421" s="664"/>
      <c r="X421" s="664"/>
      <c r="Y421" s="664"/>
      <c r="Z421" s="664"/>
      <c r="AA421" s="664"/>
      <c r="AB421" s="664"/>
      <c r="AC421" s="664"/>
      <c r="AD421" s="664"/>
      <c r="AE421" s="664"/>
      <c r="AF421" s="664"/>
    </row>
    <row r="422" spans="1:32" s="4" customFormat="1" ht="14.25" x14ac:dyDescent="0.2">
      <c r="B422" s="3"/>
    </row>
    <row r="423" spans="1:32" s="4" customFormat="1" ht="14.25" customHeight="1" x14ac:dyDescent="0.2">
      <c r="B423" s="3"/>
      <c r="C423" s="705" t="s">
        <v>249</v>
      </c>
      <c r="D423" s="705"/>
      <c r="E423" s="705"/>
      <c r="F423" s="705"/>
      <c r="G423" s="705"/>
      <c r="H423" s="705"/>
      <c r="I423" s="705"/>
      <c r="J423" s="705"/>
      <c r="K423" s="705"/>
      <c r="L423" s="705"/>
      <c r="M423" s="705"/>
      <c r="N423" s="705"/>
      <c r="O423" s="705"/>
      <c r="P423" s="705"/>
      <c r="Q423" s="705"/>
      <c r="R423" s="705"/>
      <c r="S423" s="705"/>
      <c r="T423" s="705"/>
      <c r="U423" s="705"/>
      <c r="V423" s="705"/>
      <c r="W423" s="705"/>
      <c r="X423" s="705"/>
      <c r="Y423" s="705"/>
      <c r="Z423" s="705"/>
      <c r="AA423" s="705"/>
      <c r="AB423" s="705"/>
      <c r="AC423" s="705"/>
      <c r="AD423" s="705"/>
      <c r="AE423" s="705"/>
      <c r="AF423" s="705"/>
    </row>
    <row r="424" spans="1:32" s="4" customFormat="1" ht="15" thickBot="1" x14ac:dyDescent="0.25">
      <c r="B424" s="3"/>
    </row>
    <row r="425" spans="1:32" s="4" customFormat="1" ht="24.95" customHeight="1" thickBot="1" x14ac:dyDescent="0.25">
      <c r="B425" s="3"/>
      <c r="C425" s="160" t="s">
        <v>250</v>
      </c>
      <c r="D425" s="161"/>
      <c r="E425" s="161"/>
      <c r="F425" s="161"/>
      <c r="G425" s="161"/>
      <c r="H425" s="161"/>
      <c r="I425" s="161"/>
      <c r="J425" s="161"/>
      <c r="K425" s="162"/>
      <c r="L425" s="160" t="s">
        <v>251</v>
      </c>
      <c r="M425" s="161"/>
      <c r="N425" s="161"/>
      <c r="O425" s="161"/>
      <c r="P425" s="161"/>
      <c r="Q425" s="161"/>
      <c r="R425" s="162"/>
      <c r="S425" s="160" t="s">
        <v>252</v>
      </c>
      <c r="T425" s="161"/>
      <c r="U425" s="161"/>
      <c r="V425" s="161"/>
      <c r="W425" s="161"/>
      <c r="X425" s="161"/>
      <c r="Y425" s="162"/>
      <c r="Z425" s="160" t="s">
        <v>247</v>
      </c>
      <c r="AA425" s="161"/>
      <c r="AB425" s="161"/>
      <c r="AC425" s="161"/>
      <c r="AD425" s="161"/>
      <c r="AE425" s="161"/>
      <c r="AF425" s="162"/>
    </row>
    <row r="426" spans="1:32" s="4" customFormat="1" ht="22.5" customHeight="1" thickBot="1" x14ac:dyDescent="0.25">
      <c r="B426" s="3"/>
      <c r="C426" s="542" t="s">
        <v>253</v>
      </c>
      <c r="D426" s="543"/>
      <c r="E426" s="543"/>
      <c r="F426" s="543"/>
      <c r="G426" s="543"/>
      <c r="H426" s="543"/>
      <c r="I426" s="543"/>
      <c r="J426" s="543"/>
      <c r="K426" s="543"/>
      <c r="L426" s="543"/>
      <c r="M426" s="543"/>
      <c r="N426" s="543"/>
      <c r="O426" s="543"/>
      <c r="P426" s="543"/>
      <c r="Q426" s="543"/>
      <c r="R426" s="543"/>
      <c r="S426" s="543"/>
      <c r="T426" s="543"/>
      <c r="U426" s="543"/>
      <c r="V426" s="543"/>
      <c r="W426" s="543"/>
      <c r="X426" s="543"/>
      <c r="Y426" s="543"/>
      <c r="Z426" s="543"/>
      <c r="AA426" s="543"/>
      <c r="AB426" s="543"/>
      <c r="AC426" s="543"/>
      <c r="AD426" s="543"/>
      <c r="AE426" s="543"/>
      <c r="AF426" s="544"/>
    </row>
    <row r="427" spans="1:32" s="4" customFormat="1" ht="22.5" customHeight="1" x14ac:dyDescent="0.2">
      <c r="B427" s="3"/>
      <c r="C427" s="145" t="s">
        <v>254</v>
      </c>
      <c r="D427" s="146"/>
      <c r="E427" s="146"/>
      <c r="F427" s="146"/>
      <c r="G427" s="146"/>
      <c r="H427" s="146"/>
      <c r="I427" s="146"/>
      <c r="J427" s="146"/>
      <c r="K427" s="147"/>
      <c r="L427" s="148"/>
      <c r="M427" s="149"/>
      <c r="N427" s="149"/>
      <c r="O427" s="149"/>
      <c r="P427" s="149"/>
      <c r="Q427" s="149"/>
      <c r="R427" s="150"/>
      <c r="S427" s="148"/>
      <c r="T427" s="149"/>
      <c r="U427" s="149"/>
      <c r="V427" s="149"/>
      <c r="W427" s="149"/>
      <c r="X427" s="149"/>
      <c r="Y427" s="150"/>
      <c r="Z427" s="151">
        <f>L427+S427</f>
        <v>0</v>
      </c>
      <c r="AA427" s="152"/>
      <c r="AB427" s="152"/>
      <c r="AC427" s="152"/>
      <c r="AD427" s="152"/>
      <c r="AE427" s="152"/>
      <c r="AF427" s="153"/>
    </row>
    <row r="428" spans="1:32" s="4" customFormat="1" ht="22.5" customHeight="1" x14ac:dyDescent="0.2">
      <c r="B428" s="3"/>
      <c r="C428" s="130" t="s">
        <v>255</v>
      </c>
      <c r="D428" s="131"/>
      <c r="E428" s="131"/>
      <c r="F428" s="131"/>
      <c r="G428" s="131"/>
      <c r="H428" s="131"/>
      <c r="I428" s="131"/>
      <c r="J428" s="131"/>
      <c r="K428" s="132"/>
      <c r="L428" s="133"/>
      <c r="M428" s="134"/>
      <c r="N428" s="134"/>
      <c r="O428" s="134"/>
      <c r="P428" s="134"/>
      <c r="Q428" s="134"/>
      <c r="R428" s="135"/>
      <c r="S428" s="133"/>
      <c r="T428" s="134"/>
      <c r="U428" s="134"/>
      <c r="V428" s="134"/>
      <c r="W428" s="134"/>
      <c r="X428" s="134"/>
      <c r="Y428" s="135"/>
      <c r="Z428" s="136">
        <f>L428+S428</f>
        <v>0</v>
      </c>
      <c r="AA428" s="137"/>
      <c r="AB428" s="137"/>
      <c r="AC428" s="137"/>
      <c r="AD428" s="137"/>
      <c r="AE428" s="137"/>
      <c r="AF428" s="138"/>
    </row>
    <row r="429" spans="1:32" s="4" customFormat="1" ht="22.5" customHeight="1" x14ac:dyDescent="0.2">
      <c r="B429" s="3"/>
      <c r="C429" s="130" t="s">
        <v>256</v>
      </c>
      <c r="D429" s="131"/>
      <c r="E429" s="131"/>
      <c r="F429" s="131"/>
      <c r="G429" s="131"/>
      <c r="H429" s="131"/>
      <c r="I429" s="131"/>
      <c r="J429" s="131"/>
      <c r="K429" s="132"/>
      <c r="L429" s="133"/>
      <c r="M429" s="134"/>
      <c r="N429" s="134"/>
      <c r="O429" s="134"/>
      <c r="P429" s="134"/>
      <c r="Q429" s="134"/>
      <c r="R429" s="135"/>
      <c r="S429" s="133"/>
      <c r="T429" s="134"/>
      <c r="U429" s="134"/>
      <c r="V429" s="134"/>
      <c r="W429" s="134"/>
      <c r="X429" s="134"/>
      <c r="Y429" s="135"/>
      <c r="Z429" s="136">
        <f>L429+S429</f>
        <v>0</v>
      </c>
      <c r="AA429" s="137"/>
      <c r="AB429" s="137"/>
      <c r="AC429" s="137"/>
      <c r="AD429" s="137"/>
      <c r="AE429" s="137"/>
      <c r="AF429" s="138"/>
    </row>
    <row r="430" spans="1:32" s="4" customFormat="1" ht="22.5" customHeight="1" x14ac:dyDescent="0.2">
      <c r="B430" s="3"/>
      <c r="C430" s="130" t="s">
        <v>245</v>
      </c>
      <c r="D430" s="131"/>
      <c r="E430" s="131"/>
      <c r="F430" s="131"/>
      <c r="G430" s="131"/>
      <c r="H430" s="131"/>
      <c r="I430" s="131"/>
      <c r="J430" s="131"/>
      <c r="K430" s="132"/>
      <c r="L430" s="133"/>
      <c r="M430" s="134"/>
      <c r="N430" s="134"/>
      <c r="O430" s="134"/>
      <c r="P430" s="134"/>
      <c r="Q430" s="134"/>
      <c r="R430" s="135"/>
      <c r="S430" s="133"/>
      <c r="T430" s="134"/>
      <c r="U430" s="134"/>
      <c r="V430" s="134"/>
      <c r="W430" s="134"/>
      <c r="X430" s="134"/>
      <c r="Y430" s="135"/>
      <c r="Z430" s="136">
        <f>L430+S430</f>
        <v>0</v>
      </c>
      <c r="AA430" s="137"/>
      <c r="AB430" s="137"/>
      <c r="AC430" s="137"/>
      <c r="AD430" s="137"/>
      <c r="AE430" s="137"/>
      <c r="AF430" s="138"/>
    </row>
    <row r="431" spans="1:32" s="4" customFormat="1" ht="22.5" customHeight="1" thickBot="1" x14ac:dyDescent="0.25">
      <c r="B431" s="3"/>
      <c r="C431" s="240" t="s">
        <v>246</v>
      </c>
      <c r="D431" s="241"/>
      <c r="E431" s="241"/>
      <c r="F431" s="241"/>
      <c r="G431" s="241"/>
      <c r="H431" s="241"/>
      <c r="I431" s="241"/>
      <c r="J431" s="241"/>
      <c r="K431" s="242"/>
      <c r="L431" s="133"/>
      <c r="M431" s="134"/>
      <c r="N431" s="134"/>
      <c r="O431" s="134"/>
      <c r="P431" s="134"/>
      <c r="Q431" s="134"/>
      <c r="R431" s="135"/>
      <c r="S431" s="133"/>
      <c r="T431" s="134"/>
      <c r="U431" s="134"/>
      <c r="V431" s="134"/>
      <c r="W431" s="134"/>
      <c r="X431" s="134"/>
      <c r="Y431" s="135"/>
      <c r="Z431" s="136">
        <f>L431+S431</f>
        <v>0</v>
      </c>
      <c r="AA431" s="137"/>
      <c r="AB431" s="137"/>
      <c r="AC431" s="137"/>
      <c r="AD431" s="137"/>
      <c r="AE431" s="137"/>
      <c r="AF431" s="138"/>
    </row>
    <row r="432" spans="1:32" s="4" customFormat="1" ht="22.5" customHeight="1" thickBot="1" x14ac:dyDescent="0.25">
      <c r="B432" s="3"/>
      <c r="C432" s="542" t="s">
        <v>257</v>
      </c>
      <c r="D432" s="543"/>
      <c r="E432" s="543"/>
      <c r="F432" s="543"/>
      <c r="G432" s="543"/>
      <c r="H432" s="543"/>
      <c r="I432" s="543"/>
      <c r="J432" s="543"/>
      <c r="K432" s="544"/>
      <c r="L432" s="127">
        <f>SUM(L427:R431)</f>
        <v>0</v>
      </c>
      <c r="M432" s="128"/>
      <c r="N432" s="128"/>
      <c r="O432" s="128"/>
      <c r="P432" s="128"/>
      <c r="Q432" s="128"/>
      <c r="R432" s="129"/>
      <c r="S432" s="127">
        <f>SUM(S427:Y431)</f>
        <v>0</v>
      </c>
      <c r="T432" s="128"/>
      <c r="U432" s="128"/>
      <c r="V432" s="128"/>
      <c r="W432" s="128"/>
      <c r="X432" s="128"/>
      <c r="Y432" s="129"/>
      <c r="Z432" s="127">
        <f>SUM(Z427:AF431)</f>
        <v>0</v>
      </c>
      <c r="AA432" s="128"/>
      <c r="AB432" s="128"/>
      <c r="AC432" s="128"/>
      <c r="AD432" s="128"/>
      <c r="AE432" s="128"/>
      <c r="AF432" s="129"/>
    </row>
    <row r="433" spans="2:32" s="4" customFormat="1" ht="22.5" customHeight="1" thickBot="1" x14ac:dyDescent="0.25">
      <c r="B433" s="3"/>
      <c r="C433" s="702" t="s">
        <v>258</v>
      </c>
      <c r="D433" s="703"/>
      <c r="E433" s="703"/>
      <c r="F433" s="703"/>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03"/>
      <c r="AF433" s="704"/>
    </row>
    <row r="434" spans="2:32" s="4" customFormat="1" ht="22.5" customHeight="1" x14ac:dyDescent="0.2">
      <c r="B434" s="3"/>
      <c r="C434" s="145" t="s">
        <v>259</v>
      </c>
      <c r="D434" s="146"/>
      <c r="E434" s="146"/>
      <c r="F434" s="146"/>
      <c r="G434" s="146"/>
      <c r="H434" s="146"/>
      <c r="I434" s="146"/>
      <c r="J434" s="146"/>
      <c r="K434" s="147"/>
      <c r="L434" s="306">
        <v>147763.5</v>
      </c>
      <c r="M434" s="307"/>
      <c r="N434" s="307"/>
      <c r="O434" s="307"/>
      <c r="P434" s="307"/>
      <c r="Q434" s="307"/>
      <c r="R434" s="459"/>
      <c r="S434" s="306">
        <v>69067.42</v>
      </c>
      <c r="T434" s="307"/>
      <c r="U434" s="307"/>
      <c r="V434" s="307"/>
      <c r="W434" s="307"/>
      <c r="X434" s="307"/>
      <c r="Y434" s="459"/>
      <c r="Z434" s="151">
        <f t="shared" ref="Z434:Z441" si="1">L434+S434</f>
        <v>216830.91999999998</v>
      </c>
      <c r="AA434" s="152"/>
      <c r="AB434" s="152"/>
      <c r="AC434" s="152"/>
      <c r="AD434" s="152"/>
      <c r="AE434" s="152"/>
      <c r="AF434" s="153"/>
    </row>
    <row r="435" spans="2:32" s="4" customFormat="1" ht="22.5" customHeight="1" x14ac:dyDescent="0.2">
      <c r="B435" s="3"/>
      <c r="C435" s="130" t="s">
        <v>260</v>
      </c>
      <c r="D435" s="131"/>
      <c r="E435" s="131"/>
      <c r="F435" s="131"/>
      <c r="G435" s="131"/>
      <c r="H435" s="131"/>
      <c r="I435" s="131"/>
      <c r="J435" s="131"/>
      <c r="K435" s="132"/>
      <c r="L435" s="142">
        <v>105429.48</v>
      </c>
      <c r="M435" s="143"/>
      <c r="N435" s="143"/>
      <c r="O435" s="143"/>
      <c r="P435" s="143"/>
      <c r="Q435" s="143"/>
      <c r="R435" s="144"/>
      <c r="S435" s="133"/>
      <c r="T435" s="134"/>
      <c r="U435" s="134"/>
      <c r="V435" s="134"/>
      <c r="W435" s="134"/>
      <c r="X435" s="134"/>
      <c r="Y435" s="135"/>
      <c r="Z435" s="136">
        <f>L435+S435</f>
        <v>105429.48</v>
      </c>
      <c r="AA435" s="137"/>
      <c r="AB435" s="137"/>
      <c r="AC435" s="137"/>
      <c r="AD435" s="137"/>
      <c r="AE435" s="137"/>
      <c r="AF435" s="138"/>
    </row>
    <row r="436" spans="2:32" s="4" customFormat="1" ht="22.5" customHeight="1" x14ac:dyDescent="0.2">
      <c r="B436" s="3"/>
      <c r="C436" s="130" t="s">
        <v>261</v>
      </c>
      <c r="D436" s="131"/>
      <c r="E436" s="131"/>
      <c r="F436" s="131"/>
      <c r="G436" s="131"/>
      <c r="H436" s="131"/>
      <c r="I436" s="131"/>
      <c r="J436" s="131"/>
      <c r="K436" s="132"/>
      <c r="L436" s="133"/>
      <c r="M436" s="134"/>
      <c r="N436" s="134"/>
      <c r="O436" s="134"/>
      <c r="P436" s="134"/>
      <c r="Q436" s="134"/>
      <c r="R436" s="135"/>
      <c r="S436" s="133"/>
      <c r="T436" s="134"/>
      <c r="U436" s="134"/>
      <c r="V436" s="134"/>
      <c r="W436" s="134"/>
      <c r="X436" s="134"/>
      <c r="Y436" s="135"/>
      <c r="Z436" s="136">
        <f t="shared" si="1"/>
        <v>0</v>
      </c>
      <c r="AA436" s="137"/>
      <c r="AB436" s="137"/>
      <c r="AC436" s="137"/>
      <c r="AD436" s="137"/>
      <c r="AE436" s="137"/>
      <c r="AF436" s="138"/>
    </row>
    <row r="437" spans="2:32" s="4" customFormat="1" ht="22.5" customHeight="1" x14ac:dyDescent="0.2">
      <c r="B437" s="3"/>
      <c r="C437" s="130" t="s">
        <v>256</v>
      </c>
      <c r="D437" s="131"/>
      <c r="E437" s="131"/>
      <c r="F437" s="131"/>
      <c r="G437" s="131"/>
      <c r="H437" s="131"/>
      <c r="I437" s="131"/>
      <c r="J437" s="131"/>
      <c r="K437" s="132"/>
      <c r="L437" s="133"/>
      <c r="M437" s="134"/>
      <c r="N437" s="134"/>
      <c r="O437" s="134"/>
      <c r="P437" s="134"/>
      <c r="Q437" s="134"/>
      <c r="R437" s="135"/>
      <c r="S437" s="133"/>
      <c r="T437" s="134"/>
      <c r="U437" s="134"/>
      <c r="V437" s="134"/>
      <c r="W437" s="134"/>
      <c r="X437" s="134"/>
      <c r="Y437" s="135"/>
      <c r="Z437" s="136">
        <f t="shared" si="1"/>
        <v>0</v>
      </c>
      <c r="AA437" s="137"/>
      <c r="AB437" s="137"/>
      <c r="AC437" s="137"/>
      <c r="AD437" s="137"/>
      <c r="AE437" s="137"/>
      <c r="AF437" s="138"/>
    </row>
    <row r="438" spans="2:32" s="4" customFormat="1" ht="22.5" customHeight="1" x14ac:dyDescent="0.2">
      <c r="B438" s="3"/>
      <c r="C438" s="130" t="s">
        <v>245</v>
      </c>
      <c r="D438" s="131"/>
      <c r="E438" s="131"/>
      <c r="F438" s="131"/>
      <c r="G438" s="131"/>
      <c r="H438" s="131"/>
      <c r="I438" s="131"/>
      <c r="J438" s="131"/>
      <c r="K438" s="132"/>
      <c r="L438" s="133"/>
      <c r="M438" s="134"/>
      <c r="N438" s="134"/>
      <c r="O438" s="134"/>
      <c r="P438" s="134"/>
      <c r="Q438" s="134"/>
      <c r="R438" s="135"/>
      <c r="S438" s="133"/>
      <c r="T438" s="134"/>
      <c r="U438" s="134"/>
      <c r="V438" s="134"/>
      <c r="W438" s="134"/>
      <c r="X438" s="134"/>
      <c r="Y438" s="135"/>
      <c r="Z438" s="136">
        <f t="shared" si="1"/>
        <v>0</v>
      </c>
      <c r="AA438" s="137"/>
      <c r="AB438" s="137"/>
      <c r="AC438" s="137"/>
      <c r="AD438" s="137"/>
      <c r="AE438" s="137"/>
      <c r="AF438" s="138"/>
    </row>
    <row r="439" spans="2:32" s="4" customFormat="1" ht="22.5" customHeight="1" x14ac:dyDescent="0.2">
      <c r="B439" s="3"/>
      <c r="C439" s="130" t="s">
        <v>262</v>
      </c>
      <c r="D439" s="131"/>
      <c r="E439" s="131"/>
      <c r="F439" s="131"/>
      <c r="G439" s="131"/>
      <c r="H439" s="131"/>
      <c r="I439" s="131"/>
      <c r="J439" s="131"/>
      <c r="K439" s="132"/>
      <c r="L439" s="133"/>
      <c r="M439" s="134"/>
      <c r="N439" s="134"/>
      <c r="O439" s="134"/>
      <c r="P439" s="134"/>
      <c r="Q439" s="134"/>
      <c r="R439" s="135"/>
      <c r="S439" s="133"/>
      <c r="T439" s="134"/>
      <c r="U439" s="134"/>
      <c r="V439" s="134"/>
      <c r="W439" s="134"/>
      <c r="X439" s="134"/>
      <c r="Y439" s="135"/>
      <c r="Z439" s="136">
        <f t="shared" si="1"/>
        <v>0</v>
      </c>
      <c r="AA439" s="137"/>
      <c r="AB439" s="137"/>
      <c r="AC439" s="137"/>
      <c r="AD439" s="137"/>
      <c r="AE439" s="137"/>
      <c r="AF439" s="138"/>
    </row>
    <row r="440" spans="2:32" s="4" customFormat="1" ht="22.5" customHeight="1" x14ac:dyDescent="0.2">
      <c r="B440" s="3"/>
      <c r="C440" s="130" t="s">
        <v>263</v>
      </c>
      <c r="D440" s="131"/>
      <c r="E440" s="131"/>
      <c r="F440" s="131"/>
      <c r="G440" s="131"/>
      <c r="H440" s="131"/>
      <c r="I440" s="131"/>
      <c r="J440" s="131"/>
      <c r="K440" s="132"/>
      <c r="L440" s="133">
        <v>9842.8799999999992</v>
      </c>
      <c r="M440" s="134"/>
      <c r="N440" s="134"/>
      <c r="O440" s="134"/>
      <c r="P440" s="134"/>
      <c r="Q440" s="134"/>
      <c r="R440" s="135"/>
      <c r="S440" s="133"/>
      <c r="T440" s="134"/>
      <c r="U440" s="134"/>
      <c r="V440" s="134"/>
      <c r="W440" s="134"/>
      <c r="X440" s="134"/>
      <c r="Y440" s="135"/>
      <c r="Z440" s="136">
        <f t="shared" si="1"/>
        <v>9842.8799999999992</v>
      </c>
      <c r="AA440" s="137"/>
      <c r="AB440" s="137"/>
      <c r="AC440" s="137"/>
      <c r="AD440" s="137"/>
      <c r="AE440" s="137"/>
      <c r="AF440" s="138"/>
    </row>
    <row r="441" spans="2:32" s="4" customFormat="1" ht="22.5" customHeight="1" thickBot="1" x14ac:dyDescent="0.25">
      <c r="B441" s="3"/>
      <c r="C441" s="240" t="s">
        <v>246</v>
      </c>
      <c r="D441" s="241"/>
      <c r="E441" s="241"/>
      <c r="F441" s="241"/>
      <c r="G441" s="241"/>
      <c r="H441" s="241"/>
      <c r="I441" s="241"/>
      <c r="J441" s="241"/>
      <c r="K441" s="242"/>
      <c r="L441" s="133">
        <v>72.98</v>
      </c>
      <c r="M441" s="134"/>
      <c r="N441" s="134"/>
      <c r="O441" s="134"/>
      <c r="P441" s="134"/>
      <c r="Q441" s="134"/>
      <c r="R441" s="135"/>
      <c r="S441" s="133"/>
      <c r="T441" s="134"/>
      <c r="U441" s="134"/>
      <c r="V441" s="134"/>
      <c r="W441" s="134"/>
      <c r="X441" s="134"/>
      <c r="Y441" s="135"/>
      <c r="Z441" s="136">
        <f t="shared" si="1"/>
        <v>72.98</v>
      </c>
      <c r="AA441" s="137"/>
      <c r="AB441" s="137"/>
      <c r="AC441" s="137"/>
      <c r="AD441" s="137"/>
      <c r="AE441" s="137"/>
      <c r="AF441" s="138"/>
    </row>
    <row r="442" spans="2:32" s="4" customFormat="1" ht="22.5" customHeight="1" thickBot="1" x14ac:dyDescent="0.25">
      <c r="B442" s="3"/>
      <c r="C442" s="586" t="s">
        <v>264</v>
      </c>
      <c r="D442" s="587"/>
      <c r="E442" s="587"/>
      <c r="F442" s="587"/>
      <c r="G442" s="587"/>
      <c r="H442" s="587"/>
      <c r="I442" s="587"/>
      <c r="J442" s="587"/>
      <c r="K442" s="588"/>
      <c r="L442" s="127">
        <f>SUM(L434:R441)</f>
        <v>263108.83999999997</v>
      </c>
      <c r="M442" s="128"/>
      <c r="N442" s="128"/>
      <c r="O442" s="128"/>
      <c r="P442" s="128"/>
      <c r="Q442" s="128"/>
      <c r="R442" s="129"/>
      <c r="S442" s="127">
        <f>SUM(S434:Y441)</f>
        <v>69067.42</v>
      </c>
      <c r="T442" s="128"/>
      <c r="U442" s="128"/>
      <c r="V442" s="128"/>
      <c r="W442" s="128"/>
      <c r="X442" s="128"/>
      <c r="Y442" s="129"/>
      <c r="Z442" s="127">
        <f>SUM(Z434:AF441)</f>
        <v>332176.25999999995</v>
      </c>
      <c r="AA442" s="128"/>
      <c r="AB442" s="128"/>
      <c r="AC442" s="128"/>
      <c r="AD442" s="128"/>
      <c r="AE442" s="128"/>
      <c r="AF442" s="129"/>
    </row>
    <row r="443" spans="2:32" s="4" customFormat="1" ht="14.25" x14ac:dyDescent="0.2">
      <c r="B443" s="3"/>
    </row>
    <row r="444" spans="2:32" s="4" customFormat="1" ht="14.25" x14ac:dyDescent="0.2">
      <c r="B444" s="3"/>
      <c r="C444" s="110" t="s">
        <v>265</v>
      </c>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c r="AA444" s="110"/>
      <c r="AB444" s="110"/>
      <c r="AC444" s="110"/>
      <c r="AD444" s="110"/>
      <c r="AE444" s="110"/>
      <c r="AF444" s="110"/>
    </row>
    <row r="445" spans="2:32" s="4" customFormat="1" ht="15" thickBot="1" x14ac:dyDescent="0.25">
      <c r="B445" s="3"/>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c r="AA445" s="42"/>
      <c r="AB445" s="42"/>
      <c r="AC445" s="42"/>
      <c r="AD445" s="42"/>
      <c r="AE445" s="42"/>
      <c r="AF445" s="42"/>
    </row>
    <row r="446" spans="2:32" s="4" customFormat="1" ht="15.75" customHeight="1" thickBot="1" x14ac:dyDescent="0.25">
      <c r="B446" s="3"/>
      <c r="C446" s="415" t="s">
        <v>266</v>
      </c>
      <c r="D446" s="416"/>
      <c r="E446" s="416"/>
      <c r="F446" s="416"/>
      <c r="G446" s="416"/>
      <c r="H446" s="416"/>
      <c r="I446" s="416"/>
      <c r="J446" s="416"/>
      <c r="K446" s="416"/>
      <c r="L446" s="417"/>
      <c r="M446" s="163" t="s">
        <v>56</v>
      </c>
      <c r="N446" s="164"/>
      <c r="O446" s="164"/>
      <c r="P446" s="164"/>
      <c r="Q446" s="164"/>
      <c r="R446" s="164"/>
      <c r="S446" s="164"/>
      <c r="T446" s="164"/>
      <c r="U446" s="164"/>
      <c r="V446" s="164"/>
      <c r="W446" s="164"/>
      <c r="X446" s="164"/>
      <c r="Y446" s="164"/>
      <c r="Z446" s="164"/>
      <c r="AA446" s="164"/>
      <c r="AB446" s="164"/>
      <c r="AC446" s="164"/>
      <c r="AD446" s="164"/>
      <c r="AE446" s="164"/>
      <c r="AF446" s="165"/>
    </row>
    <row r="447" spans="2:32" s="4" customFormat="1" ht="22.5" customHeight="1" thickBot="1" x14ac:dyDescent="0.25">
      <c r="B447" s="3"/>
      <c r="C447" s="418"/>
      <c r="D447" s="419"/>
      <c r="E447" s="419"/>
      <c r="F447" s="419"/>
      <c r="G447" s="419"/>
      <c r="H447" s="419"/>
      <c r="I447" s="419"/>
      <c r="J447" s="419"/>
      <c r="K447" s="419"/>
      <c r="L447" s="420"/>
      <c r="M447" s="328" t="s">
        <v>267</v>
      </c>
      <c r="N447" s="329"/>
      <c r="O447" s="329"/>
      <c r="P447" s="329"/>
      <c r="Q447" s="329"/>
      <c r="R447" s="329"/>
      <c r="S447" s="329"/>
      <c r="T447" s="329"/>
      <c r="U447" s="329"/>
      <c r="V447" s="330"/>
      <c r="W447" s="163" t="s">
        <v>268</v>
      </c>
      <c r="X447" s="164"/>
      <c r="Y447" s="164"/>
      <c r="Z447" s="164"/>
      <c r="AA447" s="164"/>
      <c r="AB447" s="164"/>
      <c r="AC447" s="164"/>
      <c r="AD447" s="164"/>
      <c r="AE447" s="164"/>
      <c r="AF447" s="165"/>
    </row>
    <row r="448" spans="2:32" s="4" customFormat="1" ht="24.95" customHeight="1" x14ac:dyDescent="0.2">
      <c r="B448" s="3"/>
      <c r="C448" s="145" t="s">
        <v>269</v>
      </c>
      <c r="D448" s="146"/>
      <c r="E448" s="146"/>
      <c r="F448" s="146"/>
      <c r="G448" s="146"/>
      <c r="H448" s="146"/>
      <c r="I448" s="146"/>
      <c r="J448" s="146"/>
      <c r="K448" s="146"/>
      <c r="L448" s="147"/>
      <c r="M448" s="299">
        <f>216830.92-216831+332176</f>
        <v>332175.92000000004</v>
      </c>
      <c r="N448" s="300"/>
      <c r="O448" s="300"/>
      <c r="P448" s="300"/>
      <c r="Q448" s="300"/>
      <c r="R448" s="300"/>
      <c r="S448" s="300"/>
      <c r="T448" s="300"/>
      <c r="U448" s="300"/>
      <c r="V448" s="701"/>
      <c r="W448" s="299">
        <f>M448</f>
        <v>332175.92000000004</v>
      </c>
      <c r="X448" s="300"/>
      <c r="Y448" s="300"/>
      <c r="Z448" s="300"/>
      <c r="AA448" s="300"/>
      <c r="AB448" s="300"/>
      <c r="AC448" s="300"/>
      <c r="AD448" s="300"/>
      <c r="AE448" s="300"/>
      <c r="AF448" s="701"/>
    </row>
    <row r="449" spans="2:32" s="4" customFormat="1" ht="24.95" customHeight="1" x14ac:dyDescent="0.2">
      <c r="B449" s="3"/>
      <c r="C449" s="130" t="s">
        <v>270</v>
      </c>
      <c r="D449" s="131"/>
      <c r="E449" s="131"/>
      <c r="F449" s="131"/>
      <c r="G449" s="131"/>
      <c r="H449" s="131"/>
      <c r="I449" s="131"/>
      <c r="J449" s="131"/>
      <c r="K449" s="131"/>
      <c r="L449" s="132"/>
      <c r="M449" s="284">
        <f>+M448</f>
        <v>332175.92000000004</v>
      </c>
      <c r="N449" s="289"/>
      <c r="O449" s="289"/>
      <c r="P449" s="289"/>
      <c r="Q449" s="289"/>
      <c r="R449" s="289"/>
      <c r="S449" s="289"/>
      <c r="T449" s="289"/>
      <c r="U449" s="289"/>
      <c r="V449" s="290"/>
      <c r="W449" s="284">
        <f>+W448</f>
        <v>332175.92000000004</v>
      </c>
      <c r="X449" s="285"/>
      <c r="Y449" s="285"/>
      <c r="Z449" s="285"/>
      <c r="AA449" s="285"/>
      <c r="AB449" s="285"/>
      <c r="AC449" s="285"/>
      <c r="AD449" s="285"/>
      <c r="AE449" s="285"/>
      <c r="AF449" s="319"/>
    </row>
    <row r="450" spans="2:32" s="4" customFormat="1" ht="24.95" customHeight="1" thickBot="1" x14ac:dyDescent="0.25">
      <c r="B450" s="3"/>
      <c r="C450" s="240" t="s">
        <v>271</v>
      </c>
      <c r="D450" s="241"/>
      <c r="E450" s="241"/>
      <c r="F450" s="241"/>
      <c r="G450" s="241"/>
      <c r="H450" s="241"/>
      <c r="I450" s="241"/>
      <c r="J450" s="241"/>
      <c r="K450" s="241"/>
      <c r="L450" s="242"/>
      <c r="M450" s="700" t="s">
        <v>272</v>
      </c>
      <c r="N450" s="230"/>
      <c r="O450" s="230"/>
      <c r="P450" s="230"/>
      <c r="Q450" s="230"/>
      <c r="R450" s="230"/>
      <c r="S450" s="230"/>
      <c r="T450" s="230"/>
      <c r="U450" s="230"/>
      <c r="V450" s="231"/>
      <c r="W450" s="316"/>
      <c r="X450" s="317"/>
      <c r="Y450" s="317"/>
      <c r="Z450" s="317"/>
      <c r="AA450" s="317"/>
      <c r="AB450" s="317"/>
      <c r="AC450" s="317"/>
      <c r="AD450" s="317"/>
      <c r="AE450" s="317"/>
      <c r="AF450" s="318"/>
    </row>
    <row r="451" spans="2:32" s="4" customFormat="1" ht="14.25" x14ac:dyDescent="0.2">
      <c r="B451" s="3"/>
    </row>
    <row r="452" spans="2:32" s="4" customFormat="1" ht="14.25" x14ac:dyDescent="0.2">
      <c r="B452" s="3"/>
      <c r="C452" s="16" t="s">
        <v>273</v>
      </c>
    </row>
    <row r="453" spans="2:32" s="4" customFormat="1" ht="14.25" x14ac:dyDescent="0.2">
      <c r="B453" s="3"/>
    </row>
    <row r="454" spans="2:32" s="4" customFormat="1" ht="14.25" x14ac:dyDescent="0.2">
      <c r="B454" s="3"/>
      <c r="C454" s="475" t="s">
        <v>274</v>
      </c>
      <c r="D454" s="475"/>
      <c r="E454" s="475"/>
      <c r="F454" s="475"/>
      <c r="G454" s="475"/>
      <c r="H454" s="475"/>
      <c r="I454" s="475"/>
      <c r="J454" s="475"/>
      <c r="K454" s="475"/>
      <c r="L454" s="475"/>
      <c r="M454" s="475"/>
      <c r="N454" s="475"/>
      <c r="O454" s="475"/>
      <c r="P454" s="475"/>
      <c r="Q454" s="475"/>
      <c r="R454" s="475"/>
      <c r="S454" s="475"/>
      <c r="T454" s="475"/>
      <c r="U454" s="475"/>
      <c r="V454" s="475"/>
      <c r="W454" s="475"/>
      <c r="X454" s="475"/>
      <c r="Y454" s="475"/>
      <c r="Z454" s="475"/>
      <c r="AA454" s="475"/>
      <c r="AB454" s="475"/>
      <c r="AC454" s="475"/>
      <c r="AD454" s="475"/>
      <c r="AE454" s="475"/>
      <c r="AF454" s="475"/>
    </row>
    <row r="455" spans="2:32" s="4" customFormat="1" ht="15" thickBot="1" x14ac:dyDescent="0.25">
      <c r="B455" s="3"/>
    </row>
    <row r="456" spans="2:32" s="4" customFormat="1" ht="22.5" customHeight="1" thickBot="1" x14ac:dyDescent="0.25">
      <c r="B456" s="3"/>
      <c r="C456" s="328" t="s">
        <v>250</v>
      </c>
      <c r="D456" s="329"/>
      <c r="E456" s="329"/>
      <c r="F456" s="329"/>
      <c r="G456" s="329"/>
      <c r="H456" s="329"/>
      <c r="I456" s="329"/>
      <c r="J456" s="329"/>
      <c r="K456" s="329"/>
      <c r="L456" s="330"/>
      <c r="M456" s="163" t="s">
        <v>56</v>
      </c>
      <c r="N456" s="164"/>
      <c r="O456" s="164"/>
      <c r="P456" s="164"/>
      <c r="Q456" s="164"/>
      <c r="R456" s="164"/>
      <c r="S456" s="164"/>
      <c r="T456" s="164"/>
      <c r="U456" s="164"/>
      <c r="V456" s="165"/>
      <c r="W456" s="163" t="s">
        <v>57</v>
      </c>
      <c r="X456" s="164"/>
      <c r="Y456" s="164"/>
      <c r="Z456" s="164"/>
      <c r="AA456" s="164"/>
      <c r="AB456" s="164"/>
      <c r="AC456" s="164"/>
      <c r="AD456" s="164"/>
      <c r="AE456" s="164"/>
      <c r="AF456" s="165"/>
    </row>
    <row r="457" spans="2:32" s="4" customFormat="1" ht="22.5" customHeight="1" x14ac:dyDescent="0.2">
      <c r="B457" s="3"/>
      <c r="C457" s="145" t="s">
        <v>275</v>
      </c>
      <c r="D457" s="146"/>
      <c r="E457" s="146"/>
      <c r="F457" s="146"/>
      <c r="G457" s="146"/>
      <c r="H457" s="146"/>
      <c r="I457" s="146"/>
      <c r="J457" s="146"/>
      <c r="K457" s="146"/>
      <c r="L457" s="147"/>
      <c r="M457" s="148">
        <v>912.32</v>
      </c>
      <c r="N457" s="149"/>
      <c r="O457" s="149"/>
      <c r="P457" s="149"/>
      <c r="Q457" s="149"/>
      <c r="R457" s="149"/>
      <c r="S457" s="149"/>
      <c r="T457" s="149"/>
      <c r="U457" s="149"/>
      <c r="V457" s="150"/>
      <c r="W457" s="148">
        <v>437</v>
      </c>
      <c r="X457" s="149"/>
      <c r="Y457" s="149"/>
      <c r="Z457" s="149"/>
      <c r="AA457" s="149"/>
      <c r="AB457" s="149"/>
      <c r="AC457" s="149"/>
      <c r="AD457" s="149"/>
      <c r="AE457" s="149"/>
      <c r="AF457" s="150"/>
    </row>
    <row r="458" spans="2:32" s="4" customFormat="1" ht="22.5" customHeight="1" x14ac:dyDescent="0.2">
      <c r="B458" s="3"/>
      <c r="C458" s="130" t="s">
        <v>276</v>
      </c>
      <c r="D458" s="131"/>
      <c r="E458" s="131"/>
      <c r="F458" s="131"/>
      <c r="G458" s="131"/>
      <c r="H458" s="131"/>
      <c r="I458" s="131"/>
      <c r="J458" s="131"/>
      <c r="K458" s="131"/>
      <c r="L458" s="132"/>
      <c r="M458" s="172">
        <v>931.61</v>
      </c>
      <c r="N458" s="173"/>
      <c r="O458" s="173"/>
      <c r="P458" s="173"/>
      <c r="Q458" s="173"/>
      <c r="R458" s="173"/>
      <c r="S458" s="173"/>
      <c r="T458" s="173"/>
      <c r="U458" s="173"/>
      <c r="V458" s="174"/>
      <c r="W458" s="133">
        <v>2533</v>
      </c>
      <c r="X458" s="134"/>
      <c r="Y458" s="134"/>
      <c r="Z458" s="134"/>
      <c r="AA458" s="134"/>
      <c r="AB458" s="134"/>
      <c r="AC458" s="134"/>
      <c r="AD458" s="134"/>
      <c r="AE458" s="134"/>
      <c r="AF458" s="135"/>
    </row>
    <row r="459" spans="2:32" s="4" customFormat="1" ht="22.5" customHeight="1" x14ac:dyDescent="0.2">
      <c r="B459" s="3"/>
      <c r="C459" s="130" t="s">
        <v>277</v>
      </c>
      <c r="D459" s="131"/>
      <c r="E459" s="131"/>
      <c r="F459" s="131"/>
      <c r="G459" s="131"/>
      <c r="H459" s="131"/>
      <c r="I459" s="131"/>
      <c r="J459" s="131"/>
      <c r="K459" s="131"/>
      <c r="L459" s="132"/>
      <c r="M459" s="142"/>
      <c r="N459" s="143"/>
      <c r="O459" s="143"/>
      <c r="P459" s="143"/>
      <c r="Q459" s="143"/>
      <c r="R459" s="143"/>
      <c r="S459" s="143"/>
      <c r="T459" s="143"/>
      <c r="U459" s="143"/>
      <c r="V459" s="144"/>
      <c r="W459" s="133"/>
      <c r="X459" s="134"/>
      <c r="Y459" s="134"/>
      <c r="Z459" s="134"/>
      <c r="AA459" s="134"/>
      <c r="AB459" s="134"/>
      <c r="AC459" s="134"/>
      <c r="AD459" s="134"/>
      <c r="AE459" s="134"/>
      <c r="AF459" s="135"/>
    </row>
    <row r="460" spans="2:32" s="4" customFormat="1" ht="22.5" customHeight="1" x14ac:dyDescent="0.2">
      <c r="B460" s="3"/>
      <c r="C460" s="130" t="s">
        <v>278</v>
      </c>
      <c r="D460" s="131"/>
      <c r="E460" s="131"/>
      <c r="F460" s="131"/>
      <c r="G460" s="131"/>
      <c r="H460" s="131"/>
      <c r="I460" s="131"/>
      <c r="J460" s="131"/>
      <c r="K460" s="131"/>
      <c r="L460" s="132"/>
      <c r="M460" s="133"/>
      <c r="N460" s="134"/>
      <c r="O460" s="134"/>
      <c r="P460" s="134"/>
      <c r="Q460" s="134"/>
      <c r="R460" s="134"/>
      <c r="S460" s="134"/>
      <c r="T460" s="134"/>
      <c r="U460" s="134"/>
      <c r="V460" s="135"/>
      <c r="W460" s="133"/>
      <c r="X460" s="134"/>
      <c r="Y460" s="134"/>
      <c r="Z460" s="134"/>
      <c r="AA460" s="134"/>
      <c r="AB460" s="134"/>
      <c r="AC460" s="134"/>
      <c r="AD460" s="134"/>
      <c r="AE460" s="134"/>
      <c r="AF460" s="135"/>
    </row>
    <row r="461" spans="2:32" s="4" customFormat="1" ht="22.5" customHeight="1" thickBot="1" x14ac:dyDescent="0.25">
      <c r="B461" s="3"/>
      <c r="C461" s="400" t="s">
        <v>69</v>
      </c>
      <c r="D461" s="401"/>
      <c r="E461" s="401"/>
      <c r="F461" s="401"/>
      <c r="G461" s="401"/>
      <c r="H461" s="401"/>
      <c r="I461" s="401"/>
      <c r="J461" s="401"/>
      <c r="K461" s="401"/>
      <c r="L461" s="402"/>
      <c r="M461" s="127">
        <f>SUM(M457:V460)</f>
        <v>1843.93</v>
      </c>
      <c r="N461" s="128"/>
      <c r="O461" s="128"/>
      <c r="P461" s="128"/>
      <c r="Q461" s="128"/>
      <c r="R461" s="128"/>
      <c r="S461" s="128"/>
      <c r="T461" s="128"/>
      <c r="U461" s="128"/>
      <c r="V461" s="129"/>
      <c r="W461" s="127">
        <f>SUM(W457:AF460)</f>
        <v>2970</v>
      </c>
      <c r="X461" s="128"/>
      <c r="Y461" s="128"/>
      <c r="Z461" s="128"/>
      <c r="AA461" s="128"/>
      <c r="AB461" s="128"/>
      <c r="AC461" s="128"/>
      <c r="AD461" s="128"/>
      <c r="AE461" s="128"/>
      <c r="AF461" s="129"/>
    </row>
    <row r="462" spans="2:32" s="4" customFormat="1" ht="15" thickBot="1" x14ac:dyDescent="0.25">
      <c r="B462" s="3"/>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c r="AA462" s="44"/>
      <c r="AB462" s="44"/>
      <c r="AC462" s="44"/>
      <c r="AD462" s="44"/>
      <c r="AE462" s="44"/>
      <c r="AF462" s="44"/>
    </row>
    <row r="463" spans="2:32" s="4" customFormat="1" ht="15" thickBot="1" x14ac:dyDescent="0.25">
      <c r="B463" s="3"/>
      <c r="C463" s="691" t="s">
        <v>250</v>
      </c>
      <c r="D463" s="692"/>
      <c r="E463" s="692"/>
      <c r="F463" s="692"/>
      <c r="G463" s="692"/>
      <c r="H463" s="692"/>
      <c r="I463" s="692"/>
      <c r="J463" s="692"/>
      <c r="K463" s="692"/>
      <c r="L463" s="692"/>
      <c r="M463" s="692"/>
      <c r="N463" s="692"/>
      <c r="O463" s="692"/>
      <c r="P463" s="692"/>
      <c r="Q463" s="693"/>
      <c r="R463" s="691" t="s">
        <v>183</v>
      </c>
      <c r="S463" s="692"/>
      <c r="T463" s="692"/>
      <c r="U463" s="692"/>
      <c r="V463" s="692"/>
      <c r="W463" s="692"/>
      <c r="X463" s="692"/>
      <c r="Y463" s="692"/>
      <c r="Z463" s="692"/>
      <c r="AA463" s="692"/>
      <c r="AB463" s="692"/>
      <c r="AC463" s="692"/>
      <c r="AD463" s="692"/>
      <c r="AE463" s="692"/>
      <c r="AF463" s="693"/>
    </row>
    <row r="464" spans="2:32" s="4" customFormat="1" ht="22.5" customHeight="1" x14ac:dyDescent="0.2">
      <c r="B464" s="3"/>
      <c r="C464" s="694" t="s">
        <v>279</v>
      </c>
      <c r="D464" s="695"/>
      <c r="E464" s="695"/>
      <c r="F464" s="695"/>
      <c r="G464" s="695"/>
      <c r="H464" s="695"/>
      <c r="I464" s="695"/>
      <c r="J464" s="695"/>
      <c r="K464" s="695"/>
      <c r="L464" s="695"/>
      <c r="M464" s="695"/>
      <c r="N464" s="695"/>
      <c r="O464" s="695"/>
      <c r="P464" s="695"/>
      <c r="Q464" s="696"/>
      <c r="R464" s="697">
        <v>0</v>
      </c>
      <c r="S464" s="698"/>
      <c r="T464" s="698"/>
      <c r="U464" s="698"/>
      <c r="V464" s="698"/>
      <c r="W464" s="698"/>
      <c r="X464" s="698"/>
      <c r="Y464" s="698"/>
      <c r="Z464" s="698"/>
      <c r="AA464" s="698"/>
      <c r="AB464" s="698"/>
      <c r="AC464" s="698"/>
      <c r="AD464" s="698"/>
      <c r="AE464" s="698"/>
      <c r="AF464" s="699"/>
    </row>
    <row r="465" spans="2:32" s="4" customFormat="1" ht="22.5" customHeight="1" thickBot="1" x14ac:dyDescent="0.25">
      <c r="B465" s="3"/>
      <c r="C465" s="685" t="s">
        <v>280</v>
      </c>
      <c r="D465" s="686"/>
      <c r="E465" s="686"/>
      <c r="F465" s="686"/>
      <c r="G465" s="686"/>
      <c r="H465" s="686"/>
      <c r="I465" s="686"/>
      <c r="J465" s="686"/>
      <c r="K465" s="686"/>
      <c r="L465" s="686"/>
      <c r="M465" s="686"/>
      <c r="N465" s="686"/>
      <c r="O465" s="686"/>
      <c r="P465" s="686"/>
      <c r="Q465" s="687"/>
      <c r="R465" s="688">
        <v>0</v>
      </c>
      <c r="S465" s="689"/>
      <c r="T465" s="689"/>
      <c r="U465" s="689"/>
      <c r="V465" s="689"/>
      <c r="W465" s="689"/>
      <c r="X465" s="689"/>
      <c r="Y465" s="689"/>
      <c r="Z465" s="689"/>
      <c r="AA465" s="689"/>
      <c r="AB465" s="689"/>
      <c r="AC465" s="689"/>
      <c r="AD465" s="689"/>
      <c r="AE465" s="689"/>
      <c r="AF465" s="690"/>
    </row>
    <row r="466" spans="2:32" s="4" customFormat="1" ht="14.25" x14ac:dyDescent="0.2">
      <c r="B466" s="3"/>
    </row>
    <row r="467" spans="2:32" s="4" customFormat="1" ht="14.25" customHeight="1" x14ac:dyDescent="0.2">
      <c r="B467" s="3"/>
      <c r="C467" s="413" t="s">
        <v>281</v>
      </c>
      <c r="D467" s="413"/>
      <c r="E467" s="413"/>
      <c r="F467" s="413"/>
      <c r="G467" s="413"/>
      <c r="H467" s="413"/>
      <c r="I467" s="413"/>
      <c r="J467" s="413"/>
      <c r="K467" s="413"/>
      <c r="L467" s="413"/>
      <c r="M467" s="413"/>
      <c r="N467" s="413"/>
      <c r="O467" s="413"/>
      <c r="P467" s="413"/>
      <c r="Q467" s="413"/>
      <c r="R467" s="413"/>
      <c r="S467" s="413"/>
      <c r="T467" s="413"/>
      <c r="U467" s="413"/>
      <c r="V467" s="413"/>
      <c r="W467" s="413"/>
      <c r="X467" s="413"/>
      <c r="Y467" s="413"/>
      <c r="Z467" s="413"/>
      <c r="AA467" s="413"/>
      <c r="AB467" s="413"/>
      <c r="AC467" s="413"/>
      <c r="AD467" s="413"/>
      <c r="AE467" s="413"/>
      <c r="AF467" s="413"/>
    </row>
    <row r="468" spans="2:32" s="4" customFormat="1" ht="14.25" x14ac:dyDescent="0.2">
      <c r="B468" s="3"/>
      <c r="C468" s="413"/>
      <c r="D468" s="413"/>
      <c r="E468" s="413"/>
      <c r="F468" s="413"/>
      <c r="G468" s="413"/>
      <c r="H468" s="413"/>
      <c r="I468" s="413"/>
      <c r="J468" s="413"/>
      <c r="K468" s="413"/>
      <c r="L468" s="413"/>
      <c r="M468" s="413"/>
      <c r="N468" s="413"/>
      <c r="O468" s="413"/>
      <c r="P468" s="413"/>
      <c r="Q468" s="413"/>
      <c r="R468" s="413"/>
      <c r="S468" s="413"/>
      <c r="T468" s="413"/>
      <c r="U468" s="413"/>
      <c r="V468" s="413"/>
      <c r="W468" s="413"/>
      <c r="X468" s="413"/>
      <c r="Y468" s="413"/>
      <c r="Z468" s="413"/>
      <c r="AA468" s="413"/>
      <c r="AB468" s="413"/>
      <c r="AC468" s="413"/>
      <c r="AD468" s="413"/>
      <c r="AE468" s="413"/>
      <c r="AF468" s="413"/>
    </row>
    <row r="469" spans="2:32" s="4" customFormat="1" ht="21" customHeight="1" x14ac:dyDescent="0.2">
      <c r="B469" s="3"/>
      <c r="C469" s="413"/>
      <c r="D469" s="413"/>
      <c r="E469" s="413"/>
      <c r="F469" s="413"/>
      <c r="G469" s="413"/>
      <c r="H469" s="413"/>
      <c r="I469" s="413"/>
      <c r="J469" s="413"/>
      <c r="K469" s="413"/>
      <c r="L469" s="413"/>
      <c r="M469" s="413"/>
      <c r="N469" s="413"/>
      <c r="O469" s="413"/>
      <c r="P469" s="413"/>
      <c r="Q469" s="413"/>
      <c r="R469" s="413"/>
      <c r="S469" s="413"/>
      <c r="T469" s="413"/>
      <c r="U469" s="413"/>
      <c r="V469" s="413"/>
      <c r="W469" s="413"/>
      <c r="X469" s="413"/>
      <c r="Y469" s="413"/>
      <c r="Z469" s="413"/>
      <c r="AA469" s="413"/>
      <c r="AB469" s="413"/>
      <c r="AC469" s="413"/>
      <c r="AD469" s="413"/>
      <c r="AE469" s="413"/>
      <c r="AF469" s="413"/>
    </row>
    <row r="470" spans="2:32" s="4" customFormat="1" ht="14.25" x14ac:dyDescent="0.2">
      <c r="B470" s="3"/>
    </row>
    <row r="471" spans="2:32" s="4" customFormat="1" ht="14.25" x14ac:dyDescent="0.2">
      <c r="B471" s="3"/>
    </row>
    <row r="472" spans="2:32" ht="14.25" customHeight="1" x14ac:dyDescent="0.2">
      <c r="C472" s="16" t="s">
        <v>282</v>
      </c>
      <c r="D472" s="4"/>
      <c r="E472" s="4"/>
      <c r="F472" s="4"/>
      <c r="G472" s="4"/>
      <c r="H472" s="4"/>
      <c r="I472" s="4"/>
      <c r="J472" s="4"/>
    </row>
    <row r="473" spans="2:32" ht="14.25" customHeight="1" x14ac:dyDescent="0.2"/>
    <row r="474" spans="2:32" ht="14.25" customHeight="1" x14ac:dyDescent="0.2">
      <c r="C474" s="110" t="s">
        <v>283</v>
      </c>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c r="AA474" s="110"/>
      <c r="AB474" s="110"/>
      <c r="AC474" s="110"/>
      <c r="AD474" s="110"/>
      <c r="AE474" s="110"/>
      <c r="AF474" s="110"/>
    </row>
    <row r="475" spans="2:32" ht="14.25" customHeight="1" thickBot="1" x14ac:dyDescent="0.25"/>
    <row r="476" spans="2:32" ht="28.5" customHeight="1" thickBot="1" x14ac:dyDescent="0.25">
      <c r="C476" s="328" t="s">
        <v>284</v>
      </c>
      <c r="D476" s="329"/>
      <c r="E476" s="329"/>
      <c r="F476" s="329"/>
      <c r="G476" s="329"/>
      <c r="H476" s="329"/>
      <c r="I476" s="329"/>
      <c r="J476" s="329"/>
      <c r="K476" s="329"/>
      <c r="L476" s="329"/>
      <c r="M476" s="329"/>
      <c r="N476" s="330"/>
      <c r="O476" s="163" t="s">
        <v>56</v>
      </c>
      <c r="P476" s="164"/>
      <c r="Q476" s="164"/>
      <c r="R476" s="164"/>
      <c r="S476" s="164"/>
      <c r="T476" s="164"/>
      <c r="U476" s="164"/>
      <c r="V476" s="164"/>
      <c r="W476" s="165"/>
      <c r="X476" s="163" t="s">
        <v>57</v>
      </c>
      <c r="Y476" s="164"/>
      <c r="Z476" s="164"/>
      <c r="AA476" s="164"/>
      <c r="AB476" s="164"/>
      <c r="AC476" s="164"/>
      <c r="AD476" s="164"/>
      <c r="AE476" s="164"/>
      <c r="AF476" s="165"/>
    </row>
    <row r="477" spans="2:32" ht="14.25" customHeight="1" thickBot="1" x14ac:dyDescent="0.25">
      <c r="C477" s="586" t="s">
        <v>285</v>
      </c>
      <c r="D477" s="587"/>
      <c r="E477" s="587"/>
      <c r="F477" s="587"/>
      <c r="G477" s="587"/>
      <c r="H477" s="587"/>
      <c r="I477" s="587"/>
      <c r="J477" s="587"/>
      <c r="K477" s="587"/>
      <c r="L477" s="587"/>
      <c r="M477" s="587"/>
      <c r="N477" s="588"/>
      <c r="O477" s="665">
        <f>SUM(O478:W478)</f>
        <v>0</v>
      </c>
      <c r="P477" s="666"/>
      <c r="Q477" s="666"/>
      <c r="R477" s="666"/>
      <c r="S477" s="666"/>
      <c r="T477" s="666"/>
      <c r="U477" s="666"/>
      <c r="V477" s="666"/>
      <c r="W477" s="667"/>
      <c r="X477" s="665">
        <f>SUM(X478:AF478)</f>
        <v>0</v>
      </c>
      <c r="Y477" s="666"/>
      <c r="Z477" s="666"/>
      <c r="AA477" s="666"/>
      <c r="AB477" s="666"/>
      <c r="AC477" s="666"/>
      <c r="AD477" s="666"/>
      <c r="AE477" s="666"/>
      <c r="AF477" s="667"/>
    </row>
    <row r="478" spans="2:32" ht="14.25" customHeight="1" thickBot="1" x14ac:dyDescent="0.25">
      <c r="C478" s="609"/>
      <c r="D478" s="610"/>
      <c r="E478" s="610"/>
      <c r="F478" s="610"/>
      <c r="G478" s="610"/>
      <c r="H478" s="610"/>
      <c r="I478" s="610"/>
      <c r="J478" s="610"/>
      <c r="K478" s="610"/>
      <c r="L478" s="610"/>
      <c r="M478" s="610"/>
      <c r="N478" s="611"/>
      <c r="O478" s="673"/>
      <c r="P478" s="674"/>
      <c r="Q478" s="674"/>
      <c r="R478" s="674"/>
      <c r="S478" s="674"/>
      <c r="T478" s="674"/>
      <c r="U478" s="674"/>
      <c r="V478" s="674"/>
      <c r="W478" s="675"/>
      <c r="X478" s="676"/>
      <c r="Y478" s="674"/>
      <c r="Z478" s="674"/>
      <c r="AA478" s="674"/>
      <c r="AB478" s="674"/>
      <c r="AC478" s="674"/>
      <c r="AD478" s="674"/>
      <c r="AE478" s="674"/>
      <c r="AF478" s="677"/>
    </row>
    <row r="479" spans="2:32" ht="14.25" customHeight="1" x14ac:dyDescent="0.2">
      <c r="C479" s="331" t="s">
        <v>286</v>
      </c>
      <c r="D479" s="332"/>
      <c r="E479" s="332"/>
      <c r="F479" s="332"/>
      <c r="G479" s="332"/>
      <c r="H479" s="332"/>
      <c r="I479" s="332"/>
      <c r="J479" s="332"/>
      <c r="K479" s="332"/>
      <c r="L479" s="332"/>
      <c r="M479" s="332"/>
      <c r="N479" s="333"/>
      <c r="O479" s="682">
        <f>SUM(O480:W485)</f>
        <v>308.76</v>
      </c>
      <c r="P479" s="683"/>
      <c r="Q479" s="683"/>
      <c r="R479" s="683"/>
      <c r="S479" s="683"/>
      <c r="T479" s="683"/>
      <c r="U479" s="683"/>
      <c r="V479" s="683"/>
      <c r="W479" s="684"/>
      <c r="X479" s="682">
        <f>SUM(X480:AF485)</f>
        <v>526.78</v>
      </c>
      <c r="Y479" s="683"/>
      <c r="Z479" s="683"/>
      <c r="AA479" s="683"/>
      <c r="AB479" s="683"/>
      <c r="AC479" s="683"/>
      <c r="AD479" s="683"/>
      <c r="AE479" s="683"/>
      <c r="AF479" s="684"/>
    </row>
    <row r="480" spans="2:32" ht="14.25" customHeight="1" x14ac:dyDescent="0.2">
      <c r="C480" s="130" t="s">
        <v>287</v>
      </c>
      <c r="D480" s="131"/>
      <c r="E480" s="131"/>
      <c r="F480" s="131"/>
      <c r="G480" s="131"/>
      <c r="H480" s="131"/>
      <c r="I480" s="131"/>
      <c r="J480" s="131"/>
      <c r="K480" s="131"/>
      <c r="L480" s="131"/>
      <c r="M480" s="131"/>
      <c r="N480" s="132"/>
      <c r="O480" s="678">
        <v>67.08</v>
      </c>
      <c r="P480" s="679"/>
      <c r="Q480" s="679"/>
      <c r="R480" s="679"/>
      <c r="S480" s="679"/>
      <c r="T480" s="679"/>
      <c r="U480" s="679"/>
      <c r="V480" s="679"/>
      <c r="W480" s="680"/>
      <c r="X480" s="678">
        <v>141.01</v>
      </c>
      <c r="Y480" s="679"/>
      <c r="Z480" s="679"/>
      <c r="AA480" s="679"/>
      <c r="AB480" s="679"/>
      <c r="AC480" s="679"/>
      <c r="AD480" s="679"/>
      <c r="AE480" s="679"/>
      <c r="AF480" s="680"/>
    </row>
    <row r="481" spans="3:33" ht="14.25" customHeight="1" x14ac:dyDescent="0.2">
      <c r="C481" s="130" t="s">
        <v>288</v>
      </c>
      <c r="D481" s="131"/>
      <c r="E481" s="131"/>
      <c r="F481" s="131"/>
      <c r="G481" s="131"/>
      <c r="H481" s="131"/>
      <c r="I481" s="131"/>
      <c r="J481" s="131"/>
      <c r="K481" s="131"/>
      <c r="L481" s="131"/>
      <c r="M481" s="131"/>
      <c r="N481" s="132"/>
      <c r="O481" s="678">
        <v>119.92</v>
      </c>
      <c r="P481" s="679"/>
      <c r="Q481" s="679"/>
      <c r="R481" s="679"/>
      <c r="S481" s="679"/>
      <c r="T481" s="679"/>
      <c r="U481" s="679"/>
      <c r="V481" s="679"/>
      <c r="W481" s="680"/>
      <c r="X481" s="678">
        <v>177.38</v>
      </c>
      <c r="Y481" s="679"/>
      <c r="Z481" s="679"/>
      <c r="AA481" s="679"/>
      <c r="AB481" s="679"/>
      <c r="AC481" s="679"/>
      <c r="AD481" s="679"/>
      <c r="AE481" s="679"/>
      <c r="AF481" s="680"/>
    </row>
    <row r="482" spans="3:33" ht="14.25" customHeight="1" x14ac:dyDescent="0.2">
      <c r="C482" s="130" t="s">
        <v>289</v>
      </c>
      <c r="D482" s="131"/>
      <c r="E482" s="131"/>
      <c r="F482" s="131"/>
      <c r="G482" s="131"/>
      <c r="H482" s="131"/>
      <c r="I482" s="131"/>
      <c r="J482" s="131"/>
      <c r="K482" s="131"/>
      <c r="L482" s="131"/>
      <c r="M482" s="131"/>
      <c r="N482" s="132"/>
      <c r="O482" s="678">
        <v>113.76</v>
      </c>
      <c r="P482" s="679"/>
      <c r="Q482" s="679"/>
      <c r="R482" s="679"/>
      <c r="S482" s="679"/>
      <c r="T482" s="679"/>
      <c r="U482" s="679"/>
      <c r="V482" s="679"/>
      <c r="W482" s="680"/>
      <c r="X482" s="678">
        <v>200.39</v>
      </c>
      <c r="Y482" s="679"/>
      <c r="Z482" s="679"/>
      <c r="AA482" s="679"/>
      <c r="AB482" s="679"/>
      <c r="AC482" s="679"/>
      <c r="AD482" s="679"/>
      <c r="AE482" s="679"/>
      <c r="AF482" s="680"/>
    </row>
    <row r="483" spans="3:33" ht="14.25" customHeight="1" x14ac:dyDescent="0.2">
      <c r="C483" s="130" t="s">
        <v>290</v>
      </c>
      <c r="D483" s="131"/>
      <c r="E483" s="131"/>
      <c r="F483" s="131"/>
      <c r="G483" s="131"/>
      <c r="H483" s="131"/>
      <c r="I483" s="131"/>
      <c r="J483" s="131"/>
      <c r="K483" s="131"/>
      <c r="L483" s="131"/>
      <c r="M483" s="131"/>
      <c r="N483" s="132"/>
      <c r="O483" s="678">
        <v>0</v>
      </c>
      <c r="P483" s="679"/>
      <c r="Q483" s="679"/>
      <c r="R483" s="679"/>
      <c r="S483" s="679"/>
      <c r="T483" s="679"/>
      <c r="U483" s="679"/>
      <c r="V483" s="679"/>
      <c r="W483" s="680"/>
      <c r="X483" s="678">
        <v>0</v>
      </c>
      <c r="Y483" s="679"/>
      <c r="Z483" s="679"/>
      <c r="AA483" s="679"/>
      <c r="AB483" s="679"/>
      <c r="AC483" s="679"/>
      <c r="AD483" s="679"/>
      <c r="AE483" s="679"/>
      <c r="AF483" s="680"/>
    </row>
    <row r="484" spans="3:33" ht="14.25" customHeight="1" x14ac:dyDescent="0.2">
      <c r="C484" s="130" t="s">
        <v>291</v>
      </c>
      <c r="D484" s="131"/>
      <c r="E484" s="131"/>
      <c r="F484" s="131"/>
      <c r="G484" s="131"/>
      <c r="H484" s="131"/>
      <c r="I484" s="131"/>
      <c r="J484" s="131"/>
      <c r="K484" s="131"/>
      <c r="L484" s="131"/>
      <c r="M484" s="131"/>
      <c r="N484" s="132"/>
      <c r="O484" s="678">
        <v>0</v>
      </c>
      <c r="P484" s="679"/>
      <c r="Q484" s="679"/>
      <c r="R484" s="679"/>
      <c r="S484" s="679"/>
      <c r="T484" s="679"/>
      <c r="U484" s="679"/>
      <c r="V484" s="679"/>
      <c r="W484" s="680"/>
      <c r="X484" s="678">
        <v>0</v>
      </c>
      <c r="Y484" s="679"/>
      <c r="Z484" s="679"/>
      <c r="AA484" s="679"/>
      <c r="AB484" s="679"/>
      <c r="AC484" s="679"/>
      <c r="AD484" s="679"/>
      <c r="AE484" s="679"/>
      <c r="AF484" s="680"/>
    </row>
    <row r="485" spans="3:33" ht="14.25" customHeight="1" x14ac:dyDescent="0.2">
      <c r="C485" s="166" t="s">
        <v>292</v>
      </c>
      <c r="D485" s="167"/>
      <c r="E485" s="167"/>
      <c r="F485" s="167"/>
      <c r="G485" s="167"/>
      <c r="H485" s="167"/>
      <c r="I485" s="167"/>
      <c r="J485" s="167"/>
      <c r="K485" s="167"/>
      <c r="L485" s="167"/>
      <c r="M485" s="167"/>
      <c r="N485" s="168"/>
      <c r="O485" s="678">
        <v>8</v>
      </c>
      <c r="P485" s="679"/>
      <c r="Q485" s="679"/>
      <c r="R485" s="679"/>
      <c r="S485" s="679"/>
      <c r="T485" s="679"/>
      <c r="U485" s="679"/>
      <c r="V485" s="679"/>
      <c r="W485" s="680"/>
      <c r="X485" s="678">
        <v>8</v>
      </c>
      <c r="Y485" s="679"/>
      <c r="Z485" s="679"/>
      <c r="AA485" s="679"/>
      <c r="AB485" s="679"/>
      <c r="AC485" s="679"/>
      <c r="AD485" s="679"/>
      <c r="AE485" s="679"/>
      <c r="AF485" s="681"/>
      <c r="AG485" s="46"/>
    </row>
    <row r="486" spans="3:33" ht="14.25" customHeight="1" thickBot="1" x14ac:dyDescent="0.25">
      <c r="C486" s="240"/>
      <c r="D486" s="241"/>
      <c r="E486" s="241"/>
      <c r="F486" s="241"/>
      <c r="G486" s="241"/>
      <c r="H486" s="241"/>
      <c r="I486" s="241"/>
      <c r="J486" s="241"/>
      <c r="K486" s="241"/>
      <c r="L486" s="241"/>
      <c r="M486" s="241"/>
      <c r="N486" s="242"/>
      <c r="O486" s="658"/>
      <c r="P486" s="659"/>
      <c r="Q486" s="659"/>
      <c r="R486" s="659"/>
      <c r="S486" s="659"/>
      <c r="T486" s="659"/>
      <c r="U486" s="659"/>
      <c r="V486" s="659"/>
      <c r="W486" s="660"/>
      <c r="X486" s="661"/>
      <c r="Y486" s="659"/>
      <c r="Z486" s="659"/>
      <c r="AA486" s="659"/>
      <c r="AB486" s="659"/>
      <c r="AC486" s="659"/>
      <c r="AD486" s="659"/>
      <c r="AE486" s="659"/>
      <c r="AF486" s="662"/>
    </row>
    <row r="487" spans="3:33" ht="14.25" customHeight="1" thickBot="1" x14ac:dyDescent="0.25">
      <c r="C487" s="586" t="s">
        <v>293</v>
      </c>
      <c r="D487" s="587"/>
      <c r="E487" s="587"/>
      <c r="F487" s="587"/>
      <c r="G487" s="587"/>
      <c r="H487" s="587"/>
      <c r="I487" s="587"/>
      <c r="J487" s="587"/>
      <c r="K487" s="587"/>
      <c r="L487" s="587"/>
      <c r="M487" s="587"/>
      <c r="N487" s="588"/>
      <c r="O487" s="665">
        <f>SUM(O488:W488)</f>
        <v>0</v>
      </c>
      <c r="P487" s="666"/>
      <c r="Q487" s="666"/>
      <c r="R487" s="666"/>
      <c r="S487" s="666"/>
      <c r="T487" s="666"/>
      <c r="U487" s="666"/>
      <c r="V487" s="666"/>
      <c r="W487" s="667"/>
      <c r="X487" s="665">
        <f>SUM(X488:AF488)</f>
        <v>0</v>
      </c>
      <c r="Y487" s="666"/>
      <c r="Z487" s="666"/>
      <c r="AA487" s="666"/>
      <c r="AB487" s="666"/>
      <c r="AC487" s="666"/>
      <c r="AD487" s="666"/>
      <c r="AE487" s="666"/>
      <c r="AF487" s="667"/>
    </row>
    <row r="488" spans="3:33" ht="14.25" customHeight="1" thickBot="1" x14ac:dyDescent="0.25">
      <c r="C488" s="609"/>
      <c r="D488" s="610"/>
      <c r="E488" s="610"/>
      <c r="F488" s="610"/>
      <c r="G488" s="610"/>
      <c r="H488" s="610"/>
      <c r="I488" s="610"/>
      <c r="J488" s="610"/>
      <c r="K488" s="610"/>
      <c r="L488" s="610"/>
      <c r="M488" s="610"/>
      <c r="N488" s="611"/>
      <c r="O488" s="673"/>
      <c r="P488" s="674"/>
      <c r="Q488" s="674"/>
      <c r="R488" s="674"/>
      <c r="S488" s="674"/>
      <c r="T488" s="674"/>
      <c r="U488" s="674"/>
      <c r="V488" s="674"/>
      <c r="W488" s="675"/>
      <c r="X488" s="676"/>
      <c r="Y488" s="674"/>
      <c r="Z488" s="674"/>
      <c r="AA488" s="674"/>
      <c r="AB488" s="674"/>
      <c r="AC488" s="674"/>
      <c r="AD488" s="674"/>
      <c r="AE488" s="674"/>
      <c r="AF488" s="677"/>
    </row>
    <row r="489" spans="3:33" ht="14.25" customHeight="1" thickBot="1" x14ac:dyDescent="0.25">
      <c r="C489" s="586" t="s">
        <v>294</v>
      </c>
      <c r="D489" s="587"/>
      <c r="E489" s="587"/>
      <c r="F489" s="587"/>
      <c r="G489" s="587"/>
      <c r="H489" s="587"/>
      <c r="I489" s="587"/>
      <c r="J489" s="587"/>
      <c r="K489" s="587"/>
      <c r="L489" s="587"/>
      <c r="M489" s="587"/>
      <c r="N489" s="588"/>
      <c r="O489" s="665">
        <f>SUM(O490:W491)</f>
        <v>0</v>
      </c>
      <c r="P489" s="666"/>
      <c r="Q489" s="666"/>
      <c r="R489" s="666"/>
      <c r="S489" s="666"/>
      <c r="T489" s="666"/>
      <c r="U489" s="666"/>
      <c r="V489" s="666"/>
      <c r="W489" s="667"/>
      <c r="X489" s="665">
        <f>SUM(X490:AF491)</f>
        <v>0</v>
      </c>
      <c r="Y489" s="666"/>
      <c r="Z489" s="666"/>
      <c r="AA489" s="666"/>
      <c r="AB489" s="666"/>
      <c r="AC489" s="666"/>
      <c r="AD489" s="666"/>
      <c r="AE489" s="666"/>
      <c r="AF489" s="667"/>
    </row>
    <row r="490" spans="3:33" ht="14.25" customHeight="1" x14ac:dyDescent="0.2">
      <c r="C490" s="145"/>
      <c r="D490" s="146"/>
      <c r="E490" s="146"/>
      <c r="F490" s="146"/>
      <c r="G490" s="146"/>
      <c r="H490" s="146"/>
      <c r="I490" s="146"/>
      <c r="J490" s="146"/>
      <c r="K490" s="146"/>
      <c r="L490" s="146"/>
      <c r="M490" s="146"/>
      <c r="N490" s="147"/>
      <c r="O490" s="668">
        <v>0</v>
      </c>
      <c r="P490" s="669"/>
      <c r="Q490" s="669"/>
      <c r="R490" s="669"/>
      <c r="S490" s="669"/>
      <c r="T490" s="669"/>
      <c r="U490" s="669"/>
      <c r="V490" s="669"/>
      <c r="W490" s="670"/>
      <c r="X490" s="671"/>
      <c r="Y490" s="669"/>
      <c r="Z490" s="669"/>
      <c r="AA490" s="669"/>
      <c r="AB490" s="669"/>
      <c r="AC490" s="669"/>
      <c r="AD490" s="669"/>
      <c r="AE490" s="669"/>
      <c r="AF490" s="672"/>
    </row>
    <row r="491" spans="3:33" ht="14.25" customHeight="1" thickBot="1" x14ac:dyDescent="0.25">
      <c r="C491" s="240"/>
      <c r="D491" s="241"/>
      <c r="E491" s="241"/>
      <c r="F491" s="241"/>
      <c r="G491" s="241"/>
      <c r="H491" s="241"/>
      <c r="I491" s="241"/>
      <c r="J491" s="241"/>
      <c r="K491" s="241"/>
      <c r="L491" s="241"/>
      <c r="M491" s="241"/>
      <c r="N491" s="242"/>
      <c r="O491" s="658"/>
      <c r="P491" s="659"/>
      <c r="Q491" s="659"/>
      <c r="R491" s="659"/>
      <c r="S491" s="659"/>
      <c r="T491" s="659"/>
      <c r="U491" s="659"/>
      <c r="V491" s="659"/>
      <c r="W491" s="660"/>
      <c r="X491" s="661"/>
      <c r="Y491" s="659"/>
      <c r="Z491" s="659"/>
      <c r="AA491" s="659"/>
      <c r="AB491" s="659"/>
      <c r="AC491" s="659"/>
      <c r="AD491" s="659"/>
      <c r="AE491" s="659"/>
      <c r="AF491" s="662"/>
    </row>
    <row r="492" spans="3:33" ht="14.25" customHeight="1" x14ac:dyDescent="0.2"/>
    <row r="493" spans="3:33" ht="14.25" customHeight="1" x14ac:dyDescent="0.2">
      <c r="C493" s="34" t="s">
        <v>295</v>
      </c>
      <c r="E493" s="4"/>
      <c r="F493" s="4"/>
      <c r="G493" s="4"/>
      <c r="H493" s="4"/>
      <c r="I493" s="4"/>
    </row>
    <row r="494" spans="3:33" ht="14.25" customHeight="1" x14ac:dyDescent="0.2"/>
    <row r="495" spans="3:33" ht="14.25" customHeight="1" x14ac:dyDescent="0.2">
      <c r="C495" s="663" t="s">
        <v>296</v>
      </c>
      <c r="D495" s="663"/>
      <c r="E495" s="663"/>
      <c r="F495" s="663"/>
      <c r="G495" s="663"/>
      <c r="H495" s="663"/>
      <c r="I495" s="663"/>
      <c r="J495" s="663"/>
      <c r="K495" s="663"/>
      <c r="L495" s="663"/>
      <c r="M495" s="663"/>
      <c r="N495" s="663"/>
      <c r="O495" s="663"/>
      <c r="P495" s="663"/>
      <c r="Q495" s="663"/>
      <c r="R495" s="663"/>
      <c r="S495" s="663"/>
      <c r="T495" s="663"/>
      <c r="U495" s="663"/>
      <c r="V495" s="663"/>
      <c r="W495" s="663"/>
      <c r="X495" s="663"/>
      <c r="Y495" s="663"/>
      <c r="Z495" s="663"/>
      <c r="AA495" s="663"/>
      <c r="AB495" s="663"/>
      <c r="AC495" s="663"/>
      <c r="AD495" s="663"/>
      <c r="AE495" s="663"/>
      <c r="AF495" s="663"/>
    </row>
    <row r="496" spans="3:33" ht="14.25" customHeight="1" x14ac:dyDescent="0.2">
      <c r="C496" s="663"/>
      <c r="D496" s="663"/>
      <c r="E496" s="663"/>
      <c r="F496" s="663"/>
      <c r="G496" s="663"/>
      <c r="H496" s="663"/>
      <c r="I496" s="663"/>
      <c r="J496" s="663"/>
      <c r="K496" s="663"/>
      <c r="L496" s="663"/>
      <c r="M496" s="663"/>
      <c r="N496" s="663"/>
      <c r="O496" s="663"/>
      <c r="P496" s="663"/>
      <c r="Q496" s="663"/>
      <c r="R496" s="663"/>
      <c r="S496" s="663"/>
      <c r="T496" s="663"/>
      <c r="U496" s="663"/>
      <c r="V496" s="663"/>
      <c r="W496" s="663"/>
      <c r="X496" s="663"/>
      <c r="Y496" s="663"/>
      <c r="Z496" s="663"/>
      <c r="AA496" s="663"/>
      <c r="AB496" s="663"/>
      <c r="AC496" s="663"/>
      <c r="AD496" s="663"/>
      <c r="AE496" s="663"/>
      <c r="AF496" s="663"/>
    </row>
    <row r="497" spans="3:32" ht="14.25" customHeight="1" x14ac:dyDescent="0.2"/>
    <row r="498" spans="3:32" ht="14.25" customHeight="1" x14ac:dyDescent="0.2"/>
    <row r="499" spans="3:32" ht="14.25" customHeight="1" x14ac:dyDescent="0.2">
      <c r="C499" s="664" t="s">
        <v>297</v>
      </c>
      <c r="D499" s="664"/>
      <c r="E499" s="664"/>
      <c r="F499" s="664"/>
      <c r="G499" s="664"/>
      <c r="H499" s="664"/>
      <c r="I499" s="664"/>
      <c r="J499" s="664"/>
      <c r="K499" s="664"/>
      <c r="L499" s="664"/>
      <c r="M499" s="664"/>
      <c r="N499" s="664"/>
      <c r="O499" s="664"/>
      <c r="P499" s="664"/>
      <c r="Q499" s="664"/>
      <c r="R499" s="664"/>
      <c r="S499" s="664"/>
      <c r="T499" s="664"/>
      <c r="U499" s="664"/>
      <c r="V499" s="664"/>
      <c r="W499" s="664"/>
      <c r="X499" s="664"/>
      <c r="Y499" s="664"/>
      <c r="Z499" s="664"/>
      <c r="AA499" s="664"/>
      <c r="AB499" s="664"/>
      <c r="AC499" s="664"/>
      <c r="AD499" s="664"/>
      <c r="AE499" s="664"/>
      <c r="AF499" s="664"/>
    </row>
    <row r="500" spans="3:32" ht="14.25" customHeight="1" thickBot="1" x14ac:dyDescent="0.25"/>
    <row r="501" spans="3:32" ht="15.75" customHeight="1" thickBot="1" x14ac:dyDescent="0.25">
      <c r="C501" s="613" t="s">
        <v>250</v>
      </c>
      <c r="D501" s="614"/>
      <c r="E501" s="614"/>
      <c r="F501" s="614"/>
      <c r="G501" s="614"/>
      <c r="H501" s="614"/>
      <c r="I501" s="614"/>
      <c r="J501" s="614"/>
      <c r="K501" s="614"/>
      <c r="L501" s="614"/>
      <c r="M501" s="614"/>
      <c r="N501" s="614"/>
      <c r="O501" s="614"/>
      <c r="P501" s="615"/>
      <c r="Q501" s="160" t="s">
        <v>57</v>
      </c>
      <c r="R501" s="161"/>
      <c r="S501" s="161"/>
      <c r="T501" s="161"/>
      <c r="U501" s="161"/>
      <c r="V501" s="161"/>
      <c r="W501" s="161"/>
      <c r="X501" s="161"/>
      <c r="Y501" s="161"/>
      <c r="Z501" s="161"/>
      <c r="AA501" s="161"/>
      <c r="AB501" s="161"/>
      <c r="AC501" s="161"/>
      <c r="AD501" s="161"/>
      <c r="AE501" s="161"/>
      <c r="AF501" s="162"/>
    </row>
    <row r="502" spans="3:32" ht="15.75" customHeight="1" thickBot="1" x14ac:dyDescent="0.25">
      <c r="C502" s="542" t="s">
        <v>298</v>
      </c>
      <c r="D502" s="543"/>
      <c r="E502" s="543"/>
      <c r="F502" s="543"/>
      <c r="G502" s="543"/>
      <c r="H502" s="543"/>
      <c r="I502" s="543"/>
      <c r="J502" s="543"/>
      <c r="K502" s="543"/>
      <c r="L502" s="543"/>
      <c r="M502" s="543"/>
      <c r="N502" s="543"/>
      <c r="O502" s="543"/>
      <c r="P502" s="544"/>
      <c r="Q502" s="602">
        <v>-42517.42</v>
      </c>
      <c r="R502" s="603"/>
      <c r="S502" s="603"/>
      <c r="T502" s="603"/>
      <c r="U502" s="603"/>
      <c r="V502" s="603"/>
      <c r="W502" s="603"/>
      <c r="X502" s="603"/>
      <c r="Y502" s="603"/>
      <c r="Z502" s="603"/>
      <c r="AA502" s="603"/>
      <c r="AB502" s="603"/>
      <c r="AC502" s="603"/>
      <c r="AD502" s="603"/>
      <c r="AE502" s="603"/>
      <c r="AF502" s="604"/>
    </row>
    <row r="503" spans="3:32" ht="15.75" customHeight="1" thickBot="1" x14ac:dyDescent="0.25">
      <c r="C503" s="542" t="s">
        <v>299</v>
      </c>
      <c r="D503" s="543"/>
      <c r="E503" s="543"/>
      <c r="F503" s="543"/>
      <c r="G503" s="543"/>
      <c r="H503" s="543"/>
      <c r="I503" s="543"/>
      <c r="J503" s="543"/>
      <c r="K503" s="543"/>
      <c r="L503" s="543"/>
      <c r="M503" s="543"/>
      <c r="N503" s="543"/>
      <c r="O503" s="543"/>
      <c r="P503" s="544"/>
      <c r="Q503" s="160" t="s">
        <v>56</v>
      </c>
      <c r="R503" s="161"/>
      <c r="S503" s="161"/>
      <c r="T503" s="161"/>
      <c r="U503" s="161"/>
      <c r="V503" s="161"/>
      <c r="W503" s="161"/>
      <c r="X503" s="161"/>
      <c r="Y503" s="161"/>
      <c r="Z503" s="161"/>
      <c r="AA503" s="161"/>
      <c r="AB503" s="161"/>
      <c r="AC503" s="161"/>
      <c r="AD503" s="161"/>
      <c r="AE503" s="161"/>
      <c r="AF503" s="162"/>
    </row>
    <row r="504" spans="3:32" ht="15.75" customHeight="1" x14ac:dyDescent="0.2">
      <c r="C504" s="196" t="s">
        <v>300</v>
      </c>
      <c r="D504" s="197"/>
      <c r="E504" s="197"/>
      <c r="F504" s="197"/>
      <c r="G504" s="197"/>
      <c r="H504" s="197"/>
      <c r="I504" s="197"/>
      <c r="J504" s="197"/>
      <c r="K504" s="197"/>
      <c r="L504" s="197"/>
      <c r="M504" s="197"/>
      <c r="N504" s="197"/>
      <c r="O504" s="197"/>
      <c r="P504" s="198"/>
      <c r="Q504" s="148">
        <v>0</v>
      </c>
      <c r="R504" s="149"/>
      <c r="S504" s="149"/>
      <c r="T504" s="149"/>
      <c r="U504" s="149"/>
      <c r="V504" s="149"/>
      <c r="W504" s="149"/>
      <c r="X504" s="149"/>
      <c r="Y504" s="149"/>
      <c r="Z504" s="149"/>
      <c r="AA504" s="149"/>
      <c r="AB504" s="149"/>
      <c r="AC504" s="149"/>
      <c r="AD504" s="149"/>
      <c r="AE504" s="149"/>
      <c r="AF504" s="150"/>
    </row>
    <row r="505" spans="3:32" ht="15.75" customHeight="1" x14ac:dyDescent="0.2">
      <c r="C505" s="223" t="s">
        <v>301</v>
      </c>
      <c r="D505" s="224"/>
      <c r="E505" s="224"/>
      <c r="F505" s="224"/>
      <c r="G505" s="224"/>
      <c r="H505" s="224"/>
      <c r="I505" s="224"/>
      <c r="J505" s="224"/>
      <c r="K505" s="224"/>
      <c r="L505" s="224"/>
      <c r="M505" s="224"/>
      <c r="N505" s="224"/>
      <c r="O505" s="224"/>
      <c r="P505" s="225"/>
      <c r="Q505" s="133"/>
      <c r="R505" s="134"/>
      <c r="S505" s="134"/>
      <c r="T505" s="134"/>
      <c r="U505" s="134"/>
      <c r="V505" s="134"/>
      <c r="W505" s="134"/>
      <c r="X505" s="134"/>
      <c r="Y505" s="134"/>
      <c r="Z505" s="134"/>
      <c r="AA505" s="134"/>
      <c r="AB505" s="134"/>
      <c r="AC505" s="134"/>
      <c r="AD505" s="134"/>
      <c r="AE505" s="134"/>
      <c r="AF505" s="135"/>
    </row>
    <row r="506" spans="3:32" ht="15.75" customHeight="1" x14ac:dyDescent="0.2">
      <c r="C506" s="223" t="s">
        <v>302</v>
      </c>
      <c r="D506" s="224"/>
      <c r="E506" s="224"/>
      <c r="F506" s="224"/>
      <c r="G506" s="224"/>
      <c r="H506" s="224"/>
      <c r="I506" s="224"/>
      <c r="J506" s="224"/>
      <c r="K506" s="224"/>
      <c r="L506" s="224"/>
      <c r="M506" s="224"/>
      <c r="N506" s="224"/>
      <c r="O506" s="224"/>
      <c r="P506" s="225"/>
      <c r="Q506" s="133"/>
      <c r="R506" s="134"/>
      <c r="S506" s="134"/>
      <c r="T506" s="134"/>
      <c r="U506" s="134"/>
      <c r="V506" s="134"/>
      <c r="W506" s="134"/>
      <c r="X506" s="134"/>
      <c r="Y506" s="134"/>
      <c r="Z506" s="134"/>
      <c r="AA506" s="134"/>
      <c r="AB506" s="134"/>
      <c r="AC506" s="134"/>
      <c r="AD506" s="134"/>
      <c r="AE506" s="134"/>
      <c r="AF506" s="135"/>
    </row>
    <row r="507" spans="3:32" ht="15.75" customHeight="1" x14ac:dyDescent="0.2">
      <c r="C507" s="223" t="s">
        <v>303</v>
      </c>
      <c r="D507" s="224"/>
      <c r="E507" s="224"/>
      <c r="F507" s="224"/>
      <c r="G507" s="224"/>
      <c r="H507" s="224"/>
      <c r="I507" s="224"/>
      <c r="J507" s="224"/>
      <c r="K507" s="224"/>
      <c r="L507" s="224"/>
      <c r="M507" s="224"/>
      <c r="N507" s="224"/>
      <c r="O507" s="224"/>
      <c r="P507" s="225"/>
      <c r="Q507" s="133"/>
      <c r="R507" s="134"/>
      <c r="S507" s="134"/>
      <c r="T507" s="134"/>
      <c r="U507" s="134"/>
      <c r="V507" s="134"/>
      <c r="W507" s="134"/>
      <c r="X507" s="134"/>
      <c r="Y507" s="134"/>
      <c r="Z507" s="134"/>
      <c r="AA507" s="134"/>
      <c r="AB507" s="134"/>
      <c r="AC507" s="134"/>
      <c r="AD507" s="134"/>
      <c r="AE507" s="134"/>
      <c r="AF507" s="135"/>
    </row>
    <row r="508" spans="3:32" ht="15.75" customHeight="1" x14ac:dyDescent="0.2">
      <c r="C508" s="652" t="s">
        <v>304</v>
      </c>
      <c r="D508" s="653"/>
      <c r="E508" s="653"/>
      <c r="F508" s="653"/>
      <c r="G508" s="653"/>
      <c r="H508" s="653"/>
      <c r="I508" s="653"/>
      <c r="J508" s="653"/>
      <c r="K508" s="653"/>
      <c r="L508" s="653"/>
      <c r="M508" s="653"/>
      <c r="N508" s="653"/>
      <c r="O508" s="653"/>
      <c r="P508" s="654"/>
      <c r="Q508" s="284">
        <v>-42517</v>
      </c>
      <c r="R508" s="285"/>
      <c r="S508" s="285"/>
      <c r="T508" s="285"/>
      <c r="U508" s="285"/>
      <c r="V508" s="285"/>
      <c r="W508" s="285"/>
      <c r="X508" s="285"/>
      <c r="Y508" s="285"/>
      <c r="Z508" s="285"/>
      <c r="AA508" s="285"/>
      <c r="AB508" s="285"/>
      <c r="AC508" s="285"/>
      <c r="AD508" s="285"/>
      <c r="AE508" s="285"/>
      <c r="AF508" s="319"/>
    </row>
    <row r="509" spans="3:32" ht="15.75" customHeight="1" x14ac:dyDescent="0.2">
      <c r="C509" s="655" t="s">
        <v>305</v>
      </c>
      <c r="D509" s="656"/>
      <c r="E509" s="656"/>
      <c r="F509" s="656"/>
      <c r="G509" s="656"/>
      <c r="H509" s="656"/>
      <c r="I509" s="656"/>
      <c r="J509" s="656"/>
      <c r="K509" s="656"/>
      <c r="L509" s="656"/>
      <c r="M509" s="656"/>
      <c r="N509" s="656"/>
      <c r="O509" s="656"/>
      <c r="P509" s="657"/>
      <c r="Q509" s="133"/>
      <c r="R509" s="134"/>
      <c r="S509" s="134"/>
      <c r="T509" s="134"/>
      <c r="U509" s="134"/>
      <c r="V509" s="134"/>
      <c r="W509" s="134"/>
      <c r="X509" s="134"/>
      <c r="Y509" s="134"/>
      <c r="Z509" s="134"/>
      <c r="AA509" s="134"/>
      <c r="AB509" s="134"/>
      <c r="AC509" s="134"/>
      <c r="AD509" s="134"/>
      <c r="AE509" s="134"/>
      <c r="AF509" s="135"/>
    </row>
    <row r="510" spans="3:32" ht="15.75" customHeight="1" x14ac:dyDescent="0.2">
      <c r="C510" s="223" t="s">
        <v>306</v>
      </c>
      <c r="D510" s="224"/>
      <c r="E510" s="224"/>
      <c r="F510" s="224"/>
      <c r="G510" s="224"/>
      <c r="H510" s="224"/>
      <c r="I510" s="224"/>
      <c r="J510" s="224"/>
      <c r="K510" s="224"/>
      <c r="L510" s="224"/>
      <c r="M510" s="224"/>
      <c r="N510" s="224"/>
      <c r="O510" s="224"/>
      <c r="P510" s="225"/>
      <c r="Q510" s="133"/>
      <c r="R510" s="134"/>
      <c r="S510" s="134"/>
      <c r="T510" s="134"/>
      <c r="U510" s="134"/>
      <c r="V510" s="134"/>
      <c r="W510" s="134"/>
      <c r="X510" s="134"/>
      <c r="Y510" s="134"/>
      <c r="Z510" s="134"/>
      <c r="AA510" s="134"/>
      <c r="AB510" s="134"/>
      <c r="AC510" s="134"/>
      <c r="AD510" s="134"/>
      <c r="AE510" s="134"/>
      <c r="AF510" s="135"/>
    </row>
    <row r="511" spans="3:32" ht="15.75" customHeight="1" x14ac:dyDescent="0.2">
      <c r="C511" s="223" t="s">
        <v>307</v>
      </c>
      <c r="D511" s="224"/>
      <c r="E511" s="224"/>
      <c r="F511" s="224"/>
      <c r="G511" s="224"/>
      <c r="H511" s="224"/>
      <c r="I511" s="224"/>
      <c r="J511" s="224"/>
      <c r="K511" s="224"/>
      <c r="L511" s="224"/>
      <c r="M511" s="224"/>
      <c r="N511" s="224"/>
      <c r="O511" s="224"/>
      <c r="P511" s="225"/>
      <c r="Q511" s="133"/>
      <c r="R511" s="134"/>
      <c r="S511" s="134"/>
      <c r="T511" s="134"/>
      <c r="U511" s="134"/>
      <c r="V511" s="134"/>
      <c r="W511" s="134"/>
      <c r="X511" s="134"/>
      <c r="Y511" s="134"/>
      <c r="Z511" s="134"/>
      <c r="AA511" s="134"/>
      <c r="AB511" s="134"/>
      <c r="AC511" s="134"/>
      <c r="AD511" s="134"/>
      <c r="AE511" s="134"/>
      <c r="AF511" s="135"/>
    </row>
    <row r="512" spans="3:32" ht="15.75" customHeight="1" thickBot="1" x14ac:dyDescent="0.25">
      <c r="C512" s="453" t="s">
        <v>69</v>
      </c>
      <c r="D512" s="454"/>
      <c r="E512" s="454"/>
      <c r="F512" s="454"/>
      <c r="G512" s="454"/>
      <c r="H512" s="454"/>
      <c r="I512" s="454"/>
      <c r="J512" s="454"/>
      <c r="K512" s="454"/>
      <c r="L512" s="454"/>
      <c r="M512" s="454"/>
      <c r="N512" s="454"/>
      <c r="O512" s="454"/>
      <c r="P512" s="455"/>
      <c r="Q512" s="127">
        <f>SUM(Q504:AF511)</f>
        <v>-42517</v>
      </c>
      <c r="R512" s="128"/>
      <c r="S512" s="128"/>
      <c r="T512" s="128"/>
      <c r="U512" s="128"/>
      <c r="V512" s="128"/>
      <c r="W512" s="128"/>
      <c r="X512" s="128"/>
      <c r="Y512" s="128"/>
      <c r="Z512" s="128"/>
      <c r="AA512" s="128"/>
      <c r="AB512" s="128"/>
      <c r="AC512" s="128"/>
      <c r="AD512" s="128"/>
      <c r="AE512" s="128"/>
      <c r="AF512" s="129"/>
    </row>
    <row r="513" spans="3:32" ht="14.25" customHeight="1" x14ac:dyDescent="0.2"/>
    <row r="514" spans="3:32" ht="14.25" customHeight="1" x14ac:dyDescent="0.2">
      <c r="C514" s="34" t="s">
        <v>308</v>
      </c>
      <c r="E514" s="4"/>
      <c r="F514" s="4"/>
      <c r="G514" s="4"/>
    </row>
    <row r="515" spans="3:32" ht="14.25" customHeight="1" x14ac:dyDescent="0.2"/>
    <row r="516" spans="3:32" ht="14.25" customHeight="1" x14ac:dyDescent="0.2">
      <c r="C516" s="110" t="s">
        <v>309</v>
      </c>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c r="AA516" s="110"/>
      <c r="AB516" s="110"/>
      <c r="AC516" s="110"/>
      <c r="AD516" s="110"/>
      <c r="AE516" s="110"/>
      <c r="AF516" s="110"/>
    </row>
    <row r="517" spans="3:32" ht="14.25" customHeight="1" thickBot="1" x14ac:dyDescent="0.25"/>
    <row r="518" spans="3:32" ht="14.25" customHeight="1" thickBot="1" x14ac:dyDescent="0.25">
      <c r="C518" s="154" t="s">
        <v>55</v>
      </c>
      <c r="D518" s="155"/>
      <c r="E518" s="155"/>
      <c r="F518" s="155"/>
      <c r="G518" s="156"/>
      <c r="H518" s="160" t="s">
        <v>56</v>
      </c>
      <c r="I518" s="161"/>
      <c r="J518" s="161"/>
      <c r="K518" s="161"/>
      <c r="L518" s="161"/>
      <c r="M518" s="161"/>
      <c r="N518" s="161"/>
      <c r="O518" s="161"/>
      <c r="P518" s="161"/>
      <c r="Q518" s="161"/>
      <c r="R518" s="161"/>
      <c r="S518" s="161"/>
      <c r="T518" s="161"/>
      <c r="U518" s="161"/>
      <c r="V518" s="161"/>
      <c r="W518" s="161"/>
      <c r="X518" s="161"/>
      <c r="Y518" s="161"/>
      <c r="Z518" s="161"/>
      <c r="AA518" s="161"/>
      <c r="AB518" s="161"/>
      <c r="AC518" s="161"/>
      <c r="AD518" s="161"/>
      <c r="AE518" s="161"/>
      <c r="AF518" s="162"/>
    </row>
    <row r="519" spans="3:32" ht="30.75" customHeight="1" thickBot="1" x14ac:dyDescent="0.25">
      <c r="C519" s="157"/>
      <c r="D519" s="158"/>
      <c r="E519" s="158"/>
      <c r="F519" s="158"/>
      <c r="G519" s="159"/>
      <c r="H519" s="163" t="s">
        <v>198</v>
      </c>
      <c r="I519" s="164"/>
      <c r="J519" s="164"/>
      <c r="K519" s="164"/>
      <c r="L519" s="165"/>
      <c r="M519" s="163" t="s">
        <v>310</v>
      </c>
      <c r="N519" s="164"/>
      <c r="O519" s="164"/>
      <c r="P519" s="164"/>
      <c r="Q519" s="165"/>
      <c r="R519" s="163" t="s">
        <v>311</v>
      </c>
      <c r="S519" s="164"/>
      <c r="T519" s="164"/>
      <c r="U519" s="164"/>
      <c r="V519" s="165"/>
      <c r="W519" s="163" t="s">
        <v>312</v>
      </c>
      <c r="X519" s="164"/>
      <c r="Y519" s="164"/>
      <c r="Z519" s="164"/>
      <c r="AA519" s="165"/>
      <c r="AB519" s="163" t="s">
        <v>182</v>
      </c>
      <c r="AC519" s="164"/>
      <c r="AD519" s="164"/>
      <c r="AE519" s="164"/>
      <c r="AF519" s="165"/>
    </row>
    <row r="520" spans="3:32" ht="28.5" customHeight="1" thickBot="1" x14ac:dyDescent="0.25">
      <c r="C520" s="638" t="s">
        <v>313</v>
      </c>
      <c r="D520" s="639"/>
      <c r="E520" s="639"/>
      <c r="F520" s="639"/>
      <c r="G520" s="640"/>
      <c r="H520" s="641">
        <f>SUM(H521:L521)</f>
        <v>1227</v>
      </c>
      <c r="I520" s="642"/>
      <c r="J520" s="642"/>
      <c r="K520" s="642"/>
      <c r="L520" s="643"/>
      <c r="M520" s="641">
        <f>SUM(M521:Q521)</f>
        <v>457</v>
      </c>
      <c r="N520" s="642"/>
      <c r="O520" s="642"/>
      <c r="P520" s="642"/>
      <c r="Q520" s="643"/>
      <c r="R520" s="641">
        <f>SUM(R521:V521)</f>
        <v>0</v>
      </c>
      <c r="S520" s="642"/>
      <c r="T520" s="642"/>
      <c r="U520" s="642"/>
      <c r="V520" s="643"/>
      <c r="W520" s="641">
        <f>SUM(W521:AA521)</f>
        <v>-1227</v>
      </c>
      <c r="X520" s="642"/>
      <c r="Y520" s="642"/>
      <c r="Z520" s="642"/>
      <c r="AA520" s="644"/>
      <c r="AB520" s="645">
        <f>SUM(H520:AA520)</f>
        <v>457</v>
      </c>
      <c r="AC520" s="646"/>
      <c r="AD520" s="646"/>
      <c r="AE520" s="646"/>
      <c r="AF520" s="647"/>
    </row>
    <row r="521" spans="3:32" ht="21.75" customHeight="1" thickBot="1" x14ac:dyDescent="0.25">
      <c r="C521" s="648" t="s">
        <v>314</v>
      </c>
      <c r="D521" s="649"/>
      <c r="E521" s="649"/>
      <c r="F521" s="649"/>
      <c r="G521" s="650"/>
      <c r="H521" s="641">
        <v>1227</v>
      </c>
      <c r="I521" s="642"/>
      <c r="J521" s="642"/>
      <c r="K521" s="642"/>
      <c r="L521" s="644"/>
      <c r="M521" s="651">
        <v>457</v>
      </c>
      <c r="N521" s="642"/>
      <c r="O521" s="642"/>
      <c r="P521" s="642"/>
      <c r="Q521" s="644"/>
      <c r="R521" s="651">
        <v>0</v>
      </c>
      <c r="S521" s="642"/>
      <c r="T521" s="642"/>
      <c r="U521" s="642"/>
      <c r="V521" s="644"/>
      <c r="W521" s="651">
        <v>-1227</v>
      </c>
      <c r="X521" s="642"/>
      <c r="Y521" s="642"/>
      <c r="Z521" s="642"/>
      <c r="AA521" s="644"/>
      <c r="AB521" s="645">
        <f t="shared" ref="AB521:AB529" si="2">SUM(H521:AA521)</f>
        <v>457</v>
      </c>
      <c r="AC521" s="646"/>
      <c r="AD521" s="646"/>
      <c r="AE521" s="646"/>
      <c r="AF521" s="647"/>
    </row>
    <row r="522" spans="3:32" ht="28.5" customHeight="1" thickBot="1" x14ac:dyDescent="0.25">
      <c r="C522" s="638" t="s">
        <v>315</v>
      </c>
      <c r="D522" s="639"/>
      <c r="E522" s="639"/>
      <c r="F522" s="639"/>
      <c r="G522" s="640"/>
      <c r="H522" s="641">
        <f>SUM(H523:L529)</f>
        <v>48189.770000000004</v>
      </c>
      <c r="I522" s="642"/>
      <c r="J522" s="642"/>
      <c r="K522" s="642"/>
      <c r="L522" s="643"/>
      <c r="M522" s="641">
        <f>SUM(M523:Q529)</f>
        <v>43811.37</v>
      </c>
      <c r="N522" s="642"/>
      <c r="O522" s="642"/>
      <c r="P522" s="642"/>
      <c r="Q522" s="643"/>
      <c r="R522" s="641">
        <f>SUM(R523:V529)</f>
        <v>-48189.770000000004</v>
      </c>
      <c r="S522" s="642"/>
      <c r="T522" s="642"/>
      <c r="U522" s="642"/>
      <c r="V522" s="643"/>
      <c r="W522" s="641">
        <f>SUM(W523:AA529)</f>
        <v>0</v>
      </c>
      <c r="X522" s="642"/>
      <c r="Y522" s="642"/>
      <c r="Z522" s="642"/>
      <c r="AA522" s="644"/>
      <c r="AB522" s="645">
        <f t="shared" si="2"/>
        <v>43811.37000000001</v>
      </c>
      <c r="AC522" s="646"/>
      <c r="AD522" s="646"/>
      <c r="AE522" s="646"/>
      <c r="AF522" s="647"/>
    </row>
    <row r="523" spans="3:32" ht="21.75" customHeight="1" thickBot="1" x14ac:dyDescent="0.25">
      <c r="C523" s="633" t="s">
        <v>316</v>
      </c>
      <c r="D523" s="634"/>
      <c r="E523" s="634"/>
      <c r="F523" s="634"/>
      <c r="G523" s="635"/>
      <c r="H523" s="202">
        <v>3500</v>
      </c>
      <c r="I523" s="203"/>
      <c r="J523" s="203"/>
      <c r="K523" s="203"/>
      <c r="L523" s="636"/>
      <c r="M523" s="637">
        <v>3500</v>
      </c>
      <c r="N523" s="203"/>
      <c r="O523" s="203"/>
      <c r="P523" s="203"/>
      <c r="Q523" s="636"/>
      <c r="R523" s="637">
        <v>-3500</v>
      </c>
      <c r="S523" s="203"/>
      <c r="T523" s="203"/>
      <c r="U523" s="203"/>
      <c r="V523" s="636"/>
      <c r="W523" s="637"/>
      <c r="X523" s="203"/>
      <c r="Y523" s="203"/>
      <c r="Z523" s="203"/>
      <c r="AA523" s="636"/>
      <c r="AB523" s="630">
        <f t="shared" si="2"/>
        <v>3500</v>
      </c>
      <c r="AC523" s="631"/>
      <c r="AD523" s="631"/>
      <c r="AE523" s="631"/>
      <c r="AF523" s="632"/>
    </row>
    <row r="524" spans="3:32" ht="21.75" customHeight="1" x14ac:dyDescent="0.2">
      <c r="C524" s="293" t="s">
        <v>317</v>
      </c>
      <c r="D524" s="294"/>
      <c r="E524" s="294"/>
      <c r="F524" s="294"/>
      <c r="G524" s="295"/>
      <c r="H524" s="284">
        <v>0</v>
      </c>
      <c r="I524" s="285"/>
      <c r="J524" s="285"/>
      <c r="K524" s="285"/>
      <c r="L524" s="286"/>
      <c r="M524" s="287">
        <v>1885.52</v>
      </c>
      <c r="N524" s="285"/>
      <c r="O524" s="285"/>
      <c r="P524" s="285"/>
      <c r="Q524" s="286"/>
      <c r="R524" s="287">
        <v>0</v>
      </c>
      <c r="S524" s="285"/>
      <c r="T524" s="285"/>
      <c r="U524" s="285"/>
      <c r="V524" s="286"/>
      <c r="W524" s="287">
        <v>0</v>
      </c>
      <c r="X524" s="285"/>
      <c r="Y524" s="285"/>
      <c r="Z524" s="285"/>
      <c r="AA524" s="286"/>
      <c r="AB524" s="630">
        <f>SUM(H524:AA524)</f>
        <v>1885.52</v>
      </c>
      <c r="AC524" s="631"/>
      <c r="AD524" s="631"/>
      <c r="AE524" s="631"/>
      <c r="AF524" s="632"/>
    </row>
    <row r="525" spans="3:32" ht="32.25" customHeight="1" x14ac:dyDescent="0.2">
      <c r="C525" s="293" t="s">
        <v>318</v>
      </c>
      <c r="D525" s="294"/>
      <c r="E525" s="294"/>
      <c r="F525" s="294"/>
      <c r="G525" s="295"/>
      <c r="H525" s="284">
        <v>33264</v>
      </c>
      <c r="I525" s="285"/>
      <c r="J525" s="285"/>
      <c r="K525" s="285"/>
      <c r="L525" s="286"/>
      <c r="M525" s="287">
        <v>28518.81</v>
      </c>
      <c r="N525" s="285"/>
      <c r="O525" s="285"/>
      <c r="P525" s="285"/>
      <c r="Q525" s="286"/>
      <c r="R525" s="287">
        <v>-33264</v>
      </c>
      <c r="S525" s="285"/>
      <c r="T525" s="285"/>
      <c r="U525" s="285"/>
      <c r="V525" s="286"/>
      <c r="W525" s="287"/>
      <c r="X525" s="285"/>
      <c r="Y525" s="285"/>
      <c r="Z525" s="285"/>
      <c r="AA525" s="286"/>
      <c r="AB525" s="627">
        <f t="shared" si="2"/>
        <v>28518.809999999998</v>
      </c>
      <c r="AC525" s="628"/>
      <c r="AD525" s="628"/>
      <c r="AE525" s="628"/>
      <c r="AF525" s="629"/>
    </row>
    <row r="526" spans="3:32" ht="32.25" customHeight="1" x14ac:dyDescent="0.2">
      <c r="C526" s="293" t="s">
        <v>319</v>
      </c>
      <c r="D526" s="294"/>
      <c r="E526" s="294"/>
      <c r="F526" s="294"/>
      <c r="G526" s="295"/>
      <c r="H526" s="284">
        <v>11409.87</v>
      </c>
      <c r="I526" s="285"/>
      <c r="J526" s="285"/>
      <c r="K526" s="285"/>
      <c r="L526" s="286"/>
      <c r="M526" s="287">
        <v>9907.0400000000009</v>
      </c>
      <c r="N526" s="285"/>
      <c r="O526" s="285"/>
      <c r="P526" s="285"/>
      <c r="Q526" s="286"/>
      <c r="R526" s="287">
        <v>-11409.87</v>
      </c>
      <c r="S526" s="285"/>
      <c r="T526" s="285"/>
      <c r="U526" s="285"/>
      <c r="V526" s="286"/>
      <c r="W526" s="287"/>
      <c r="X526" s="285"/>
      <c r="Y526" s="285"/>
      <c r="Z526" s="285"/>
      <c r="AA526" s="286"/>
      <c r="AB526" s="627">
        <f t="shared" si="2"/>
        <v>9907.0400000000027</v>
      </c>
      <c r="AC526" s="628"/>
      <c r="AD526" s="628"/>
      <c r="AE526" s="628"/>
      <c r="AF526" s="629"/>
    </row>
    <row r="527" spans="3:32" ht="21.75" customHeight="1" x14ac:dyDescent="0.2">
      <c r="C527" s="293" t="s">
        <v>320</v>
      </c>
      <c r="D527" s="294"/>
      <c r="E527" s="294"/>
      <c r="F527" s="294"/>
      <c r="G527" s="295"/>
      <c r="H527" s="284"/>
      <c r="I527" s="285"/>
      <c r="J527" s="285"/>
      <c r="K527" s="285"/>
      <c r="L527" s="286"/>
      <c r="M527" s="287"/>
      <c r="N527" s="285"/>
      <c r="O527" s="285"/>
      <c r="P527" s="285"/>
      <c r="Q527" s="286"/>
      <c r="R527" s="287"/>
      <c r="S527" s="285"/>
      <c r="T527" s="285"/>
      <c r="U527" s="285"/>
      <c r="V527" s="286"/>
      <c r="W527" s="287"/>
      <c r="X527" s="285"/>
      <c r="Y527" s="285"/>
      <c r="Z527" s="285"/>
      <c r="AA527" s="286"/>
      <c r="AB527" s="627">
        <f t="shared" si="2"/>
        <v>0</v>
      </c>
      <c r="AC527" s="628"/>
      <c r="AD527" s="628"/>
      <c r="AE527" s="628"/>
      <c r="AF527" s="629"/>
    </row>
    <row r="528" spans="3:32" ht="21.75" customHeight="1" x14ac:dyDescent="0.2">
      <c r="C528" s="293" t="s">
        <v>321</v>
      </c>
      <c r="D528" s="294"/>
      <c r="E528" s="294"/>
      <c r="F528" s="294"/>
      <c r="G528" s="295"/>
      <c r="H528" s="284"/>
      <c r="I528" s="285"/>
      <c r="J528" s="285"/>
      <c r="K528" s="285"/>
      <c r="L528" s="286"/>
      <c r="M528" s="287"/>
      <c r="N528" s="285"/>
      <c r="O528" s="285"/>
      <c r="P528" s="285"/>
      <c r="Q528" s="286"/>
      <c r="R528" s="287"/>
      <c r="S528" s="285"/>
      <c r="T528" s="285"/>
      <c r="U528" s="285"/>
      <c r="V528" s="286"/>
      <c r="W528" s="287"/>
      <c r="X528" s="285"/>
      <c r="Y528" s="285"/>
      <c r="Z528" s="285"/>
      <c r="AA528" s="286"/>
      <c r="AB528" s="627">
        <f t="shared" si="2"/>
        <v>0</v>
      </c>
      <c r="AC528" s="628"/>
      <c r="AD528" s="628"/>
      <c r="AE528" s="628"/>
      <c r="AF528" s="629"/>
    </row>
    <row r="529" spans="3:32" ht="21.75" customHeight="1" thickBot="1" x14ac:dyDescent="0.25">
      <c r="C529" s="616" t="s">
        <v>322</v>
      </c>
      <c r="D529" s="617"/>
      <c r="E529" s="617"/>
      <c r="F529" s="617"/>
      <c r="G529" s="618"/>
      <c r="H529" s="619">
        <v>15.9</v>
      </c>
      <c r="I529" s="620"/>
      <c r="J529" s="620"/>
      <c r="K529" s="620"/>
      <c r="L529" s="621"/>
      <c r="M529" s="622"/>
      <c r="N529" s="620"/>
      <c r="O529" s="620"/>
      <c r="P529" s="620"/>
      <c r="Q529" s="621"/>
      <c r="R529" s="622">
        <v>-15.9</v>
      </c>
      <c r="S529" s="620"/>
      <c r="T529" s="620"/>
      <c r="U529" s="620"/>
      <c r="V529" s="621"/>
      <c r="W529" s="623"/>
      <c r="X529" s="624"/>
      <c r="Y529" s="624"/>
      <c r="Z529" s="624"/>
      <c r="AA529" s="625"/>
      <c r="AB529" s="246">
        <f t="shared" si="2"/>
        <v>0</v>
      </c>
      <c r="AC529" s="247"/>
      <c r="AD529" s="247"/>
      <c r="AE529" s="247"/>
      <c r="AF529" s="626"/>
    </row>
    <row r="530" spans="3:32" ht="14.25" customHeight="1" x14ac:dyDescent="0.2"/>
    <row r="531" spans="3:32" ht="14.25" customHeight="1" thickBot="1" x14ac:dyDescent="0.25"/>
    <row r="532" spans="3:32" ht="14.25" customHeight="1" thickBot="1" x14ac:dyDescent="0.25">
      <c r="C532" s="154" t="s">
        <v>55</v>
      </c>
      <c r="D532" s="155"/>
      <c r="E532" s="155"/>
      <c r="F532" s="155"/>
      <c r="G532" s="156"/>
      <c r="H532" s="613" t="s">
        <v>57</v>
      </c>
      <c r="I532" s="614"/>
      <c r="J532" s="614"/>
      <c r="K532" s="614"/>
      <c r="L532" s="614"/>
      <c r="M532" s="614"/>
      <c r="N532" s="614"/>
      <c r="O532" s="614"/>
      <c r="P532" s="614"/>
      <c r="Q532" s="614"/>
      <c r="R532" s="614"/>
      <c r="S532" s="614"/>
      <c r="T532" s="614"/>
      <c r="U532" s="614"/>
      <c r="V532" s="614"/>
      <c r="W532" s="614"/>
      <c r="X532" s="614"/>
      <c r="Y532" s="614"/>
      <c r="Z532" s="614"/>
      <c r="AA532" s="614"/>
      <c r="AB532" s="614"/>
      <c r="AC532" s="614"/>
      <c r="AD532" s="614"/>
      <c r="AE532" s="614"/>
      <c r="AF532" s="615"/>
    </row>
    <row r="533" spans="3:32" ht="30.75" customHeight="1" thickBot="1" x14ac:dyDescent="0.25">
      <c r="C533" s="157"/>
      <c r="D533" s="158"/>
      <c r="E533" s="158"/>
      <c r="F533" s="158"/>
      <c r="G533" s="159"/>
      <c r="H533" s="163" t="s">
        <v>198</v>
      </c>
      <c r="I533" s="164"/>
      <c r="J533" s="164"/>
      <c r="K533" s="164"/>
      <c r="L533" s="165"/>
      <c r="M533" s="163" t="s">
        <v>310</v>
      </c>
      <c r="N533" s="164"/>
      <c r="O533" s="164"/>
      <c r="P533" s="164"/>
      <c r="Q533" s="165"/>
      <c r="R533" s="163" t="s">
        <v>311</v>
      </c>
      <c r="S533" s="164"/>
      <c r="T533" s="164"/>
      <c r="U533" s="164"/>
      <c r="V533" s="165"/>
      <c r="W533" s="163" t="s">
        <v>312</v>
      </c>
      <c r="X533" s="164"/>
      <c r="Y533" s="164"/>
      <c r="Z533" s="164"/>
      <c r="AA533" s="165"/>
      <c r="AB533" s="163" t="s">
        <v>182</v>
      </c>
      <c r="AC533" s="164"/>
      <c r="AD533" s="164"/>
      <c r="AE533" s="164"/>
      <c r="AF533" s="165"/>
    </row>
    <row r="534" spans="3:32" ht="28.5" customHeight="1" thickBot="1" x14ac:dyDescent="0.25">
      <c r="C534" s="586" t="s">
        <v>313</v>
      </c>
      <c r="D534" s="587"/>
      <c r="E534" s="587"/>
      <c r="F534" s="587"/>
      <c r="G534" s="588"/>
      <c r="H534" s="602">
        <v>2133</v>
      </c>
      <c r="I534" s="603"/>
      <c r="J534" s="603"/>
      <c r="K534" s="603"/>
      <c r="L534" s="604"/>
      <c r="M534" s="602">
        <v>1227</v>
      </c>
      <c r="N534" s="603"/>
      <c r="O534" s="603"/>
      <c r="P534" s="603"/>
      <c r="Q534" s="604"/>
      <c r="R534" s="602">
        <v>0</v>
      </c>
      <c r="S534" s="603"/>
      <c r="T534" s="603"/>
      <c r="U534" s="603"/>
      <c r="V534" s="604"/>
      <c r="W534" s="602">
        <v>-2133</v>
      </c>
      <c r="X534" s="603"/>
      <c r="Y534" s="603"/>
      <c r="Z534" s="603"/>
      <c r="AA534" s="605"/>
      <c r="AB534" s="606">
        <v>1227</v>
      </c>
      <c r="AC534" s="607"/>
      <c r="AD534" s="607"/>
      <c r="AE534" s="607"/>
      <c r="AF534" s="608"/>
    </row>
    <row r="535" spans="3:32" ht="21.75" customHeight="1" thickBot="1" x14ac:dyDescent="0.25">
      <c r="C535" s="609" t="s">
        <v>314</v>
      </c>
      <c r="D535" s="610"/>
      <c r="E535" s="610"/>
      <c r="F535" s="610"/>
      <c r="G535" s="611"/>
      <c r="H535" s="602">
        <v>2133</v>
      </c>
      <c r="I535" s="603"/>
      <c r="J535" s="603"/>
      <c r="K535" s="603"/>
      <c r="L535" s="605"/>
      <c r="M535" s="612">
        <v>1227</v>
      </c>
      <c r="N535" s="603"/>
      <c r="O535" s="603"/>
      <c r="P535" s="603"/>
      <c r="Q535" s="605"/>
      <c r="R535" s="612">
        <v>0</v>
      </c>
      <c r="S535" s="603"/>
      <c r="T535" s="603"/>
      <c r="U535" s="603"/>
      <c r="V535" s="605"/>
      <c r="W535" s="612">
        <v>-2133</v>
      </c>
      <c r="X535" s="603"/>
      <c r="Y535" s="603"/>
      <c r="Z535" s="603"/>
      <c r="AA535" s="605"/>
      <c r="AB535" s="606">
        <v>1227</v>
      </c>
      <c r="AC535" s="607"/>
      <c r="AD535" s="607"/>
      <c r="AE535" s="607"/>
      <c r="AF535" s="608"/>
    </row>
    <row r="536" spans="3:32" ht="28.5" customHeight="1" thickBot="1" x14ac:dyDescent="0.25">
      <c r="C536" s="586" t="s">
        <v>315</v>
      </c>
      <c r="D536" s="587"/>
      <c r="E536" s="587"/>
      <c r="F536" s="587"/>
      <c r="G536" s="588"/>
      <c r="H536" s="602">
        <v>61098.49</v>
      </c>
      <c r="I536" s="603"/>
      <c r="J536" s="603"/>
      <c r="K536" s="603"/>
      <c r="L536" s="604"/>
      <c r="M536" s="602">
        <v>50359.770000000004</v>
      </c>
      <c r="N536" s="603"/>
      <c r="O536" s="603"/>
      <c r="P536" s="603"/>
      <c r="Q536" s="604"/>
      <c r="R536" s="602">
        <v>-60766.12</v>
      </c>
      <c r="S536" s="603"/>
      <c r="T536" s="603"/>
      <c r="U536" s="603"/>
      <c r="V536" s="604"/>
      <c r="W536" s="602">
        <v>-2502.1</v>
      </c>
      <c r="X536" s="603"/>
      <c r="Y536" s="603"/>
      <c r="Z536" s="603"/>
      <c r="AA536" s="605"/>
      <c r="AB536" s="606">
        <v>48190.040000000008</v>
      </c>
      <c r="AC536" s="607"/>
      <c r="AD536" s="607"/>
      <c r="AE536" s="607"/>
      <c r="AF536" s="608"/>
    </row>
    <row r="537" spans="3:32" ht="21.75" customHeight="1" x14ac:dyDescent="0.2">
      <c r="C537" s="145" t="s">
        <v>316</v>
      </c>
      <c r="D537" s="146"/>
      <c r="E537" s="146"/>
      <c r="F537" s="146"/>
      <c r="G537" s="147"/>
      <c r="H537" s="148">
        <v>2300</v>
      </c>
      <c r="I537" s="149"/>
      <c r="J537" s="149"/>
      <c r="K537" s="149"/>
      <c r="L537" s="599"/>
      <c r="M537" s="600">
        <v>3500</v>
      </c>
      <c r="N537" s="149"/>
      <c r="O537" s="149"/>
      <c r="P537" s="149"/>
      <c r="Q537" s="599"/>
      <c r="R537" s="600">
        <v>-2300</v>
      </c>
      <c r="S537" s="149"/>
      <c r="T537" s="149"/>
      <c r="U537" s="149"/>
      <c r="V537" s="599"/>
      <c r="W537" s="600"/>
      <c r="X537" s="149"/>
      <c r="Y537" s="149"/>
      <c r="Z537" s="149"/>
      <c r="AA537" s="599"/>
      <c r="AB537" s="601">
        <v>3500</v>
      </c>
      <c r="AC537" s="152"/>
      <c r="AD537" s="152"/>
      <c r="AE537" s="152"/>
      <c r="AF537" s="153"/>
    </row>
    <row r="538" spans="3:32" ht="33.75" customHeight="1" x14ac:dyDescent="0.2">
      <c r="C538" s="130" t="s">
        <v>323</v>
      </c>
      <c r="D538" s="131"/>
      <c r="E538" s="131"/>
      <c r="F538" s="131"/>
      <c r="G538" s="132"/>
      <c r="H538" s="133">
        <v>26618.67</v>
      </c>
      <c r="I538" s="134"/>
      <c r="J538" s="134"/>
      <c r="K538" s="134"/>
      <c r="L538" s="291"/>
      <c r="M538" s="287">
        <v>33264</v>
      </c>
      <c r="N538" s="285"/>
      <c r="O538" s="285"/>
      <c r="P538" s="285"/>
      <c r="Q538" s="286"/>
      <c r="R538" s="292">
        <v>-26618.63</v>
      </c>
      <c r="S538" s="134"/>
      <c r="T538" s="134"/>
      <c r="U538" s="134"/>
      <c r="V538" s="291"/>
      <c r="W538" s="292"/>
      <c r="X538" s="134"/>
      <c r="Y538" s="134"/>
      <c r="Z538" s="134"/>
      <c r="AA538" s="291"/>
      <c r="AB538" s="598">
        <v>33264.039999999994</v>
      </c>
      <c r="AC538" s="137"/>
      <c r="AD538" s="137"/>
      <c r="AE538" s="137"/>
      <c r="AF538" s="138"/>
    </row>
    <row r="539" spans="3:32" ht="21.75" customHeight="1" x14ac:dyDescent="0.2">
      <c r="C539" s="130" t="s">
        <v>324</v>
      </c>
      <c r="D539" s="131"/>
      <c r="E539" s="131"/>
      <c r="F539" s="131"/>
      <c r="G539" s="132"/>
      <c r="H539" s="133">
        <v>9151.49</v>
      </c>
      <c r="I539" s="134"/>
      <c r="J539" s="134"/>
      <c r="K539" s="134"/>
      <c r="L539" s="291"/>
      <c r="M539" s="292">
        <v>11409.87</v>
      </c>
      <c r="N539" s="134"/>
      <c r="O539" s="134"/>
      <c r="P539" s="134"/>
      <c r="Q539" s="291"/>
      <c r="R539" s="292">
        <v>-9151.49</v>
      </c>
      <c r="S539" s="134"/>
      <c r="T539" s="134"/>
      <c r="U539" s="134"/>
      <c r="V539" s="291"/>
      <c r="W539" s="292"/>
      <c r="X539" s="134"/>
      <c r="Y539" s="134"/>
      <c r="Z539" s="134"/>
      <c r="AA539" s="291"/>
      <c r="AB539" s="598">
        <v>11409.87</v>
      </c>
      <c r="AC539" s="137"/>
      <c r="AD539" s="137"/>
      <c r="AE539" s="137"/>
      <c r="AF539" s="138"/>
    </row>
    <row r="540" spans="3:32" ht="21.75" customHeight="1" x14ac:dyDescent="0.2">
      <c r="C540" s="130" t="s">
        <v>320</v>
      </c>
      <c r="D540" s="131"/>
      <c r="E540" s="131"/>
      <c r="F540" s="131"/>
      <c r="G540" s="132"/>
      <c r="H540" s="133">
        <v>16930.47</v>
      </c>
      <c r="I540" s="134"/>
      <c r="J540" s="134"/>
      <c r="K540" s="134"/>
      <c r="L540" s="291"/>
      <c r="M540" s="292"/>
      <c r="N540" s="134"/>
      <c r="O540" s="134"/>
      <c r="P540" s="134"/>
      <c r="Q540" s="291"/>
      <c r="R540" s="292">
        <v>-15080</v>
      </c>
      <c r="S540" s="134"/>
      <c r="T540" s="134"/>
      <c r="U540" s="134"/>
      <c r="V540" s="291"/>
      <c r="W540" s="292">
        <v>-1850.47</v>
      </c>
      <c r="X540" s="134"/>
      <c r="Y540" s="134"/>
      <c r="Z540" s="134"/>
      <c r="AA540" s="291"/>
      <c r="AB540" s="598">
        <v>0</v>
      </c>
      <c r="AC540" s="137"/>
      <c r="AD540" s="137"/>
      <c r="AE540" s="137"/>
      <c r="AF540" s="138"/>
    </row>
    <row r="541" spans="3:32" ht="21.75" customHeight="1" x14ac:dyDescent="0.2">
      <c r="C541" s="130" t="s">
        <v>321</v>
      </c>
      <c r="D541" s="131"/>
      <c r="E541" s="131"/>
      <c r="F541" s="131"/>
      <c r="G541" s="132"/>
      <c r="H541" s="133">
        <v>5959.53</v>
      </c>
      <c r="I541" s="134"/>
      <c r="J541" s="134"/>
      <c r="K541" s="134"/>
      <c r="L541" s="291"/>
      <c r="M541" s="292"/>
      <c r="N541" s="134"/>
      <c r="O541" s="134"/>
      <c r="P541" s="134"/>
      <c r="Q541" s="291"/>
      <c r="R541" s="292">
        <v>-5308</v>
      </c>
      <c r="S541" s="134"/>
      <c r="T541" s="134"/>
      <c r="U541" s="134"/>
      <c r="V541" s="291"/>
      <c r="W541" s="292">
        <v>-651.63</v>
      </c>
      <c r="X541" s="134"/>
      <c r="Y541" s="134"/>
      <c r="Z541" s="134"/>
      <c r="AA541" s="291"/>
      <c r="AB541" s="598">
        <v>-0.10000000000025011</v>
      </c>
      <c r="AC541" s="137"/>
      <c r="AD541" s="137"/>
      <c r="AE541" s="137"/>
      <c r="AF541" s="138"/>
    </row>
    <row r="542" spans="3:32" ht="21.75" customHeight="1" thickBot="1" x14ac:dyDescent="0.25">
      <c r="C542" s="240" t="s">
        <v>322</v>
      </c>
      <c r="D542" s="241"/>
      <c r="E542" s="241"/>
      <c r="F542" s="241"/>
      <c r="G542" s="242"/>
      <c r="H542" s="316">
        <v>138.33000000000001</v>
      </c>
      <c r="I542" s="317"/>
      <c r="J542" s="317"/>
      <c r="K542" s="317"/>
      <c r="L542" s="592"/>
      <c r="M542" s="593">
        <v>2185.9</v>
      </c>
      <c r="N542" s="317"/>
      <c r="O542" s="317"/>
      <c r="P542" s="317"/>
      <c r="Q542" s="592"/>
      <c r="R542" s="593">
        <v>-2308</v>
      </c>
      <c r="S542" s="317"/>
      <c r="T542" s="317"/>
      <c r="U542" s="317"/>
      <c r="V542" s="592"/>
      <c r="W542" s="594"/>
      <c r="X542" s="595"/>
      <c r="Y542" s="595"/>
      <c r="Z542" s="595"/>
      <c r="AA542" s="596"/>
      <c r="AB542" s="255">
        <v>16.230000000000018</v>
      </c>
      <c r="AC542" s="256"/>
      <c r="AD542" s="256"/>
      <c r="AE542" s="256"/>
      <c r="AF542" s="597"/>
    </row>
    <row r="543" spans="3:32" ht="14.25" customHeight="1" x14ac:dyDescent="0.2"/>
    <row r="544" spans="3:32" ht="54" customHeight="1" x14ac:dyDescent="0.2">
      <c r="C544" s="120" t="s">
        <v>325</v>
      </c>
      <c r="D544" s="120"/>
      <c r="E544" s="120"/>
      <c r="F544" s="120"/>
      <c r="G544" s="120"/>
      <c r="H544" s="120"/>
      <c r="I544" s="120"/>
      <c r="J544" s="120"/>
      <c r="K544" s="120"/>
      <c r="L544" s="120"/>
      <c r="M544" s="120"/>
      <c r="N544" s="120"/>
      <c r="O544" s="120"/>
      <c r="P544" s="120"/>
      <c r="Q544" s="120"/>
      <c r="R544" s="120"/>
      <c r="S544" s="120"/>
      <c r="T544" s="120"/>
      <c r="U544" s="120"/>
      <c r="V544" s="120"/>
      <c r="W544" s="120"/>
      <c r="X544" s="120"/>
      <c r="Y544" s="120"/>
      <c r="Z544" s="120"/>
      <c r="AA544" s="120"/>
      <c r="AB544" s="120"/>
      <c r="AC544" s="120"/>
      <c r="AD544" s="120"/>
      <c r="AE544" s="120"/>
      <c r="AF544" s="120"/>
    </row>
    <row r="545" spans="3:32" ht="14.25" customHeight="1" x14ac:dyDescent="0.2"/>
    <row r="546" spans="3:32" ht="14.25" customHeight="1" x14ac:dyDescent="0.2">
      <c r="C546" s="34" t="s">
        <v>326</v>
      </c>
      <c r="D546" s="4"/>
      <c r="E546" s="4"/>
      <c r="F546" s="4"/>
      <c r="G546" s="4"/>
    </row>
    <row r="547" spans="3:32" ht="14.25" customHeight="1" x14ac:dyDescent="0.2"/>
    <row r="548" spans="3:32" ht="14.25" customHeight="1" x14ac:dyDescent="0.2">
      <c r="C548" s="110" t="s">
        <v>327</v>
      </c>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c r="AA548" s="110"/>
      <c r="AB548" s="110"/>
      <c r="AC548" s="110"/>
      <c r="AD548" s="110"/>
      <c r="AE548" s="110"/>
      <c r="AF548" s="110"/>
    </row>
    <row r="549" spans="3:32" ht="14.25" customHeight="1" thickBot="1" x14ac:dyDescent="0.25"/>
    <row r="550" spans="3:32" ht="24.95" customHeight="1" thickBot="1" x14ac:dyDescent="0.25">
      <c r="C550" s="328" t="s">
        <v>250</v>
      </c>
      <c r="D550" s="329"/>
      <c r="E550" s="329"/>
      <c r="F550" s="329"/>
      <c r="G550" s="329"/>
      <c r="H550" s="329"/>
      <c r="I550" s="329"/>
      <c r="J550" s="329"/>
      <c r="K550" s="329"/>
      <c r="L550" s="330"/>
      <c r="M550" s="163" t="s">
        <v>56</v>
      </c>
      <c r="N550" s="164"/>
      <c r="O550" s="164"/>
      <c r="P550" s="164"/>
      <c r="Q550" s="164"/>
      <c r="R550" s="164"/>
      <c r="S550" s="164"/>
      <c r="T550" s="164"/>
      <c r="U550" s="164"/>
      <c r="V550" s="165"/>
      <c r="W550" s="163" t="s">
        <v>57</v>
      </c>
      <c r="X550" s="164"/>
      <c r="Y550" s="164"/>
      <c r="Z550" s="164"/>
      <c r="AA550" s="164"/>
      <c r="AB550" s="164"/>
      <c r="AC550" s="164"/>
      <c r="AD550" s="164"/>
      <c r="AE550" s="164"/>
      <c r="AF550" s="165"/>
    </row>
    <row r="551" spans="3:32" ht="24.95" customHeight="1" thickBot="1" x14ac:dyDescent="0.25">
      <c r="C551" s="586" t="s">
        <v>328</v>
      </c>
      <c r="D551" s="587"/>
      <c r="E551" s="587"/>
      <c r="F551" s="587"/>
      <c r="G551" s="587"/>
      <c r="H551" s="587"/>
      <c r="I551" s="587"/>
      <c r="J551" s="587"/>
      <c r="K551" s="587"/>
      <c r="L551" s="588"/>
      <c r="M551" s="589">
        <f>SUM(M552:V553)</f>
        <v>96000</v>
      </c>
      <c r="N551" s="590"/>
      <c r="O551" s="590"/>
      <c r="P551" s="590"/>
      <c r="Q551" s="590"/>
      <c r="R551" s="590"/>
      <c r="S551" s="590"/>
      <c r="T551" s="590"/>
      <c r="U551" s="590"/>
      <c r="V551" s="591"/>
      <c r="W551" s="589">
        <f>SUM(W552:AF553)</f>
        <v>110739</v>
      </c>
      <c r="X551" s="590"/>
      <c r="Y551" s="590"/>
      <c r="Z551" s="590"/>
      <c r="AA551" s="590"/>
      <c r="AB551" s="590"/>
      <c r="AC551" s="590"/>
      <c r="AD551" s="590"/>
      <c r="AE551" s="590"/>
      <c r="AF551" s="591"/>
    </row>
    <row r="552" spans="3:32" ht="24.95" customHeight="1" x14ac:dyDescent="0.2">
      <c r="C552" s="145" t="s">
        <v>329</v>
      </c>
      <c r="D552" s="146"/>
      <c r="E552" s="146"/>
      <c r="F552" s="146"/>
      <c r="G552" s="146"/>
      <c r="H552" s="146"/>
      <c r="I552" s="146"/>
      <c r="J552" s="146"/>
      <c r="K552" s="146"/>
      <c r="L552" s="147"/>
      <c r="M552" s="148"/>
      <c r="N552" s="149"/>
      <c r="O552" s="149"/>
      <c r="P552" s="149"/>
      <c r="Q552" s="149"/>
      <c r="R552" s="149"/>
      <c r="S552" s="149"/>
      <c r="T552" s="149"/>
      <c r="U552" s="149"/>
      <c r="V552" s="150"/>
      <c r="W552" s="148"/>
      <c r="X552" s="149"/>
      <c r="Y552" s="149"/>
      <c r="Z552" s="149"/>
      <c r="AA552" s="149"/>
      <c r="AB552" s="149"/>
      <c r="AC552" s="149"/>
      <c r="AD552" s="149"/>
      <c r="AE552" s="149"/>
      <c r="AF552" s="150"/>
    </row>
    <row r="553" spans="3:32" ht="24.95" customHeight="1" x14ac:dyDescent="0.2">
      <c r="C553" s="130" t="s">
        <v>330</v>
      </c>
      <c r="D553" s="131"/>
      <c r="E553" s="131"/>
      <c r="F553" s="131"/>
      <c r="G553" s="131"/>
      <c r="H553" s="131"/>
      <c r="I553" s="131"/>
      <c r="J553" s="131"/>
      <c r="K553" s="131"/>
      <c r="L553" s="132"/>
      <c r="M553" s="142">
        <v>96000</v>
      </c>
      <c r="N553" s="143"/>
      <c r="O553" s="143"/>
      <c r="P553" s="143"/>
      <c r="Q553" s="143"/>
      <c r="R553" s="143"/>
      <c r="S553" s="143"/>
      <c r="T553" s="143"/>
      <c r="U553" s="143"/>
      <c r="V553" s="144"/>
      <c r="W553" s="142">
        <v>110739</v>
      </c>
      <c r="X553" s="143"/>
      <c r="Y553" s="143"/>
      <c r="Z553" s="143"/>
      <c r="AA553" s="143"/>
      <c r="AB553" s="143"/>
      <c r="AC553" s="143"/>
      <c r="AD553" s="143"/>
      <c r="AE553" s="143"/>
      <c r="AF553" s="144"/>
    </row>
    <row r="554" spans="3:32" ht="24.95" customHeight="1" thickBot="1" x14ac:dyDescent="0.25">
      <c r="C554" s="400" t="s">
        <v>331</v>
      </c>
      <c r="D554" s="401"/>
      <c r="E554" s="401"/>
      <c r="F554" s="401"/>
      <c r="G554" s="401"/>
      <c r="H554" s="401"/>
      <c r="I554" s="401"/>
      <c r="J554" s="401"/>
      <c r="K554" s="401"/>
      <c r="L554" s="402"/>
      <c r="M554" s="124">
        <f>SUM(M555:V556)</f>
        <v>865019.22</v>
      </c>
      <c r="N554" s="125"/>
      <c r="O554" s="125"/>
      <c r="P554" s="125"/>
      <c r="Q554" s="125"/>
      <c r="R554" s="125"/>
      <c r="S554" s="125"/>
      <c r="T554" s="125"/>
      <c r="U554" s="125"/>
      <c r="V554" s="126"/>
      <c r="W554" s="127">
        <f>SUM(W555:AF556)</f>
        <v>671635.95</v>
      </c>
      <c r="X554" s="128"/>
      <c r="Y554" s="128"/>
      <c r="Z554" s="128"/>
      <c r="AA554" s="128"/>
      <c r="AB554" s="128"/>
      <c r="AC554" s="128"/>
      <c r="AD554" s="128"/>
      <c r="AE554" s="128"/>
      <c r="AF554" s="129"/>
    </row>
    <row r="555" spans="3:32" ht="24.95" customHeight="1" x14ac:dyDescent="0.2">
      <c r="C555" s="145" t="s">
        <v>332</v>
      </c>
      <c r="D555" s="146"/>
      <c r="E555" s="146"/>
      <c r="F555" s="146"/>
      <c r="G555" s="146"/>
      <c r="H555" s="146"/>
      <c r="I555" s="146"/>
      <c r="J555" s="146"/>
      <c r="K555" s="146"/>
      <c r="L555" s="147"/>
      <c r="M555" s="148">
        <v>507635.4</v>
      </c>
      <c r="N555" s="149"/>
      <c r="O555" s="149"/>
      <c r="P555" s="149"/>
      <c r="Q555" s="149"/>
      <c r="R555" s="149"/>
      <c r="S555" s="149"/>
      <c r="T555" s="149"/>
      <c r="U555" s="149"/>
      <c r="V555" s="150"/>
      <c r="W555" s="148">
        <v>404700.65</v>
      </c>
      <c r="X555" s="149"/>
      <c r="Y555" s="149"/>
      <c r="Z555" s="149"/>
      <c r="AA555" s="149"/>
      <c r="AB555" s="149"/>
      <c r="AC555" s="149"/>
      <c r="AD555" s="149"/>
      <c r="AE555" s="149"/>
      <c r="AF555" s="150"/>
    </row>
    <row r="556" spans="3:32" ht="24.95" customHeight="1" x14ac:dyDescent="0.2">
      <c r="C556" s="130" t="s">
        <v>333</v>
      </c>
      <c r="D556" s="131"/>
      <c r="E556" s="131"/>
      <c r="F556" s="131"/>
      <c r="G556" s="131"/>
      <c r="H556" s="131"/>
      <c r="I556" s="131"/>
      <c r="J556" s="131"/>
      <c r="K556" s="131"/>
      <c r="L556" s="132"/>
      <c r="M556" s="133">
        <v>357383.82</v>
      </c>
      <c r="N556" s="134"/>
      <c r="O556" s="134"/>
      <c r="P556" s="134"/>
      <c r="Q556" s="134"/>
      <c r="R556" s="134"/>
      <c r="S556" s="134"/>
      <c r="T556" s="134"/>
      <c r="U556" s="134"/>
      <c r="V556" s="135"/>
      <c r="W556" s="133">
        <v>266935.3</v>
      </c>
      <c r="X556" s="134"/>
      <c r="Y556" s="134"/>
      <c r="Z556" s="134"/>
      <c r="AA556" s="134"/>
      <c r="AB556" s="134"/>
      <c r="AC556" s="134"/>
      <c r="AD556" s="134"/>
      <c r="AE556" s="134"/>
      <c r="AF556" s="135"/>
    </row>
    <row r="558" spans="3:32" ht="41.25" customHeight="1" x14ac:dyDescent="0.2">
      <c r="C558" s="585" t="s">
        <v>334</v>
      </c>
      <c r="D558" s="585"/>
      <c r="E558" s="585"/>
      <c r="F558" s="585"/>
      <c r="G558" s="585"/>
      <c r="H558" s="585"/>
      <c r="I558" s="585"/>
      <c r="J558" s="585"/>
      <c r="K558" s="585"/>
      <c r="L558" s="585"/>
      <c r="M558" s="585"/>
      <c r="N558" s="585"/>
      <c r="O558" s="585"/>
      <c r="P558" s="585"/>
      <c r="Q558" s="585"/>
      <c r="R558" s="585"/>
      <c r="S558" s="585"/>
      <c r="T558" s="585"/>
      <c r="U558" s="585"/>
      <c r="V558" s="585"/>
      <c r="W558" s="585"/>
      <c r="X558" s="585"/>
      <c r="Y558" s="585"/>
      <c r="Z558" s="585"/>
      <c r="AA558" s="585"/>
      <c r="AB558" s="585"/>
      <c r="AC558" s="585"/>
      <c r="AD558" s="585"/>
      <c r="AE558" s="585"/>
      <c r="AF558" s="585"/>
    </row>
    <row r="559" spans="3:32" ht="14.25" customHeight="1" x14ac:dyDescent="0.2">
      <c r="C559" s="118" t="s">
        <v>335</v>
      </c>
      <c r="D559" s="118"/>
      <c r="E559" s="118"/>
      <c r="F559" s="118"/>
      <c r="G559" s="118"/>
      <c r="H559" s="118"/>
      <c r="I559" s="118"/>
      <c r="J559" s="118"/>
      <c r="K559" s="118"/>
      <c r="L559" s="118"/>
      <c r="M559" s="118"/>
      <c r="N559" s="118"/>
      <c r="O559" s="118"/>
      <c r="P559" s="118"/>
      <c r="Q559" s="118"/>
      <c r="R559" s="118"/>
      <c r="S559" s="118"/>
      <c r="T559" s="118"/>
      <c r="U559" s="118"/>
      <c r="V559" s="118"/>
      <c r="W559" s="118"/>
      <c r="X559" s="118"/>
      <c r="Y559" s="118"/>
      <c r="Z559" s="118"/>
      <c r="AA559" s="118"/>
      <c r="AB559" s="118"/>
      <c r="AC559" s="118"/>
      <c r="AD559" s="118"/>
      <c r="AE559" s="118"/>
      <c r="AF559" s="118"/>
    </row>
    <row r="560" spans="3:32" ht="14.25" customHeight="1" x14ac:dyDescent="0.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c r="AA560" s="42"/>
      <c r="AB560" s="42"/>
      <c r="AC560" s="42"/>
      <c r="AD560" s="42"/>
      <c r="AE560" s="42"/>
      <c r="AF560" s="42"/>
    </row>
    <row r="561" spans="3:32" ht="14.25" customHeight="1" x14ac:dyDescent="0.2">
      <c r="C561" s="47" t="s">
        <v>336</v>
      </c>
      <c r="D561" s="4"/>
      <c r="E561" s="4"/>
      <c r="F561" s="4"/>
      <c r="G561" s="4"/>
      <c r="H561" s="4"/>
      <c r="I561" s="4"/>
      <c r="J561" s="4"/>
      <c r="K561" s="4"/>
      <c r="L561" s="4"/>
    </row>
    <row r="562" spans="3:32" ht="14.25" customHeight="1" x14ac:dyDescent="0.2"/>
    <row r="563" spans="3:32" ht="14.25" customHeight="1" x14ac:dyDescent="0.2">
      <c r="C563" s="110" t="s">
        <v>337</v>
      </c>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c r="AA563" s="110"/>
      <c r="AB563" s="110"/>
      <c r="AC563" s="110"/>
      <c r="AD563" s="110"/>
      <c r="AE563" s="110"/>
      <c r="AF563" s="110"/>
    </row>
    <row r="564" spans="3:32" ht="20.25" customHeight="1" thickBot="1" x14ac:dyDescent="0.25"/>
    <row r="565" spans="3:32" ht="24.95" customHeight="1" thickBot="1" x14ac:dyDescent="0.25">
      <c r="C565" s="328" t="s">
        <v>250</v>
      </c>
      <c r="D565" s="329"/>
      <c r="E565" s="329"/>
      <c r="F565" s="329"/>
      <c r="G565" s="329"/>
      <c r="H565" s="329"/>
      <c r="I565" s="329"/>
      <c r="J565" s="329"/>
      <c r="K565" s="329"/>
      <c r="L565" s="330"/>
      <c r="M565" s="163" t="s">
        <v>56</v>
      </c>
      <c r="N565" s="164"/>
      <c r="O565" s="164"/>
      <c r="P565" s="164"/>
      <c r="Q565" s="164"/>
      <c r="R565" s="164"/>
      <c r="S565" s="164"/>
      <c r="T565" s="164"/>
      <c r="U565" s="164"/>
      <c r="V565" s="165"/>
      <c r="W565" s="328" t="s">
        <v>57</v>
      </c>
      <c r="X565" s="329"/>
      <c r="Y565" s="329"/>
      <c r="Z565" s="329"/>
      <c r="AA565" s="329"/>
      <c r="AB565" s="329"/>
      <c r="AC565" s="329"/>
      <c r="AD565" s="329"/>
      <c r="AE565" s="329"/>
      <c r="AF565" s="330"/>
    </row>
    <row r="566" spans="3:32" ht="37.5" customHeight="1" x14ac:dyDescent="0.2">
      <c r="C566" s="331" t="s">
        <v>338</v>
      </c>
      <c r="D566" s="332"/>
      <c r="E566" s="332"/>
      <c r="F566" s="332"/>
      <c r="G566" s="332"/>
      <c r="H566" s="332"/>
      <c r="I566" s="332"/>
      <c r="J566" s="332"/>
      <c r="K566" s="332"/>
      <c r="L566" s="333"/>
      <c r="M566" s="579">
        <f>+M567-M568</f>
        <v>-351634.53</v>
      </c>
      <c r="N566" s="580"/>
      <c r="O566" s="580"/>
      <c r="P566" s="580"/>
      <c r="Q566" s="580"/>
      <c r="R566" s="580"/>
      <c r="S566" s="580"/>
      <c r="T566" s="580"/>
      <c r="U566" s="580"/>
      <c r="V566" s="581"/>
      <c r="W566" s="582">
        <f>SUM(W567-W568)</f>
        <v>-323588</v>
      </c>
      <c r="X566" s="583"/>
      <c r="Y566" s="583"/>
      <c r="Z566" s="583"/>
      <c r="AA566" s="583"/>
      <c r="AB566" s="583"/>
      <c r="AC566" s="583"/>
      <c r="AD566" s="583"/>
      <c r="AE566" s="583"/>
      <c r="AF566" s="584"/>
    </row>
    <row r="567" spans="3:32" ht="14.25" customHeight="1" x14ac:dyDescent="0.2">
      <c r="C567" s="130" t="s">
        <v>339</v>
      </c>
      <c r="D567" s="131"/>
      <c r="E567" s="131"/>
      <c r="F567" s="131"/>
      <c r="G567" s="131"/>
      <c r="H567" s="131"/>
      <c r="I567" s="131"/>
      <c r="J567" s="131"/>
      <c r="K567" s="131"/>
      <c r="L567" s="132"/>
      <c r="M567" s="284">
        <v>3232.85</v>
      </c>
      <c r="N567" s="285"/>
      <c r="O567" s="285"/>
      <c r="P567" s="285"/>
      <c r="Q567" s="285"/>
      <c r="R567" s="285"/>
      <c r="S567" s="285"/>
      <c r="T567" s="285"/>
      <c r="U567" s="285"/>
      <c r="V567" s="319"/>
      <c r="W567" s="142">
        <v>2087</v>
      </c>
      <c r="X567" s="143"/>
      <c r="Y567" s="143"/>
      <c r="Z567" s="143"/>
      <c r="AA567" s="143"/>
      <c r="AB567" s="143"/>
      <c r="AC567" s="143"/>
      <c r="AD567" s="143"/>
      <c r="AE567" s="143"/>
      <c r="AF567" s="144"/>
    </row>
    <row r="568" spans="3:32" ht="14.25" customHeight="1" x14ac:dyDescent="0.2">
      <c r="C568" s="130" t="s">
        <v>340</v>
      </c>
      <c r="D568" s="131"/>
      <c r="E568" s="131"/>
      <c r="F568" s="131"/>
      <c r="G568" s="131"/>
      <c r="H568" s="131"/>
      <c r="I568" s="131"/>
      <c r="J568" s="131"/>
      <c r="K568" s="131"/>
      <c r="L568" s="132"/>
      <c r="M568" s="284">
        <v>354867.38</v>
      </c>
      <c r="N568" s="285"/>
      <c r="O568" s="285"/>
      <c r="P568" s="285"/>
      <c r="Q568" s="285"/>
      <c r="R568" s="285"/>
      <c r="S568" s="285"/>
      <c r="T568" s="285"/>
      <c r="U568" s="285"/>
      <c r="V568" s="319"/>
      <c r="W568" s="133">
        <v>325675</v>
      </c>
      <c r="X568" s="134"/>
      <c r="Y568" s="134"/>
      <c r="Z568" s="134"/>
      <c r="AA568" s="134"/>
      <c r="AB568" s="134"/>
      <c r="AC568" s="134"/>
      <c r="AD568" s="134"/>
      <c r="AE568" s="134"/>
      <c r="AF568" s="135"/>
    </row>
    <row r="569" spans="3:32" ht="37.5" customHeight="1" x14ac:dyDescent="0.2">
      <c r="C569" s="367" t="s">
        <v>341</v>
      </c>
      <c r="D569" s="368"/>
      <c r="E569" s="368"/>
      <c r="F569" s="368"/>
      <c r="G569" s="368"/>
      <c r="H569" s="368"/>
      <c r="I569" s="368"/>
      <c r="J569" s="368"/>
      <c r="K569" s="368"/>
      <c r="L569" s="369"/>
      <c r="M569" s="576">
        <f>SUM(M570:V571)</f>
        <v>8054.67</v>
      </c>
      <c r="N569" s="577"/>
      <c r="O569" s="577"/>
      <c r="P569" s="577"/>
      <c r="Q569" s="577"/>
      <c r="R569" s="577"/>
      <c r="S569" s="577"/>
      <c r="T569" s="577"/>
      <c r="U569" s="577"/>
      <c r="V569" s="578"/>
      <c r="W569" s="570">
        <f>SUM(W570:AF571)</f>
        <v>6570</v>
      </c>
      <c r="X569" s="571"/>
      <c r="Y569" s="571"/>
      <c r="Z569" s="571"/>
      <c r="AA569" s="571"/>
      <c r="AB569" s="571"/>
      <c r="AC569" s="571"/>
      <c r="AD569" s="571"/>
      <c r="AE569" s="571"/>
      <c r="AF569" s="572"/>
    </row>
    <row r="570" spans="3:32" ht="14.25" customHeight="1" x14ac:dyDescent="0.2">
      <c r="C570" s="130" t="s">
        <v>339</v>
      </c>
      <c r="D570" s="131"/>
      <c r="E570" s="131"/>
      <c r="F570" s="131"/>
      <c r="G570" s="131"/>
      <c r="H570" s="131"/>
      <c r="I570" s="131"/>
      <c r="J570" s="131"/>
      <c r="K570" s="131"/>
      <c r="L570" s="132"/>
      <c r="M570" s="284">
        <v>8054.67</v>
      </c>
      <c r="N570" s="285"/>
      <c r="O570" s="285"/>
      <c r="P570" s="285"/>
      <c r="Q570" s="285"/>
      <c r="R570" s="285"/>
      <c r="S570" s="285"/>
      <c r="T570" s="285"/>
      <c r="U570" s="285"/>
      <c r="V570" s="319"/>
      <c r="W570" s="142">
        <v>6570</v>
      </c>
      <c r="X570" s="143"/>
      <c r="Y570" s="143"/>
      <c r="Z570" s="143"/>
      <c r="AA570" s="143"/>
      <c r="AB570" s="143"/>
      <c r="AC570" s="143"/>
      <c r="AD570" s="143"/>
      <c r="AE570" s="143"/>
      <c r="AF570" s="144"/>
    </row>
    <row r="571" spans="3:32" ht="14.25" customHeight="1" x14ac:dyDescent="0.2">
      <c r="C571" s="130" t="s">
        <v>340</v>
      </c>
      <c r="D571" s="131"/>
      <c r="E571" s="131"/>
      <c r="F571" s="131"/>
      <c r="G571" s="131"/>
      <c r="H571" s="131"/>
      <c r="I571" s="131"/>
      <c r="J571" s="131"/>
      <c r="K571" s="131"/>
      <c r="L571" s="132"/>
      <c r="M571" s="284">
        <v>0</v>
      </c>
      <c r="N571" s="285"/>
      <c r="O571" s="285"/>
      <c r="P571" s="285"/>
      <c r="Q571" s="285"/>
      <c r="R571" s="285"/>
      <c r="S571" s="285"/>
      <c r="T571" s="285"/>
      <c r="U571" s="285"/>
      <c r="V571" s="319"/>
      <c r="W571" s="133"/>
      <c r="X571" s="134"/>
      <c r="Y571" s="134"/>
      <c r="Z571" s="134"/>
      <c r="AA571" s="134"/>
      <c r="AB571" s="134"/>
      <c r="AC571" s="134"/>
      <c r="AD571" s="134"/>
      <c r="AE571" s="134"/>
      <c r="AF571" s="135"/>
    </row>
    <row r="572" spans="3:32" ht="24.95" customHeight="1" x14ac:dyDescent="0.2">
      <c r="C572" s="367" t="s">
        <v>342</v>
      </c>
      <c r="D572" s="368"/>
      <c r="E572" s="368"/>
      <c r="F572" s="368"/>
      <c r="G572" s="368"/>
      <c r="H572" s="368"/>
      <c r="I572" s="368"/>
      <c r="J572" s="368"/>
      <c r="K572" s="368"/>
      <c r="L572" s="369"/>
      <c r="M572" s="567"/>
      <c r="N572" s="568"/>
      <c r="O572" s="568"/>
      <c r="P572" s="568"/>
      <c r="Q572" s="568"/>
      <c r="R572" s="568"/>
      <c r="S572" s="568"/>
      <c r="T572" s="568"/>
      <c r="U572" s="568"/>
      <c r="V572" s="569"/>
      <c r="W572" s="573"/>
      <c r="X572" s="574"/>
      <c r="Y572" s="574"/>
      <c r="Z572" s="574"/>
      <c r="AA572" s="574"/>
      <c r="AB572" s="574"/>
      <c r="AC572" s="574"/>
      <c r="AD572" s="574"/>
      <c r="AE572" s="574"/>
      <c r="AF572" s="575"/>
    </row>
    <row r="573" spans="3:32" ht="24.95" customHeight="1" x14ac:dyDescent="0.2">
      <c r="C573" s="367" t="s">
        <v>343</v>
      </c>
      <c r="D573" s="368"/>
      <c r="E573" s="368"/>
      <c r="F573" s="368"/>
      <c r="G573" s="368"/>
      <c r="H573" s="368"/>
      <c r="I573" s="368"/>
      <c r="J573" s="368"/>
      <c r="K573" s="368"/>
      <c r="L573" s="369"/>
      <c r="M573" s="567"/>
      <c r="N573" s="568"/>
      <c r="O573" s="568"/>
      <c r="P573" s="568"/>
      <c r="Q573" s="568"/>
      <c r="R573" s="568"/>
      <c r="S573" s="568"/>
      <c r="T573" s="568"/>
      <c r="U573" s="568"/>
      <c r="V573" s="569"/>
      <c r="W573" s="573"/>
      <c r="X573" s="574"/>
      <c r="Y573" s="574"/>
      <c r="Z573" s="574"/>
      <c r="AA573" s="574"/>
      <c r="AB573" s="574"/>
      <c r="AC573" s="574"/>
      <c r="AD573" s="574"/>
      <c r="AE573" s="574"/>
      <c r="AF573" s="575"/>
    </row>
    <row r="574" spans="3:32" ht="14.25" customHeight="1" x14ac:dyDescent="0.2">
      <c r="C574" s="367" t="s">
        <v>344</v>
      </c>
      <c r="D574" s="368"/>
      <c r="E574" s="368"/>
      <c r="F574" s="368"/>
      <c r="G574" s="368"/>
      <c r="H574" s="368"/>
      <c r="I574" s="368"/>
      <c r="J574" s="368"/>
      <c r="K574" s="368"/>
      <c r="L574" s="369"/>
      <c r="M574" s="567">
        <v>21</v>
      </c>
      <c r="N574" s="568"/>
      <c r="O574" s="568"/>
      <c r="P574" s="568"/>
      <c r="Q574" s="568"/>
      <c r="R574" s="568"/>
      <c r="S574" s="568"/>
      <c r="T574" s="568"/>
      <c r="U574" s="568"/>
      <c r="V574" s="569"/>
      <c r="W574" s="573">
        <v>21</v>
      </c>
      <c r="X574" s="574"/>
      <c r="Y574" s="574"/>
      <c r="Z574" s="574"/>
      <c r="AA574" s="574"/>
      <c r="AB574" s="574"/>
      <c r="AC574" s="574"/>
      <c r="AD574" s="574"/>
      <c r="AE574" s="574"/>
      <c r="AF574" s="575"/>
    </row>
    <row r="575" spans="3:32" ht="14.25" customHeight="1" x14ac:dyDescent="0.2">
      <c r="C575" s="367" t="s">
        <v>345</v>
      </c>
      <c r="D575" s="368"/>
      <c r="E575" s="368"/>
      <c r="F575" s="368"/>
      <c r="G575" s="368"/>
      <c r="H575" s="368"/>
      <c r="I575" s="368"/>
      <c r="J575" s="368"/>
      <c r="K575" s="368"/>
      <c r="L575" s="369"/>
      <c r="M575" s="565">
        <v>2370.38</v>
      </c>
      <c r="N575" s="512"/>
      <c r="O575" s="512"/>
      <c r="P575" s="512"/>
      <c r="Q575" s="512"/>
      <c r="R575" s="512"/>
      <c r="S575" s="512"/>
      <c r="T575" s="512"/>
      <c r="U575" s="512"/>
      <c r="V575" s="566"/>
      <c r="W575" s="570">
        <v>1818</v>
      </c>
      <c r="X575" s="571"/>
      <c r="Y575" s="571"/>
      <c r="Z575" s="571"/>
      <c r="AA575" s="571"/>
      <c r="AB575" s="571"/>
      <c r="AC575" s="571"/>
      <c r="AD575" s="571"/>
      <c r="AE575" s="571"/>
      <c r="AF575" s="572"/>
    </row>
    <row r="576" spans="3:32" ht="14.25" customHeight="1" x14ac:dyDescent="0.2">
      <c r="C576" s="367" t="s">
        <v>346</v>
      </c>
      <c r="D576" s="368"/>
      <c r="E576" s="368"/>
      <c r="F576" s="368"/>
      <c r="G576" s="368"/>
      <c r="H576" s="368"/>
      <c r="I576" s="368"/>
      <c r="J576" s="368"/>
      <c r="K576" s="368"/>
      <c r="L576" s="369"/>
      <c r="M576" s="565">
        <v>2370.38</v>
      </c>
      <c r="N576" s="512"/>
      <c r="O576" s="512"/>
      <c r="P576" s="512"/>
      <c r="Q576" s="512"/>
      <c r="R576" s="512"/>
      <c r="S576" s="512"/>
      <c r="T576" s="512"/>
      <c r="U576" s="512"/>
      <c r="V576" s="566"/>
      <c r="W576" s="573">
        <v>1818</v>
      </c>
      <c r="X576" s="574"/>
      <c r="Y576" s="574"/>
      <c r="Z576" s="574"/>
      <c r="AA576" s="574"/>
      <c r="AB576" s="574"/>
      <c r="AC576" s="574"/>
      <c r="AD576" s="574"/>
      <c r="AE576" s="574"/>
      <c r="AF576" s="575"/>
    </row>
    <row r="577" spans="1:32" ht="14.25" customHeight="1" x14ac:dyDescent="0.2">
      <c r="C577" s="130" t="s">
        <v>347</v>
      </c>
      <c r="D577" s="131"/>
      <c r="E577" s="131"/>
      <c r="F577" s="131"/>
      <c r="G577" s="131"/>
      <c r="H577" s="131"/>
      <c r="I577" s="131"/>
      <c r="J577" s="131"/>
      <c r="K577" s="131"/>
      <c r="L577" s="132"/>
      <c r="M577" s="561">
        <v>-552.22</v>
      </c>
      <c r="N577" s="279"/>
      <c r="O577" s="279"/>
      <c r="P577" s="279"/>
      <c r="Q577" s="279"/>
      <c r="R577" s="279"/>
      <c r="S577" s="279"/>
      <c r="T577" s="279"/>
      <c r="U577" s="279"/>
      <c r="V577" s="479"/>
      <c r="W577" s="284">
        <v>10493</v>
      </c>
      <c r="X577" s="285"/>
      <c r="Y577" s="285"/>
      <c r="Z577" s="285"/>
      <c r="AA577" s="285"/>
      <c r="AB577" s="285"/>
      <c r="AC577" s="285"/>
      <c r="AD577" s="285"/>
      <c r="AE577" s="285"/>
      <c r="AF577" s="319"/>
    </row>
    <row r="578" spans="1:32" ht="14.25" customHeight="1" x14ac:dyDescent="0.2">
      <c r="C578" s="130" t="s">
        <v>348</v>
      </c>
      <c r="D578" s="131"/>
      <c r="E578" s="131"/>
      <c r="F578" s="131"/>
      <c r="G578" s="131"/>
      <c r="H578" s="131"/>
      <c r="I578" s="131"/>
      <c r="J578" s="131"/>
      <c r="K578" s="131"/>
      <c r="L578" s="132"/>
      <c r="M578" s="561"/>
      <c r="N578" s="279"/>
      <c r="O578" s="279"/>
      <c r="P578" s="279"/>
      <c r="Q578" s="279"/>
      <c r="R578" s="279"/>
      <c r="S578" s="279"/>
      <c r="T578" s="279"/>
      <c r="U578" s="279"/>
      <c r="V578" s="479"/>
      <c r="W578" s="133"/>
      <c r="X578" s="134"/>
      <c r="Y578" s="134"/>
      <c r="Z578" s="134"/>
      <c r="AA578" s="134"/>
      <c r="AB578" s="134"/>
      <c r="AC578" s="134"/>
      <c r="AD578" s="134"/>
      <c r="AE578" s="134"/>
      <c r="AF578" s="135"/>
    </row>
    <row r="579" spans="1:32" ht="14.25" customHeight="1" x14ac:dyDescent="0.2">
      <c r="C579" s="367" t="s">
        <v>349</v>
      </c>
      <c r="D579" s="368"/>
      <c r="E579" s="368"/>
      <c r="F579" s="368"/>
      <c r="G579" s="368"/>
      <c r="H579" s="368"/>
      <c r="I579" s="368"/>
      <c r="J579" s="368"/>
      <c r="K579" s="368"/>
      <c r="L579" s="369"/>
      <c r="M579" s="565">
        <f>SUM(M568,M571)*M574/100</f>
        <v>74522.149799999999</v>
      </c>
      <c r="N579" s="512"/>
      <c r="O579" s="512"/>
      <c r="P579" s="512"/>
      <c r="Q579" s="512"/>
      <c r="R579" s="512"/>
      <c r="S579" s="512"/>
      <c r="T579" s="512"/>
      <c r="U579" s="512"/>
      <c r="V579" s="566"/>
      <c r="W579" s="567">
        <f>SUM(W568,W571)*W574/100</f>
        <v>68391.75</v>
      </c>
      <c r="X579" s="568"/>
      <c r="Y579" s="568"/>
      <c r="Z579" s="568"/>
      <c r="AA579" s="568"/>
      <c r="AB579" s="568"/>
      <c r="AC579" s="568"/>
      <c r="AD579" s="568"/>
      <c r="AE579" s="568"/>
      <c r="AF579" s="569"/>
    </row>
    <row r="580" spans="1:32" ht="14.25" customHeight="1" x14ac:dyDescent="0.2">
      <c r="C580" s="367" t="s">
        <v>350</v>
      </c>
      <c r="D580" s="368"/>
      <c r="E580" s="368"/>
      <c r="F580" s="368"/>
      <c r="G580" s="368"/>
      <c r="H580" s="368"/>
      <c r="I580" s="368"/>
      <c r="J580" s="368"/>
      <c r="K580" s="368"/>
      <c r="L580" s="369"/>
      <c r="M580" s="565">
        <v>6130</v>
      </c>
      <c r="N580" s="512"/>
      <c r="O580" s="512"/>
      <c r="P580" s="512"/>
      <c r="Q580" s="512"/>
      <c r="R580" s="512"/>
      <c r="S580" s="512"/>
      <c r="T580" s="512"/>
      <c r="U580" s="512"/>
      <c r="V580" s="566"/>
      <c r="W580" s="567">
        <v>5525</v>
      </c>
      <c r="X580" s="568"/>
      <c r="Y580" s="568"/>
      <c r="Z580" s="568"/>
      <c r="AA580" s="568"/>
      <c r="AB580" s="568"/>
      <c r="AC580" s="568"/>
      <c r="AD580" s="568"/>
      <c r="AE580" s="568"/>
      <c r="AF580" s="569"/>
    </row>
    <row r="581" spans="1:32" ht="14.25" customHeight="1" x14ac:dyDescent="0.2">
      <c r="C581" s="130" t="s">
        <v>351</v>
      </c>
      <c r="D581" s="131"/>
      <c r="E581" s="131"/>
      <c r="F581" s="131"/>
      <c r="G581" s="131"/>
      <c r="H581" s="131"/>
      <c r="I581" s="131"/>
      <c r="J581" s="131"/>
      <c r="K581" s="131"/>
      <c r="L581" s="132"/>
      <c r="M581" s="561">
        <f>M580</f>
        <v>6130</v>
      </c>
      <c r="N581" s="279"/>
      <c r="O581" s="279"/>
      <c r="P581" s="279"/>
      <c r="Q581" s="279"/>
      <c r="R581" s="279"/>
      <c r="S581" s="279"/>
      <c r="T581" s="279"/>
      <c r="U581" s="279"/>
      <c r="V581" s="479"/>
      <c r="W581" s="284">
        <f>W580</f>
        <v>5525</v>
      </c>
      <c r="X581" s="285"/>
      <c r="Y581" s="285"/>
      <c r="Z581" s="285"/>
      <c r="AA581" s="285"/>
      <c r="AB581" s="285"/>
      <c r="AC581" s="285"/>
      <c r="AD581" s="285"/>
      <c r="AE581" s="285"/>
      <c r="AF581" s="319"/>
    </row>
    <row r="582" spans="1:32" ht="14.25" customHeight="1" x14ac:dyDescent="0.2">
      <c r="C582" s="130" t="s">
        <v>348</v>
      </c>
      <c r="D582" s="131"/>
      <c r="E582" s="131"/>
      <c r="F582" s="131"/>
      <c r="G582" s="131"/>
      <c r="H582" s="131"/>
      <c r="I582" s="131"/>
      <c r="J582" s="131"/>
      <c r="K582" s="131"/>
      <c r="L582" s="132"/>
      <c r="M582" s="562"/>
      <c r="N582" s="563"/>
      <c r="O582" s="563"/>
      <c r="P582" s="563"/>
      <c r="Q582" s="563"/>
      <c r="R582" s="563"/>
      <c r="S582" s="563"/>
      <c r="T582" s="563"/>
      <c r="U582" s="563"/>
      <c r="V582" s="564"/>
      <c r="W582" s="133"/>
      <c r="X582" s="134"/>
      <c r="Y582" s="134"/>
      <c r="Z582" s="134"/>
      <c r="AA582" s="134"/>
      <c r="AB582" s="134"/>
      <c r="AC582" s="134"/>
      <c r="AD582" s="134"/>
      <c r="AE582" s="134"/>
      <c r="AF582" s="135"/>
    </row>
    <row r="583" spans="1:32" ht="14.25" customHeight="1" thickBot="1" x14ac:dyDescent="0.25">
      <c r="C583" s="240" t="s">
        <v>352</v>
      </c>
      <c r="D583" s="241"/>
      <c r="E583" s="241"/>
      <c r="F583" s="241"/>
      <c r="G583" s="241"/>
      <c r="H583" s="241"/>
      <c r="I583" s="241"/>
      <c r="J583" s="241"/>
      <c r="K583" s="241"/>
      <c r="L583" s="242"/>
      <c r="M583" s="557"/>
      <c r="N583" s="558"/>
      <c r="O583" s="558"/>
      <c r="P583" s="558"/>
      <c r="Q583" s="558"/>
      <c r="R583" s="558"/>
      <c r="S583" s="558"/>
      <c r="T583" s="558"/>
      <c r="U583" s="558"/>
      <c r="V583" s="559"/>
      <c r="W583" s="316"/>
      <c r="X583" s="317"/>
      <c r="Y583" s="317"/>
      <c r="Z583" s="317"/>
      <c r="AA583" s="317"/>
      <c r="AB583" s="317"/>
      <c r="AC583" s="317"/>
      <c r="AD583" s="317"/>
      <c r="AE583" s="317"/>
      <c r="AF583" s="318"/>
    </row>
    <row r="584" spans="1:32" ht="14.25" customHeight="1" x14ac:dyDescent="0.2"/>
    <row r="585" spans="1:32" s="18" customFormat="1" ht="14.25" customHeight="1" x14ac:dyDescent="0.2">
      <c r="A585" s="28"/>
      <c r="C585" s="560"/>
      <c r="D585" s="560"/>
      <c r="E585" s="560"/>
      <c r="F585" s="560"/>
      <c r="G585" s="560"/>
      <c r="H585" s="560"/>
      <c r="I585" s="560"/>
      <c r="J585" s="560"/>
      <c r="K585" s="560"/>
      <c r="L585" s="560"/>
      <c r="M585" s="560"/>
      <c r="N585" s="560"/>
      <c r="O585" s="560"/>
      <c r="P585" s="560"/>
      <c r="Q585" s="560"/>
      <c r="R585" s="560"/>
      <c r="S585" s="560"/>
      <c r="T585" s="560"/>
      <c r="U585" s="560"/>
      <c r="V585" s="560"/>
      <c r="W585" s="560"/>
      <c r="X585" s="560"/>
      <c r="Y585" s="560"/>
      <c r="Z585" s="560"/>
      <c r="AA585" s="560"/>
      <c r="AB585" s="560"/>
      <c r="AC585" s="560"/>
      <c r="AD585" s="560"/>
      <c r="AE585" s="560"/>
      <c r="AF585" s="560"/>
    </row>
    <row r="586" spans="1:32" ht="14.25" customHeight="1" x14ac:dyDescent="0.2"/>
    <row r="587" spans="1:32" ht="14.25" customHeight="1" x14ac:dyDescent="0.2">
      <c r="C587" s="34" t="s">
        <v>353</v>
      </c>
      <c r="D587" s="4"/>
      <c r="E587" s="4"/>
      <c r="F587" s="4"/>
      <c r="G587" s="4"/>
      <c r="H587" s="4"/>
      <c r="I587" s="4"/>
      <c r="J587" s="4"/>
      <c r="K587" s="4"/>
      <c r="L587" s="4"/>
      <c r="M587" s="4"/>
      <c r="N587" s="4"/>
      <c r="O587" s="4"/>
      <c r="P587" s="4"/>
      <c r="Q587" s="4"/>
      <c r="R587" s="4"/>
    </row>
    <row r="588" spans="1:32" ht="14.25" customHeight="1" x14ac:dyDescent="0.2">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c r="AA588" s="110"/>
      <c r="AB588" s="110"/>
      <c r="AC588" s="110"/>
      <c r="AD588" s="110"/>
      <c r="AE588" s="110"/>
      <c r="AF588" s="110"/>
    </row>
    <row r="589" spans="1:32" ht="14.25" customHeight="1" x14ac:dyDescent="0.2">
      <c r="C589" s="110" t="s">
        <v>354</v>
      </c>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c r="AA589" s="110"/>
      <c r="AB589" s="110"/>
      <c r="AC589" s="110"/>
      <c r="AD589" s="110"/>
      <c r="AE589" s="110"/>
      <c r="AF589" s="110"/>
    </row>
    <row r="590" spans="1:32" ht="14.25" customHeight="1" thickBot="1" x14ac:dyDescent="0.25"/>
    <row r="591" spans="1:32" ht="24" customHeight="1" thickBot="1" x14ac:dyDescent="0.25">
      <c r="C591" s="328" t="s">
        <v>250</v>
      </c>
      <c r="D591" s="329"/>
      <c r="E591" s="329"/>
      <c r="F591" s="329"/>
      <c r="G591" s="329"/>
      <c r="H591" s="329"/>
      <c r="I591" s="329"/>
      <c r="J591" s="329"/>
      <c r="K591" s="329"/>
      <c r="L591" s="330"/>
      <c r="M591" s="163" t="s">
        <v>56</v>
      </c>
      <c r="N591" s="164"/>
      <c r="O591" s="164"/>
      <c r="P591" s="164"/>
      <c r="Q591" s="164"/>
      <c r="R591" s="164"/>
      <c r="S591" s="164"/>
      <c r="T591" s="164"/>
      <c r="U591" s="164"/>
      <c r="V591" s="165"/>
      <c r="W591" s="163" t="s">
        <v>57</v>
      </c>
      <c r="X591" s="164"/>
      <c r="Y591" s="164"/>
      <c r="Z591" s="164"/>
      <c r="AA591" s="164"/>
      <c r="AB591" s="164"/>
      <c r="AC591" s="164"/>
      <c r="AD591" s="164"/>
      <c r="AE591" s="164"/>
      <c r="AF591" s="165"/>
    </row>
    <row r="592" spans="1:32" ht="18.75" customHeight="1" x14ac:dyDescent="0.2">
      <c r="C592" s="554" t="s">
        <v>355</v>
      </c>
      <c r="D592" s="555"/>
      <c r="E592" s="555"/>
      <c r="F592" s="555"/>
      <c r="G592" s="555"/>
      <c r="H592" s="555"/>
      <c r="I592" s="555"/>
      <c r="J592" s="555"/>
      <c r="K592" s="555"/>
      <c r="L592" s="556"/>
      <c r="M592" s="148">
        <v>2975.92</v>
      </c>
      <c r="N592" s="149"/>
      <c r="O592" s="149"/>
      <c r="P592" s="149"/>
      <c r="Q592" s="149"/>
      <c r="R592" s="149"/>
      <c r="S592" s="149"/>
      <c r="T592" s="149"/>
      <c r="U592" s="149"/>
      <c r="V592" s="150"/>
      <c r="W592" s="148">
        <v>2455.4699999999998</v>
      </c>
      <c r="X592" s="149"/>
      <c r="Y592" s="149"/>
      <c r="Z592" s="149"/>
      <c r="AA592" s="149"/>
      <c r="AB592" s="149"/>
      <c r="AC592" s="149"/>
      <c r="AD592" s="149"/>
      <c r="AE592" s="149"/>
      <c r="AF592" s="150"/>
    </row>
    <row r="593" spans="3:33" ht="18.75" customHeight="1" x14ac:dyDescent="0.2">
      <c r="C593" s="223" t="s">
        <v>356</v>
      </c>
      <c r="D593" s="224"/>
      <c r="E593" s="224"/>
      <c r="F593" s="224"/>
      <c r="G593" s="224"/>
      <c r="H593" s="224"/>
      <c r="I593" s="224"/>
      <c r="J593" s="224"/>
      <c r="K593" s="224"/>
      <c r="L593" s="225"/>
      <c r="M593" s="133">
        <v>6668.41</v>
      </c>
      <c r="N593" s="134"/>
      <c r="O593" s="134"/>
      <c r="P593" s="134"/>
      <c r="Q593" s="134"/>
      <c r="R593" s="134"/>
      <c r="S593" s="134"/>
      <c r="T593" s="134"/>
      <c r="U593" s="134"/>
      <c r="V593" s="135"/>
      <c r="W593" s="133">
        <v>3799.31</v>
      </c>
      <c r="X593" s="134"/>
      <c r="Y593" s="134"/>
      <c r="Z593" s="134"/>
      <c r="AA593" s="134"/>
      <c r="AB593" s="134"/>
      <c r="AC593" s="134"/>
      <c r="AD593" s="134"/>
      <c r="AE593" s="134"/>
      <c r="AF593" s="135"/>
    </row>
    <row r="594" spans="3:33" ht="18.75" customHeight="1" x14ac:dyDescent="0.2">
      <c r="C594" s="223" t="s">
        <v>357</v>
      </c>
      <c r="D594" s="224"/>
      <c r="E594" s="224"/>
      <c r="F594" s="224"/>
      <c r="G594" s="224"/>
      <c r="H594" s="224"/>
      <c r="I594" s="224"/>
      <c r="J594" s="224"/>
      <c r="K594" s="224"/>
      <c r="L594" s="225"/>
      <c r="M594" s="133"/>
      <c r="N594" s="134"/>
      <c r="O594" s="134"/>
      <c r="P594" s="134"/>
      <c r="Q594" s="134"/>
      <c r="R594" s="134"/>
      <c r="S594" s="134"/>
      <c r="T594" s="134"/>
      <c r="U594" s="134"/>
      <c r="V594" s="135"/>
      <c r="W594" s="133"/>
      <c r="X594" s="134"/>
      <c r="Y594" s="134"/>
      <c r="Z594" s="134"/>
      <c r="AA594" s="134"/>
      <c r="AB594" s="134"/>
      <c r="AC594" s="134"/>
      <c r="AD594" s="134"/>
      <c r="AE594" s="134"/>
      <c r="AF594" s="135"/>
    </row>
    <row r="595" spans="3:33" ht="18.75" customHeight="1" x14ac:dyDescent="0.2">
      <c r="C595" s="223" t="s">
        <v>358</v>
      </c>
      <c r="D595" s="224"/>
      <c r="E595" s="224"/>
      <c r="F595" s="224"/>
      <c r="G595" s="224"/>
      <c r="H595" s="224"/>
      <c r="I595" s="224"/>
      <c r="J595" s="224"/>
      <c r="K595" s="224"/>
      <c r="L595" s="225"/>
      <c r="M595" s="133"/>
      <c r="N595" s="134"/>
      <c r="O595" s="134"/>
      <c r="P595" s="134"/>
      <c r="Q595" s="134"/>
      <c r="R595" s="134"/>
      <c r="S595" s="134"/>
      <c r="T595" s="134"/>
      <c r="U595" s="134"/>
      <c r="V595" s="135"/>
      <c r="W595" s="133"/>
      <c r="X595" s="134"/>
      <c r="Y595" s="134"/>
      <c r="Z595" s="134"/>
      <c r="AA595" s="134"/>
      <c r="AB595" s="134"/>
      <c r="AC595" s="134"/>
      <c r="AD595" s="134"/>
      <c r="AE595" s="134"/>
      <c r="AF595" s="135"/>
    </row>
    <row r="596" spans="3:33" ht="18.75" customHeight="1" x14ac:dyDescent="0.2">
      <c r="C596" s="551" t="s">
        <v>359</v>
      </c>
      <c r="D596" s="552"/>
      <c r="E596" s="552"/>
      <c r="F596" s="552"/>
      <c r="G596" s="552"/>
      <c r="H596" s="552"/>
      <c r="I596" s="552"/>
      <c r="J596" s="552"/>
      <c r="K596" s="552"/>
      <c r="L596" s="553"/>
      <c r="M596" s="136">
        <f>SUM(M593:V595)</f>
        <v>6668.41</v>
      </c>
      <c r="N596" s="137"/>
      <c r="O596" s="137"/>
      <c r="P596" s="137"/>
      <c r="Q596" s="137"/>
      <c r="R596" s="137"/>
      <c r="S596" s="137"/>
      <c r="T596" s="137"/>
      <c r="U596" s="137"/>
      <c r="V596" s="138"/>
      <c r="W596" s="136">
        <v>3799.31</v>
      </c>
      <c r="X596" s="137"/>
      <c r="Y596" s="137"/>
      <c r="Z596" s="137"/>
      <c r="AA596" s="137"/>
      <c r="AB596" s="137"/>
      <c r="AC596" s="137"/>
      <c r="AD596" s="137"/>
      <c r="AE596" s="137"/>
      <c r="AF596" s="138"/>
    </row>
    <row r="597" spans="3:33" ht="18.75" customHeight="1" x14ac:dyDescent="0.2">
      <c r="C597" s="551" t="s">
        <v>360</v>
      </c>
      <c r="D597" s="552"/>
      <c r="E597" s="552"/>
      <c r="F597" s="552"/>
      <c r="G597" s="552"/>
      <c r="H597" s="552"/>
      <c r="I597" s="552"/>
      <c r="J597" s="552"/>
      <c r="K597" s="552"/>
      <c r="L597" s="553"/>
      <c r="M597" s="133">
        <v>-6164.83</v>
      </c>
      <c r="N597" s="134"/>
      <c r="O597" s="134"/>
      <c r="P597" s="134"/>
      <c r="Q597" s="134"/>
      <c r="R597" s="134"/>
      <c r="S597" s="134"/>
      <c r="T597" s="134"/>
      <c r="U597" s="134"/>
      <c r="V597" s="135"/>
      <c r="W597" s="133">
        <v>-3278.86</v>
      </c>
      <c r="X597" s="134"/>
      <c r="Y597" s="134"/>
      <c r="Z597" s="134"/>
      <c r="AA597" s="134"/>
      <c r="AB597" s="134"/>
      <c r="AC597" s="134"/>
      <c r="AD597" s="134"/>
      <c r="AE597" s="134"/>
      <c r="AF597" s="135"/>
    </row>
    <row r="598" spans="3:33" ht="14.25" customHeight="1" thickBot="1" x14ac:dyDescent="0.25">
      <c r="C598" s="453" t="s">
        <v>361</v>
      </c>
      <c r="D598" s="454"/>
      <c r="E598" s="454"/>
      <c r="F598" s="454"/>
      <c r="G598" s="454"/>
      <c r="H598" s="454"/>
      <c r="I598" s="454"/>
      <c r="J598" s="454"/>
      <c r="K598" s="454"/>
      <c r="L598" s="455"/>
      <c r="M598" s="127">
        <f>M592+M596+M597</f>
        <v>3479.5</v>
      </c>
      <c r="N598" s="128"/>
      <c r="O598" s="128"/>
      <c r="P598" s="128"/>
      <c r="Q598" s="128"/>
      <c r="R598" s="128"/>
      <c r="S598" s="128"/>
      <c r="T598" s="128"/>
      <c r="U598" s="128"/>
      <c r="V598" s="129"/>
      <c r="W598" s="127">
        <f>W592+W596+W597</f>
        <v>2975.9199999999996</v>
      </c>
      <c r="X598" s="128"/>
      <c r="Y598" s="128"/>
      <c r="Z598" s="128"/>
      <c r="AA598" s="128"/>
      <c r="AB598" s="128"/>
      <c r="AC598" s="128"/>
      <c r="AD598" s="128"/>
      <c r="AE598" s="128"/>
      <c r="AF598" s="129"/>
    </row>
    <row r="599" spans="3:33" ht="14.25" customHeight="1" x14ac:dyDescent="0.2"/>
    <row r="600" spans="3:33" ht="14.25" customHeight="1" x14ac:dyDescent="0.2">
      <c r="C600" s="34" t="s">
        <v>362</v>
      </c>
      <c r="E600" s="4"/>
      <c r="F600" s="4"/>
      <c r="G600" s="4"/>
      <c r="H600" s="4"/>
      <c r="I600" s="4"/>
      <c r="J600" s="4"/>
      <c r="K600" s="4"/>
      <c r="L600" s="4"/>
      <c r="M600" s="4"/>
      <c r="N600" s="4"/>
      <c r="O600" s="4"/>
    </row>
    <row r="601" spans="3:33" ht="14.25" customHeight="1" x14ac:dyDescent="0.2"/>
    <row r="602" spans="3:33" ht="14.25" customHeight="1" x14ac:dyDescent="0.2">
      <c r="C602" s="110" t="s">
        <v>363</v>
      </c>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c r="AA602" s="110"/>
      <c r="AB602" s="110"/>
      <c r="AC602" s="110"/>
      <c r="AD602" s="110"/>
      <c r="AE602" s="110"/>
      <c r="AF602" s="110"/>
    </row>
    <row r="603" spans="3:33" ht="14.25" customHeight="1" thickBot="1" x14ac:dyDescent="0.25"/>
    <row r="604" spans="3:33" ht="80.099999999999994" customHeight="1" thickBot="1" x14ac:dyDescent="0.25">
      <c r="C604" s="328" t="s">
        <v>250</v>
      </c>
      <c r="D604" s="329"/>
      <c r="E604" s="329"/>
      <c r="F604" s="329"/>
      <c r="G604" s="329"/>
      <c r="H604" s="329"/>
      <c r="I604" s="330"/>
      <c r="J604" s="163" t="s">
        <v>364</v>
      </c>
      <c r="K604" s="164"/>
      <c r="L604" s="165"/>
      <c r="M604" s="163" t="s">
        <v>365</v>
      </c>
      <c r="N604" s="164"/>
      <c r="O604" s="164"/>
      <c r="P604" s="165"/>
      <c r="Q604" s="163" t="s">
        <v>366</v>
      </c>
      <c r="R604" s="164"/>
      <c r="S604" s="164"/>
      <c r="T604" s="165"/>
      <c r="U604" s="163" t="s">
        <v>367</v>
      </c>
      <c r="V604" s="164"/>
      <c r="W604" s="164"/>
      <c r="X604" s="165"/>
      <c r="Y604" s="163" t="s">
        <v>368</v>
      </c>
      <c r="Z604" s="164"/>
      <c r="AA604" s="164"/>
      <c r="AB604" s="165"/>
      <c r="AC604" s="163" t="s">
        <v>369</v>
      </c>
      <c r="AD604" s="164"/>
      <c r="AE604" s="164"/>
      <c r="AF604" s="165"/>
    </row>
    <row r="605" spans="3:33" ht="14.25" customHeight="1" thickBot="1" x14ac:dyDescent="0.25">
      <c r="C605" s="542" t="s">
        <v>370</v>
      </c>
      <c r="D605" s="543"/>
      <c r="E605" s="543"/>
      <c r="F605" s="543"/>
      <c r="G605" s="543"/>
      <c r="H605" s="543"/>
      <c r="I605" s="543"/>
      <c r="J605" s="543"/>
      <c r="K605" s="543"/>
      <c r="L605" s="543"/>
      <c r="M605" s="543"/>
      <c r="N605" s="543"/>
      <c r="O605" s="543"/>
      <c r="P605" s="543"/>
      <c r="Q605" s="543"/>
      <c r="R605" s="543"/>
      <c r="S605" s="543"/>
      <c r="T605" s="543"/>
      <c r="U605" s="543"/>
      <c r="V605" s="543"/>
      <c r="W605" s="543"/>
      <c r="X605" s="543"/>
      <c r="Y605" s="543"/>
      <c r="Z605" s="543"/>
      <c r="AA605" s="543"/>
      <c r="AB605" s="543"/>
      <c r="AC605" s="543"/>
      <c r="AD605" s="543"/>
      <c r="AE605" s="543"/>
      <c r="AF605" s="544"/>
    </row>
    <row r="606" spans="3:33" ht="14.25" customHeight="1" x14ac:dyDescent="0.2">
      <c r="C606" s="517" t="s">
        <v>371</v>
      </c>
      <c r="D606" s="518"/>
      <c r="E606" s="518"/>
      <c r="F606" s="518"/>
      <c r="G606" s="518"/>
      <c r="H606" s="518"/>
      <c r="I606" s="519"/>
      <c r="J606" s="520" t="s">
        <v>372</v>
      </c>
      <c r="K606" s="521"/>
      <c r="L606" s="522"/>
      <c r="M606" s="545" t="s">
        <v>373</v>
      </c>
      <c r="N606" s="546"/>
      <c r="O606" s="546"/>
      <c r="P606" s="547"/>
      <c r="Q606" s="526">
        <v>44926</v>
      </c>
      <c r="R606" s="527"/>
      <c r="S606" s="527"/>
      <c r="T606" s="528"/>
      <c r="U606" s="548"/>
      <c r="V606" s="549"/>
      <c r="W606" s="549"/>
      <c r="X606" s="550"/>
      <c r="Y606" s="532">
        <v>140000</v>
      </c>
      <c r="Z606" s="533"/>
      <c r="AA606" s="533"/>
      <c r="AB606" s="534"/>
      <c r="AC606" s="529">
        <v>200000</v>
      </c>
      <c r="AD606" s="530"/>
      <c r="AE606" s="530"/>
      <c r="AF606" s="535"/>
      <c r="AG606" s="48"/>
    </row>
    <row r="607" spans="3:33" ht="14.25" customHeight="1" x14ac:dyDescent="0.2">
      <c r="C607" s="496" t="s">
        <v>374</v>
      </c>
      <c r="D607" s="497"/>
      <c r="E607" s="497"/>
      <c r="F607" s="497"/>
      <c r="G607" s="497"/>
      <c r="H607" s="497"/>
      <c r="I607" s="498"/>
      <c r="J607" s="499" t="s">
        <v>372</v>
      </c>
      <c r="K607" s="500"/>
      <c r="L607" s="501"/>
      <c r="M607" s="539" t="s">
        <v>373</v>
      </c>
      <c r="N607" s="540"/>
      <c r="O607" s="540"/>
      <c r="P607" s="541"/>
      <c r="Q607" s="505">
        <v>44926</v>
      </c>
      <c r="R607" s="506"/>
      <c r="S607" s="506"/>
      <c r="T607" s="507"/>
      <c r="U607" s="49"/>
      <c r="V607" s="50"/>
      <c r="W607" s="50"/>
      <c r="X607" s="51"/>
      <c r="Y607" s="511">
        <v>96000</v>
      </c>
      <c r="Z607" s="512"/>
      <c r="AA607" s="512"/>
      <c r="AB607" s="513"/>
      <c r="AC607" s="278">
        <v>144000</v>
      </c>
      <c r="AD607" s="279"/>
      <c r="AE607" s="279"/>
      <c r="AF607" s="479"/>
      <c r="AG607" s="48"/>
    </row>
    <row r="608" spans="3:33" ht="14.25" customHeight="1" x14ac:dyDescent="0.2">
      <c r="C608" s="496" t="s">
        <v>375</v>
      </c>
      <c r="D608" s="497"/>
      <c r="E608" s="497"/>
      <c r="F608" s="497"/>
      <c r="G608" s="497"/>
      <c r="H608" s="497"/>
      <c r="I608" s="498"/>
      <c r="J608" s="499" t="s">
        <v>372</v>
      </c>
      <c r="K608" s="500"/>
      <c r="L608" s="501"/>
      <c r="M608" s="539" t="s">
        <v>376</v>
      </c>
      <c r="N608" s="540"/>
      <c r="O608" s="540"/>
      <c r="P608" s="541"/>
      <c r="Q608" s="505">
        <v>45196</v>
      </c>
      <c r="R608" s="506"/>
      <c r="S608" s="506"/>
      <c r="T608" s="507"/>
      <c r="U608" s="508"/>
      <c r="V608" s="509"/>
      <c r="W608" s="509"/>
      <c r="X608" s="510"/>
      <c r="Y608" s="511">
        <v>28204.53</v>
      </c>
      <c r="Z608" s="512"/>
      <c r="AA608" s="512"/>
      <c r="AB608" s="513"/>
      <c r="AC608" s="278">
        <v>38061.46</v>
      </c>
      <c r="AD608" s="279"/>
      <c r="AE608" s="279"/>
      <c r="AF608" s="479"/>
      <c r="AG608" s="48"/>
    </row>
    <row r="609" spans="3:33" ht="14.25" customHeight="1" thickBot="1" x14ac:dyDescent="0.25">
      <c r="C609" s="480" t="s">
        <v>377</v>
      </c>
      <c r="D609" s="481"/>
      <c r="E609" s="481"/>
      <c r="F609" s="481"/>
      <c r="G609" s="481"/>
      <c r="H609" s="481"/>
      <c r="I609" s="482"/>
      <c r="J609" s="208" t="s">
        <v>372</v>
      </c>
      <c r="K609" s="209"/>
      <c r="L609" s="210"/>
      <c r="M609" s="536" t="s">
        <v>376</v>
      </c>
      <c r="N609" s="537"/>
      <c r="O609" s="537"/>
      <c r="P609" s="538"/>
      <c r="Q609" s="486">
        <v>45196</v>
      </c>
      <c r="R609" s="487"/>
      <c r="S609" s="487"/>
      <c r="T609" s="488"/>
      <c r="U609" s="489"/>
      <c r="V609" s="490"/>
      <c r="W609" s="490"/>
      <c r="X609" s="491"/>
      <c r="Y609" s="492">
        <v>29540.73</v>
      </c>
      <c r="Z609" s="493"/>
      <c r="AA609" s="493"/>
      <c r="AB609" s="494"/>
      <c r="AC609" s="495">
        <v>39864.61</v>
      </c>
      <c r="AD609" s="212"/>
      <c r="AE609" s="212"/>
      <c r="AF609" s="213"/>
      <c r="AG609" s="48"/>
    </row>
    <row r="610" spans="3:33" ht="14.25" customHeight="1" thickBot="1" x14ac:dyDescent="0.25">
      <c r="C610" s="514" t="s">
        <v>378</v>
      </c>
      <c r="D610" s="515"/>
      <c r="E610" s="515"/>
      <c r="F610" s="515"/>
      <c r="G610" s="515"/>
      <c r="H610" s="515"/>
      <c r="I610" s="515"/>
      <c r="J610" s="515"/>
      <c r="K610" s="515"/>
      <c r="L610" s="515"/>
      <c r="M610" s="515"/>
      <c r="N610" s="515"/>
      <c r="O610" s="515"/>
      <c r="P610" s="515"/>
      <c r="Q610" s="515"/>
      <c r="R610" s="515"/>
      <c r="S610" s="515"/>
      <c r="T610" s="515"/>
      <c r="U610" s="515"/>
      <c r="V610" s="515"/>
      <c r="W610" s="515"/>
      <c r="X610" s="515"/>
      <c r="Y610" s="515"/>
      <c r="Z610" s="515"/>
      <c r="AA610" s="515"/>
      <c r="AB610" s="515"/>
      <c r="AC610" s="515"/>
      <c r="AD610" s="515"/>
      <c r="AE610" s="515"/>
      <c r="AF610" s="516"/>
    </row>
    <row r="611" spans="3:33" ht="14.25" customHeight="1" x14ac:dyDescent="0.2">
      <c r="C611" s="517" t="s">
        <v>379</v>
      </c>
      <c r="D611" s="518"/>
      <c r="E611" s="518"/>
      <c r="F611" s="518"/>
      <c r="G611" s="518"/>
      <c r="H611" s="518"/>
      <c r="I611" s="519"/>
      <c r="J611" s="520" t="s">
        <v>372</v>
      </c>
      <c r="K611" s="521"/>
      <c r="L611" s="522"/>
      <c r="M611" s="523" t="s">
        <v>380</v>
      </c>
      <c r="N611" s="524"/>
      <c r="O611" s="524"/>
      <c r="P611" s="525"/>
      <c r="Q611" s="526">
        <v>44196</v>
      </c>
      <c r="R611" s="527"/>
      <c r="S611" s="527"/>
      <c r="T611" s="528"/>
      <c r="U611" s="529">
        <v>0</v>
      </c>
      <c r="V611" s="530"/>
      <c r="W611" s="530"/>
      <c r="X611" s="531"/>
      <c r="Y611" s="532">
        <v>198181.54</v>
      </c>
      <c r="Z611" s="533"/>
      <c r="AA611" s="533"/>
      <c r="AB611" s="534"/>
      <c r="AC611" s="529">
        <v>175840.69</v>
      </c>
      <c r="AD611" s="530"/>
      <c r="AE611" s="530"/>
      <c r="AF611" s="535"/>
    </row>
    <row r="612" spans="3:33" ht="14.25" customHeight="1" x14ac:dyDescent="0.2">
      <c r="C612" s="496" t="s">
        <v>371</v>
      </c>
      <c r="D612" s="497"/>
      <c r="E612" s="497"/>
      <c r="F612" s="497"/>
      <c r="G612" s="497"/>
      <c r="H612" s="497"/>
      <c r="I612" s="498"/>
      <c r="J612" s="499" t="s">
        <v>372</v>
      </c>
      <c r="K612" s="500"/>
      <c r="L612" s="501"/>
      <c r="M612" s="502" t="s">
        <v>373</v>
      </c>
      <c r="N612" s="503"/>
      <c r="O612" s="503"/>
      <c r="P612" s="504"/>
      <c r="Q612" s="505">
        <v>44196</v>
      </c>
      <c r="R612" s="506"/>
      <c r="S612" s="506"/>
      <c r="T612" s="507"/>
      <c r="U612" s="508"/>
      <c r="V612" s="509"/>
      <c r="W612" s="509"/>
      <c r="X612" s="510"/>
      <c r="Y612" s="511">
        <v>60000</v>
      </c>
      <c r="Z612" s="512"/>
      <c r="AA612" s="512"/>
      <c r="AB612" s="513"/>
      <c r="AC612" s="278">
        <v>60000</v>
      </c>
      <c r="AD612" s="279"/>
      <c r="AE612" s="279"/>
      <c r="AF612" s="479"/>
      <c r="AG612" s="48"/>
    </row>
    <row r="613" spans="3:33" ht="14.25" customHeight="1" x14ac:dyDescent="0.2">
      <c r="C613" s="496" t="s">
        <v>374</v>
      </c>
      <c r="D613" s="497"/>
      <c r="E613" s="497"/>
      <c r="F613" s="497"/>
      <c r="G613" s="497"/>
      <c r="H613" s="497"/>
      <c r="I613" s="498"/>
      <c r="J613" s="499" t="s">
        <v>372</v>
      </c>
      <c r="K613" s="500"/>
      <c r="L613" s="501"/>
      <c r="M613" s="502" t="s">
        <v>373</v>
      </c>
      <c r="N613" s="503"/>
      <c r="O613" s="503"/>
      <c r="P613" s="504"/>
      <c r="Q613" s="505">
        <v>44196</v>
      </c>
      <c r="R613" s="506"/>
      <c r="S613" s="506"/>
      <c r="T613" s="507"/>
      <c r="U613" s="508"/>
      <c r="V613" s="509"/>
      <c r="W613" s="509"/>
      <c r="X613" s="510"/>
      <c r="Y613" s="511">
        <v>48000</v>
      </c>
      <c r="Z613" s="512"/>
      <c r="AA613" s="512"/>
      <c r="AB613" s="513"/>
      <c r="AC613" s="278">
        <v>48000</v>
      </c>
      <c r="AD613" s="279"/>
      <c r="AE613" s="279"/>
      <c r="AF613" s="479"/>
      <c r="AG613" s="48"/>
    </row>
    <row r="614" spans="3:33" ht="14.25" customHeight="1" x14ac:dyDescent="0.2">
      <c r="C614" s="496" t="s">
        <v>375</v>
      </c>
      <c r="D614" s="497"/>
      <c r="E614" s="497"/>
      <c r="F614" s="497"/>
      <c r="G614" s="497"/>
      <c r="H614" s="497"/>
      <c r="I614" s="498"/>
      <c r="J614" s="499" t="s">
        <v>372</v>
      </c>
      <c r="K614" s="500"/>
      <c r="L614" s="501"/>
      <c r="M614" s="502" t="s">
        <v>376</v>
      </c>
      <c r="N614" s="503"/>
      <c r="O614" s="503"/>
      <c r="P614" s="504"/>
      <c r="Q614" s="505">
        <v>44196</v>
      </c>
      <c r="R614" s="506"/>
      <c r="S614" s="506"/>
      <c r="T614" s="507"/>
      <c r="U614" s="508"/>
      <c r="V614" s="509"/>
      <c r="W614" s="509"/>
      <c r="X614" s="510"/>
      <c r="Y614" s="511">
        <v>9856.93</v>
      </c>
      <c r="Z614" s="512"/>
      <c r="AA614" s="512"/>
      <c r="AB614" s="513"/>
      <c r="AC614" s="278">
        <v>9654.18</v>
      </c>
      <c r="AD614" s="279"/>
      <c r="AE614" s="279"/>
      <c r="AF614" s="479"/>
    </row>
    <row r="615" spans="3:33" ht="14.25" customHeight="1" thickBot="1" x14ac:dyDescent="0.25">
      <c r="C615" s="480" t="s">
        <v>377</v>
      </c>
      <c r="D615" s="481"/>
      <c r="E615" s="481"/>
      <c r="F615" s="481"/>
      <c r="G615" s="481"/>
      <c r="H615" s="481"/>
      <c r="I615" s="482"/>
      <c r="J615" s="208" t="s">
        <v>372</v>
      </c>
      <c r="K615" s="209"/>
      <c r="L615" s="210"/>
      <c r="M615" s="483" t="s">
        <v>376</v>
      </c>
      <c r="N615" s="484"/>
      <c r="O615" s="484"/>
      <c r="P615" s="485"/>
      <c r="Q615" s="486">
        <v>44196</v>
      </c>
      <c r="R615" s="487"/>
      <c r="S615" s="487"/>
      <c r="T615" s="488"/>
      <c r="U615" s="489"/>
      <c r="V615" s="490"/>
      <c r="W615" s="490"/>
      <c r="X615" s="491"/>
      <c r="Y615" s="492">
        <v>10323.879999999999</v>
      </c>
      <c r="Z615" s="493"/>
      <c r="AA615" s="493"/>
      <c r="AB615" s="494"/>
      <c r="AC615" s="495">
        <v>10111.52</v>
      </c>
      <c r="AD615" s="212"/>
      <c r="AE615" s="212"/>
      <c r="AF615" s="213"/>
      <c r="AG615" s="46"/>
    </row>
    <row r="616" spans="3:33" ht="14.25" customHeight="1" x14ac:dyDescent="0.2">
      <c r="AB616" s="46"/>
      <c r="AC616" s="46"/>
      <c r="AD616" s="46"/>
      <c r="AE616" s="46"/>
      <c r="AF616" s="46"/>
    </row>
    <row r="617" spans="3:33" ht="14.25" customHeight="1" x14ac:dyDescent="0.2">
      <c r="C617" s="466" t="s">
        <v>381</v>
      </c>
      <c r="D617" s="467"/>
      <c r="E617" s="467"/>
      <c r="F617" s="467"/>
      <c r="G617" s="467"/>
      <c r="H617" s="467"/>
      <c r="I617" s="467"/>
      <c r="J617" s="467"/>
      <c r="K617" s="467"/>
      <c r="L617" s="467"/>
      <c r="M617" s="467"/>
      <c r="N617" s="467"/>
      <c r="O617" s="467"/>
      <c r="P617" s="467"/>
      <c r="Q617" s="467"/>
      <c r="R617" s="467"/>
      <c r="S617" s="467"/>
      <c r="T617" s="467"/>
      <c r="U617" s="467"/>
      <c r="V617" s="467"/>
      <c r="W617" s="467"/>
      <c r="X617" s="467"/>
      <c r="Y617" s="467"/>
      <c r="Z617" s="467"/>
      <c r="AA617" s="467"/>
      <c r="AB617" s="467"/>
      <c r="AC617" s="467"/>
      <c r="AD617" s="467"/>
      <c r="AE617" s="467"/>
      <c r="AF617" s="468"/>
    </row>
    <row r="618" spans="3:33" ht="14.25" customHeight="1" x14ac:dyDescent="0.2">
      <c r="C618" s="469"/>
      <c r="D618" s="470"/>
      <c r="E618" s="470"/>
      <c r="F618" s="470"/>
      <c r="G618" s="470"/>
      <c r="H618" s="470"/>
      <c r="I618" s="470"/>
      <c r="J618" s="470"/>
      <c r="K618" s="470"/>
      <c r="L618" s="470"/>
      <c r="M618" s="470"/>
      <c r="N618" s="470"/>
      <c r="O618" s="470"/>
      <c r="P618" s="470"/>
      <c r="Q618" s="470"/>
      <c r="R618" s="470"/>
      <c r="S618" s="470"/>
      <c r="T618" s="470"/>
      <c r="U618" s="470"/>
      <c r="V618" s="470"/>
      <c r="W618" s="470"/>
      <c r="X618" s="470"/>
      <c r="Y618" s="470"/>
      <c r="Z618" s="470"/>
      <c r="AA618" s="470"/>
      <c r="AB618" s="470"/>
      <c r="AC618" s="470"/>
      <c r="AD618" s="470"/>
      <c r="AE618" s="470"/>
      <c r="AF618" s="471"/>
    </row>
    <row r="619" spans="3:33" ht="14.25" customHeight="1" x14ac:dyDescent="0.2">
      <c r="C619" s="469"/>
      <c r="D619" s="470"/>
      <c r="E619" s="470"/>
      <c r="F619" s="470"/>
      <c r="G619" s="470"/>
      <c r="H619" s="470"/>
      <c r="I619" s="470"/>
      <c r="J619" s="470"/>
      <c r="K619" s="470"/>
      <c r="L619" s="470"/>
      <c r="M619" s="470"/>
      <c r="N619" s="470"/>
      <c r="O619" s="470"/>
      <c r="P619" s="470"/>
      <c r="Q619" s="470"/>
      <c r="R619" s="470"/>
      <c r="S619" s="470"/>
      <c r="T619" s="470"/>
      <c r="U619" s="470"/>
      <c r="V619" s="470"/>
      <c r="W619" s="470"/>
      <c r="X619" s="470"/>
      <c r="Y619" s="470"/>
      <c r="Z619" s="470"/>
      <c r="AA619" s="470"/>
      <c r="AB619" s="470"/>
      <c r="AC619" s="470"/>
      <c r="AD619" s="470"/>
      <c r="AE619" s="470"/>
      <c r="AF619" s="471"/>
    </row>
    <row r="620" spans="3:33" ht="14.25" customHeight="1" x14ac:dyDescent="0.2">
      <c r="C620" s="469"/>
      <c r="D620" s="470"/>
      <c r="E620" s="470"/>
      <c r="F620" s="470"/>
      <c r="G620" s="470"/>
      <c r="H620" s="470"/>
      <c r="I620" s="470"/>
      <c r="J620" s="470"/>
      <c r="K620" s="470"/>
      <c r="L620" s="470"/>
      <c r="M620" s="470"/>
      <c r="N620" s="470"/>
      <c r="O620" s="470"/>
      <c r="P620" s="470"/>
      <c r="Q620" s="470"/>
      <c r="R620" s="470"/>
      <c r="S620" s="470"/>
      <c r="T620" s="470"/>
      <c r="U620" s="470"/>
      <c r="V620" s="470"/>
      <c r="W620" s="470"/>
      <c r="X620" s="470"/>
      <c r="Y620" s="470"/>
      <c r="Z620" s="470"/>
      <c r="AA620" s="470"/>
      <c r="AB620" s="470"/>
      <c r="AC620" s="470"/>
      <c r="AD620" s="470"/>
      <c r="AE620" s="470"/>
      <c r="AF620" s="471"/>
    </row>
    <row r="621" spans="3:33" ht="14.25" customHeight="1" x14ac:dyDescent="0.2">
      <c r="C621" s="469"/>
      <c r="D621" s="470"/>
      <c r="E621" s="470"/>
      <c r="F621" s="470"/>
      <c r="G621" s="470"/>
      <c r="H621" s="470"/>
      <c r="I621" s="470"/>
      <c r="J621" s="470"/>
      <c r="K621" s="470"/>
      <c r="L621" s="470"/>
      <c r="M621" s="470"/>
      <c r="N621" s="470"/>
      <c r="O621" s="470"/>
      <c r="P621" s="470"/>
      <c r="Q621" s="470"/>
      <c r="R621" s="470"/>
      <c r="S621" s="470"/>
      <c r="T621" s="470"/>
      <c r="U621" s="470"/>
      <c r="V621" s="470"/>
      <c r="W621" s="470"/>
      <c r="X621" s="470"/>
      <c r="Y621" s="470"/>
      <c r="Z621" s="470"/>
      <c r="AA621" s="470"/>
      <c r="AB621" s="470"/>
      <c r="AC621" s="470"/>
      <c r="AD621" s="470"/>
      <c r="AE621" s="470"/>
      <c r="AF621" s="471"/>
    </row>
    <row r="622" spans="3:33" ht="14.25" customHeight="1" x14ac:dyDescent="0.2">
      <c r="C622" s="472"/>
      <c r="D622" s="473"/>
      <c r="E622" s="473"/>
      <c r="F622" s="473"/>
      <c r="G622" s="473"/>
      <c r="H622" s="473"/>
      <c r="I622" s="473"/>
      <c r="J622" s="473"/>
      <c r="K622" s="473"/>
      <c r="L622" s="473"/>
      <c r="M622" s="473"/>
      <c r="N622" s="473"/>
      <c r="O622" s="473"/>
      <c r="P622" s="473"/>
      <c r="Q622" s="473"/>
      <c r="R622" s="473"/>
      <c r="S622" s="473"/>
      <c r="T622" s="473"/>
      <c r="U622" s="473"/>
      <c r="V622" s="473"/>
      <c r="W622" s="473"/>
      <c r="X622" s="473"/>
      <c r="Y622" s="473"/>
      <c r="Z622" s="473"/>
      <c r="AA622" s="473"/>
      <c r="AB622" s="473"/>
      <c r="AC622" s="473"/>
      <c r="AD622" s="473"/>
      <c r="AE622" s="473"/>
      <c r="AF622" s="474"/>
    </row>
    <row r="623" spans="3:33" ht="14.25" customHeight="1" x14ac:dyDescent="0.2">
      <c r="C623" s="52"/>
      <c r="D623" s="52"/>
      <c r="E623" s="52"/>
      <c r="F623" s="52"/>
      <c r="G623" s="52"/>
      <c r="H623" s="52"/>
      <c r="I623" s="52"/>
      <c r="J623" s="53"/>
      <c r="K623" s="53"/>
      <c r="L623" s="53"/>
      <c r="M623" s="53"/>
      <c r="N623" s="53"/>
      <c r="O623" s="53"/>
      <c r="P623" s="53"/>
      <c r="Q623" s="53"/>
      <c r="R623" s="53"/>
      <c r="S623" s="53"/>
      <c r="T623" s="53"/>
      <c r="U623" s="53"/>
      <c r="V623" s="53"/>
      <c r="W623" s="53"/>
      <c r="X623" s="53"/>
      <c r="Y623" s="53"/>
      <c r="Z623" s="53"/>
      <c r="AA623" s="53"/>
      <c r="AB623" s="53"/>
      <c r="AC623" s="53"/>
      <c r="AD623" s="53"/>
      <c r="AE623" s="53"/>
      <c r="AF623" s="54"/>
    </row>
    <row r="624" spans="3:33" ht="14.25" customHeight="1" x14ac:dyDescent="0.2">
      <c r="C624" s="475" t="s">
        <v>382</v>
      </c>
      <c r="D624" s="475"/>
      <c r="E624" s="475"/>
      <c r="F624" s="475"/>
      <c r="G624" s="475"/>
      <c r="H624" s="475"/>
      <c r="I624" s="475"/>
      <c r="J624" s="475"/>
      <c r="K624" s="475"/>
      <c r="L624" s="475"/>
      <c r="M624" s="475"/>
      <c r="N624" s="475"/>
      <c r="O624" s="475"/>
      <c r="P624" s="475"/>
      <c r="Q624" s="475"/>
      <c r="R624" s="475"/>
      <c r="S624" s="475"/>
      <c r="T624" s="475"/>
      <c r="U624" s="475"/>
      <c r="V624" s="475"/>
      <c r="W624" s="475"/>
      <c r="X624" s="475"/>
      <c r="Y624" s="475"/>
      <c r="Z624" s="475"/>
      <c r="AA624" s="475"/>
      <c r="AB624" s="475"/>
      <c r="AC624" s="475"/>
      <c r="AD624" s="475"/>
      <c r="AE624" s="475"/>
      <c r="AF624" s="475"/>
    </row>
    <row r="625" spans="3:35" ht="14.25" customHeight="1" x14ac:dyDescent="0.2">
      <c r="C625" s="55"/>
      <c r="D625" s="55"/>
      <c r="E625" s="55"/>
      <c r="F625" s="55"/>
      <c r="G625" s="55"/>
      <c r="H625" s="55"/>
      <c r="I625" s="55"/>
      <c r="J625" s="55"/>
      <c r="K625" s="55"/>
      <c r="L625" s="55"/>
      <c r="M625" s="55"/>
      <c r="N625" s="55"/>
      <c r="O625" s="55"/>
      <c r="P625" s="55"/>
      <c r="Q625" s="55"/>
      <c r="R625" s="55"/>
      <c r="S625" s="55"/>
      <c r="T625" s="55"/>
      <c r="U625" s="55"/>
      <c r="V625" s="55"/>
      <c r="W625" s="55"/>
      <c r="X625" s="55"/>
      <c r="Y625" s="55"/>
      <c r="Z625" s="55"/>
      <c r="AA625" s="55"/>
      <c r="AB625" s="55"/>
      <c r="AC625" s="55"/>
      <c r="AD625" s="55"/>
      <c r="AE625" s="55"/>
      <c r="AF625" s="55"/>
    </row>
    <row r="626" spans="3:35" ht="14.25" customHeight="1" thickBot="1" x14ac:dyDescent="0.25">
      <c r="C626" s="476" t="s">
        <v>383</v>
      </c>
      <c r="D626" s="476"/>
      <c r="E626" s="476"/>
      <c r="F626" s="477" t="s">
        <v>384</v>
      </c>
      <c r="G626" s="477"/>
      <c r="H626" s="477"/>
      <c r="I626" s="477"/>
      <c r="J626" s="478" t="s">
        <v>385</v>
      </c>
      <c r="K626" s="478"/>
      <c r="L626" s="478"/>
      <c r="M626" s="478"/>
      <c r="N626" s="478"/>
      <c r="O626" s="478"/>
      <c r="P626" s="478"/>
      <c r="Q626" s="478" t="s">
        <v>386</v>
      </c>
      <c r="R626" s="478"/>
      <c r="S626" s="478"/>
      <c r="T626" s="478"/>
      <c r="U626" s="478"/>
      <c r="V626" s="478"/>
      <c r="W626" s="478"/>
      <c r="X626" s="478"/>
      <c r="Y626" s="478" t="s">
        <v>387</v>
      </c>
      <c r="Z626" s="478"/>
      <c r="AA626" s="478"/>
      <c r="AB626" s="478"/>
      <c r="AC626" s="478"/>
      <c r="AD626" s="478"/>
      <c r="AE626" s="478"/>
      <c r="AF626" s="478"/>
    </row>
    <row r="627" spans="3:35" ht="14.25" customHeight="1" x14ac:dyDescent="0.2">
      <c r="C627" s="463">
        <v>2020</v>
      </c>
      <c r="D627" s="463"/>
      <c r="E627" s="463"/>
      <c r="F627" s="464">
        <f>60000+48000</f>
        <v>108000</v>
      </c>
      <c r="G627" s="464"/>
      <c r="H627" s="464"/>
      <c r="I627" s="464"/>
      <c r="J627" s="464">
        <v>198182</v>
      </c>
      <c r="K627" s="464"/>
      <c r="L627" s="464"/>
      <c r="M627" s="464"/>
      <c r="N627" s="464"/>
      <c r="O627" s="464"/>
      <c r="P627" s="464"/>
      <c r="Q627" s="465">
        <v>0</v>
      </c>
      <c r="R627" s="465"/>
      <c r="S627" s="465"/>
      <c r="T627" s="465"/>
      <c r="U627" s="465"/>
      <c r="V627" s="465"/>
      <c r="W627" s="465"/>
      <c r="X627" s="465"/>
      <c r="Y627" s="464">
        <v>20180.810000000001</v>
      </c>
      <c r="Z627" s="464"/>
      <c r="AA627" s="464"/>
      <c r="AB627" s="464"/>
      <c r="AC627" s="464"/>
      <c r="AD627" s="464"/>
      <c r="AE627" s="464"/>
      <c r="AF627" s="464"/>
      <c r="AG627" s="56"/>
    </row>
    <row r="628" spans="3:35" ht="14.25" customHeight="1" x14ac:dyDescent="0.2">
      <c r="C628" s="460">
        <v>2022</v>
      </c>
      <c r="D628" s="460"/>
      <c r="E628" s="460"/>
      <c r="F628" s="461">
        <f>140000+96000</f>
        <v>236000</v>
      </c>
      <c r="G628" s="461"/>
      <c r="H628" s="461"/>
      <c r="I628" s="461"/>
      <c r="J628" s="461"/>
      <c r="K628" s="461"/>
      <c r="L628" s="461"/>
      <c r="M628" s="461"/>
      <c r="N628" s="461"/>
      <c r="O628" s="461"/>
      <c r="P628" s="461"/>
      <c r="Q628" s="461">
        <v>96000</v>
      </c>
      <c r="R628" s="461"/>
      <c r="S628" s="461"/>
      <c r="T628" s="461"/>
      <c r="U628" s="461"/>
      <c r="V628" s="461"/>
      <c r="W628" s="461"/>
      <c r="X628" s="461"/>
      <c r="Y628" s="461"/>
      <c r="Z628" s="461"/>
      <c r="AA628" s="461"/>
      <c r="AB628" s="461"/>
      <c r="AC628" s="461"/>
      <c r="AD628" s="461"/>
      <c r="AE628" s="461"/>
      <c r="AF628" s="461"/>
    </row>
    <row r="629" spans="3:35" ht="14.25" customHeight="1" x14ac:dyDescent="0.2">
      <c r="C629" s="460">
        <v>2023</v>
      </c>
      <c r="D629" s="460"/>
      <c r="E629" s="460"/>
      <c r="F629" s="461"/>
      <c r="G629" s="461"/>
      <c r="H629" s="461"/>
      <c r="I629" s="461"/>
      <c r="J629" s="57"/>
      <c r="K629" s="57"/>
      <c r="L629" s="57"/>
      <c r="M629" s="57"/>
      <c r="N629" s="57"/>
      <c r="O629" s="57"/>
      <c r="P629" s="57"/>
      <c r="Q629" s="57"/>
      <c r="R629" s="57"/>
      <c r="S629" s="57"/>
      <c r="T629" s="57"/>
      <c r="U629" s="57"/>
      <c r="V629" s="57"/>
      <c r="W629" s="57"/>
      <c r="X629" s="57"/>
      <c r="Y629" s="461">
        <f>+Y608+Y609</f>
        <v>57745.259999999995</v>
      </c>
      <c r="Z629" s="461"/>
      <c r="AA629" s="461"/>
      <c r="AB629" s="461"/>
      <c r="AC629" s="461"/>
      <c r="AD629" s="461"/>
      <c r="AE629" s="461"/>
      <c r="AF629" s="461"/>
    </row>
    <row r="630" spans="3:35" ht="14.25" customHeight="1" x14ac:dyDescent="0.2">
      <c r="C630" s="460">
        <v>2020</v>
      </c>
      <c r="D630" s="460"/>
      <c r="E630" s="460"/>
      <c r="F630" s="58"/>
      <c r="G630" s="58"/>
      <c r="H630" s="58"/>
      <c r="I630" s="58"/>
      <c r="J630" s="58"/>
      <c r="K630" s="58"/>
      <c r="L630" s="58"/>
      <c r="M630" s="58"/>
      <c r="N630" s="58"/>
      <c r="O630" s="58"/>
      <c r="P630" s="58"/>
      <c r="Q630" s="462">
        <v>65000</v>
      </c>
      <c r="R630" s="462"/>
      <c r="S630" s="462"/>
      <c r="T630" s="462"/>
      <c r="U630" s="462"/>
      <c r="V630" s="462"/>
      <c r="W630" s="462"/>
      <c r="X630" s="462"/>
      <c r="Y630" s="58"/>
      <c r="Z630" s="58"/>
      <c r="AA630" s="58"/>
      <c r="AB630" s="58"/>
      <c r="AC630" s="58"/>
      <c r="AD630" s="58"/>
      <c r="AE630" s="58"/>
      <c r="AF630" s="58"/>
      <c r="AG630" s="59"/>
      <c r="AH630" s="59"/>
      <c r="AI630" s="60"/>
    </row>
    <row r="631" spans="3:35" ht="14.25" customHeight="1" x14ac:dyDescent="0.2">
      <c r="C631" s="460">
        <v>2020</v>
      </c>
      <c r="D631" s="460"/>
      <c r="E631" s="61"/>
      <c r="F631" s="58"/>
      <c r="G631" s="58"/>
      <c r="H631" s="58"/>
      <c r="I631" s="58"/>
      <c r="J631" s="58"/>
      <c r="K631" s="58"/>
      <c r="L631" s="58"/>
      <c r="M631" s="58"/>
      <c r="N631" s="58"/>
      <c r="O631" s="58"/>
      <c r="P631" s="58"/>
      <c r="Q631" s="462">
        <v>30000</v>
      </c>
      <c r="R631" s="462"/>
      <c r="S631" s="462"/>
      <c r="T631" s="462"/>
      <c r="U631" s="462"/>
      <c r="V631" s="462"/>
      <c r="W631" s="462"/>
      <c r="X631" s="462"/>
      <c r="Y631" s="58"/>
      <c r="Z631" s="58"/>
      <c r="AA631" s="58"/>
      <c r="AB631" s="58"/>
      <c r="AC631" s="58"/>
      <c r="AD631" s="58"/>
      <c r="AE631" s="58"/>
      <c r="AF631" s="58"/>
      <c r="AG631" s="59"/>
      <c r="AH631" s="59"/>
      <c r="AI631" s="60"/>
    </row>
    <row r="632" spans="3:35" ht="14.25" customHeight="1" x14ac:dyDescent="0.2">
      <c r="C632" s="52"/>
      <c r="D632" s="52"/>
      <c r="E632" s="52"/>
      <c r="F632" s="52"/>
      <c r="G632" s="52"/>
      <c r="H632" s="52"/>
      <c r="I632" s="52"/>
      <c r="J632" s="53"/>
      <c r="K632" s="53"/>
      <c r="L632" s="53"/>
      <c r="M632" s="53"/>
      <c r="N632" s="53"/>
      <c r="O632" s="53"/>
      <c r="P632" s="53"/>
      <c r="Q632" s="53"/>
      <c r="R632" s="53"/>
      <c r="S632" s="53"/>
      <c r="T632" s="53"/>
      <c r="U632" s="53"/>
      <c r="V632" s="53"/>
      <c r="W632" s="53"/>
      <c r="X632" s="53"/>
      <c r="Y632" s="53"/>
      <c r="Z632" s="53"/>
      <c r="AA632" s="53"/>
      <c r="AB632" s="53"/>
      <c r="AC632" s="53"/>
      <c r="AD632" s="53"/>
      <c r="AE632" s="53"/>
      <c r="AF632" s="53"/>
    </row>
    <row r="633" spans="3:35" ht="14.25" customHeight="1" x14ac:dyDescent="0.2">
      <c r="C633" s="34" t="s">
        <v>388</v>
      </c>
      <c r="E633" s="4"/>
      <c r="F633" s="4"/>
      <c r="G633" s="4"/>
      <c r="H633" s="4"/>
      <c r="I633" s="4"/>
      <c r="J633" s="4"/>
      <c r="K633" s="4"/>
      <c r="L633" s="4"/>
      <c r="M633" s="4"/>
      <c r="N633" s="4"/>
    </row>
    <row r="634" spans="3:35" ht="14.25" customHeight="1" x14ac:dyDescent="0.2"/>
    <row r="635" spans="3:35" ht="14.25" customHeight="1" x14ac:dyDescent="0.2">
      <c r="C635" s="110" t="s">
        <v>389</v>
      </c>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c r="AA635" s="110"/>
      <c r="AB635" s="110"/>
      <c r="AC635" s="110"/>
      <c r="AD635" s="110"/>
      <c r="AE635" s="110"/>
      <c r="AF635" s="110"/>
    </row>
    <row r="636" spans="3:35" ht="14.25" customHeight="1" thickBot="1" x14ac:dyDescent="0.25"/>
    <row r="637" spans="3:35" ht="14.25" customHeight="1" thickBot="1" x14ac:dyDescent="0.25">
      <c r="C637" s="154" t="s">
        <v>55</v>
      </c>
      <c r="D637" s="155"/>
      <c r="E637" s="155"/>
      <c r="F637" s="155"/>
      <c r="G637" s="155"/>
      <c r="H637" s="156"/>
      <c r="I637" s="163" t="s">
        <v>56</v>
      </c>
      <c r="J637" s="164"/>
      <c r="K637" s="164"/>
      <c r="L637" s="164"/>
      <c r="M637" s="164"/>
      <c r="N637" s="164"/>
      <c r="O637" s="164"/>
      <c r="P637" s="164"/>
      <c r="Q637" s="164"/>
      <c r="R637" s="164"/>
      <c r="S637" s="164"/>
      <c r="T637" s="165"/>
      <c r="U637" s="163" t="s">
        <v>57</v>
      </c>
      <c r="V637" s="164"/>
      <c r="W637" s="164"/>
      <c r="X637" s="164"/>
      <c r="Y637" s="164"/>
      <c r="Z637" s="164"/>
      <c r="AA637" s="164"/>
      <c r="AB637" s="164"/>
      <c r="AC637" s="164"/>
      <c r="AD637" s="164"/>
      <c r="AE637" s="164"/>
      <c r="AF637" s="165"/>
    </row>
    <row r="638" spans="3:35" ht="40.5" customHeight="1" thickBot="1" x14ac:dyDescent="0.25">
      <c r="C638" s="313"/>
      <c r="D638" s="314"/>
      <c r="E638" s="314"/>
      <c r="F638" s="314"/>
      <c r="G638" s="314"/>
      <c r="H638" s="315"/>
      <c r="I638" s="160" t="s">
        <v>390</v>
      </c>
      <c r="J638" s="161"/>
      <c r="K638" s="161"/>
      <c r="L638" s="161"/>
      <c r="M638" s="161"/>
      <c r="N638" s="161"/>
      <c r="O638" s="161"/>
      <c r="P638" s="161"/>
      <c r="Q638" s="161"/>
      <c r="R638" s="161"/>
      <c r="S638" s="161"/>
      <c r="T638" s="162"/>
      <c r="U638" s="160" t="s">
        <v>390</v>
      </c>
      <c r="V638" s="161"/>
      <c r="W638" s="161"/>
      <c r="X638" s="161"/>
      <c r="Y638" s="161"/>
      <c r="Z638" s="161"/>
      <c r="AA638" s="161"/>
      <c r="AB638" s="161"/>
      <c r="AC638" s="161"/>
      <c r="AD638" s="161"/>
      <c r="AE638" s="161"/>
      <c r="AF638" s="162"/>
    </row>
    <row r="639" spans="3:35" ht="21.75" customHeight="1" thickBot="1" x14ac:dyDescent="0.25">
      <c r="C639" s="157"/>
      <c r="D639" s="158"/>
      <c r="E639" s="158"/>
      <c r="F639" s="158"/>
      <c r="G639" s="158"/>
      <c r="H639" s="159"/>
      <c r="I639" s="163" t="s">
        <v>391</v>
      </c>
      <c r="J639" s="164"/>
      <c r="K639" s="164"/>
      <c r="L639" s="165"/>
      <c r="M639" s="163" t="s">
        <v>392</v>
      </c>
      <c r="N639" s="164"/>
      <c r="O639" s="164"/>
      <c r="P639" s="165"/>
      <c r="Q639" s="163" t="s">
        <v>393</v>
      </c>
      <c r="R639" s="164"/>
      <c r="S639" s="164"/>
      <c r="T639" s="165"/>
      <c r="U639" s="163" t="s">
        <v>391</v>
      </c>
      <c r="V639" s="164"/>
      <c r="W639" s="164"/>
      <c r="X639" s="165"/>
      <c r="Y639" s="163" t="s">
        <v>392</v>
      </c>
      <c r="Z639" s="164"/>
      <c r="AA639" s="164"/>
      <c r="AB639" s="165"/>
      <c r="AC639" s="163" t="s">
        <v>393</v>
      </c>
      <c r="AD639" s="164"/>
      <c r="AE639" s="164"/>
      <c r="AF639" s="165"/>
    </row>
    <row r="640" spans="3:35" ht="14.25" customHeight="1" x14ac:dyDescent="0.2">
      <c r="C640" s="196" t="s">
        <v>394</v>
      </c>
      <c r="D640" s="197"/>
      <c r="E640" s="197"/>
      <c r="F640" s="197"/>
      <c r="G640" s="197"/>
      <c r="H640" s="198"/>
      <c r="I640" s="306">
        <v>14739.39</v>
      </c>
      <c r="J640" s="307"/>
      <c r="K640" s="307"/>
      <c r="L640" s="459"/>
      <c r="M640" s="306"/>
      <c r="N640" s="307"/>
      <c r="O640" s="307"/>
      <c r="P640" s="459"/>
      <c r="Q640" s="148"/>
      <c r="R640" s="149"/>
      <c r="S640" s="149"/>
      <c r="T640" s="150"/>
      <c r="U640" s="148">
        <v>36014.839999999997</v>
      </c>
      <c r="V640" s="149"/>
      <c r="W640" s="149"/>
      <c r="X640" s="150"/>
      <c r="Y640" s="148">
        <v>14739</v>
      </c>
      <c r="Z640" s="149"/>
      <c r="AA640" s="149"/>
      <c r="AB640" s="150"/>
      <c r="AC640" s="148"/>
      <c r="AD640" s="149"/>
      <c r="AE640" s="149"/>
      <c r="AF640" s="150"/>
    </row>
    <row r="641" spans="1:32" ht="14.25" customHeight="1" x14ac:dyDescent="0.2">
      <c r="C641" s="456" t="s">
        <v>395</v>
      </c>
      <c r="D641" s="457"/>
      <c r="E641" s="457"/>
      <c r="F641" s="457"/>
      <c r="G641" s="457"/>
      <c r="H641" s="458"/>
      <c r="I641" s="142">
        <v>175.58</v>
      </c>
      <c r="J641" s="143"/>
      <c r="K641" s="143"/>
      <c r="L641" s="144"/>
      <c r="M641" s="142"/>
      <c r="N641" s="143"/>
      <c r="O641" s="143"/>
      <c r="P641" s="144"/>
      <c r="Q641" s="133"/>
      <c r="R641" s="134"/>
      <c r="S641" s="134"/>
      <c r="T641" s="135"/>
      <c r="U641" s="133">
        <v>1933</v>
      </c>
      <c r="V641" s="134"/>
      <c r="W641" s="134"/>
      <c r="X641" s="135"/>
      <c r="Y641" s="133">
        <v>482.48</v>
      </c>
      <c r="Z641" s="134"/>
      <c r="AA641" s="134"/>
      <c r="AB641" s="135"/>
      <c r="AC641" s="133"/>
      <c r="AD641" s="134"/>
      <c r="AE641" s="134"/>
      <c r="AF641" s="135"/>
    </row>
    <row r="642" spans="1:32" ht="14.25" customHeight="1" thickBot="1" x14ac:dyDescent="0.25">
      <c r="C642" s="453" t="s">
        <v>69</v>
      </c>
      <c r="D642" s="454"/>
      <c r="E642" s="454"/>
      <c r="F642" s="454"/>
      <c r="G642" s="454"/>
      <c r="H642" s="455"/>
      <c r="I642" s="124">
        <f>SUM(I640:L641)</f>
        <v>14914.97</v>
      </c>
      <c r="J642" s="125"/>
      <c r="K642" s="125"/>
      <c r="L642" s="126"/>
      <c r="M642" s="124">
        <f>SUM(M640:P641)</f>
        <v>0</v>
      </c>
      <c r="N642" s="125"/>
      <c r="O642" s="125"/>
      <c r="P642" s="126"/>
      <c r="Q642" s="127">
        <f>SUM(Q640:T641)</f>
        <v>0</v>
      </c>
      <c r="R642" s="128"/>
      <c r="S642" s="128"/>
      <c r="T642" s="129"/>
      <c r="U642" s="127">
        <f>SUM(U640:X641)</f>
        <v>37947.839999999997</v>
      </c>
      <c r="V642" s="128"/>
      <c r="W642" s="128"/>
      <c r="X642" s="129"/>
      <c r="Y642" s="127">
        <f>SUM(Y640:AB641)</f>
        <v>15221.48</v>
      </c>
      <c r="Z642" s="128"/>
      <c r="AA642" s="128"/>
      <c r="AB642" s="129"/>
      <c r="AC642" s="127">
        <f>SUM(AC640:AF641)</f>
        <v>0</v>
      </c>
      <c r="AD642" s="128"/>
      <c r="AE642" s="128"/>
      <c r="AF642" s="129"/>
    </row>
    <row r="643" spans="1:32" ht="14.25" customHeight="1" x14ac:dyDescent="0.2"/>
    <row r="644" spans="1:32" ht="14.25" customHeight="1" x14ac:dyDescent="0.2">
      <c r="C644" s="62" t="s">
        <v>396</v>
      </c>
      <c r="D644" s="63"/>
      <c r="E644" s="63"/>
      <c r="F644" s="63"/>
      <c r="G644" s="63"/>
      <c r="H644" s="63"/>
      <c r="I644" s="63"/>
      <c r="J644" s="63"/>
      <c r="K644" s="63"/>
      <c r="L644" s="63"/>
      <c r="M644" s="63"/>
      <c r="N644" s="63"/>
      <c r="O644" s="63"/>
      <c r="P644" s="63"/>
      <c r="Q644" s="63"/>
      <c r="R644" s="63"/>
      <c r="S644" s="63"/>
      <c r="T644" s="63"/>
      <c r="U644" s="63"/>
      <c r="V644" s="63"/>
      <c r="W644" s="63"/>
      <c r="X644" s="63"/>
      <c r="Y644" s="63"/>
      <c r="Z644" s="63"/>
      <c r="AA644" s="63"/>
      <c r="AB644" s="63"/>
      <c r="AC644" s="63"/>
      <c r="AD644" s="63"/>
      <c r="AE644" s="63"/>
      <c r="AF644" s="63"/>
    </row>
    <row r="645" spans="1:32" ht="14.25" customHeight="1" x14ac:dyDescent="0.2">
      <c r="C645" s="64" t="s">
        <v>397</v>
      </c>
    </row>
    <row r="646" spans="1:32" ht="14.25" customHeight="1" x14ac:dyDescent="0.2">
      <c r="C646" s="451" t="s">
        <v>398</v>
      </c>
      <c r="D646" s="451"/>
      <c r="E646" s="451"/>
      <c r="F646" s="451"/>
      <c r="G646" s="451"/>
      <c r="H646" s="451"/>
      <c r="I646" s="451"/>
      <c r="J646" s="451"/>
      <c r="K646" s="451"/>
      <c r="L646" s="451"/>
      <c r="M646" s="451"/>
      <c r="N646" s="451"/>
      <c r="O646" s="451"/>
      <c r="P646" s="451"/>
      <c r="Q646" s="451"/>
      <c r="R646" s="451"/>
      <c r="S646" s="451"/>
      <c r="T646" s="451"/>
      <c r="U646" s="451"/>
      <c r="V646" s="451"/>
      <c r="W646" s="451"/>
      <c r="X646" s="451"/>
      <c r="Y646" s="451"/>
      <c r="Z646" s="451"/>
      <c r="AA646" s="451"/>
      <c r="AB646" s="451"/>
      <c r="AC646" s="451"/>
      <c r="AD646" s="451"/>
      <c r="AE646" s="451"/>
      <c r="AF646" s="451"/>
    </row>
    <row r="647" spans="1:32" ht="14.25" customHeight="1" x14ac:dyDescent="0.2">
      <c r="C647" s="451" t="s">
        <v>399</v>
      </c>
      <c r="D647" s="451"/>
      <c r="E647" s="451"/>
      <c r="F647" s="451"/>
      <c r="G647" s="451"/>
      <c r="H647" s="451"/>
      <c r="I647" s="451"/>
      <c r="J647" s="451"/>
      <c r="K647" s="451"/>
      <c r="L647" s="451"/>
      <c r="M647" s="451"/>
      <c r="N647" s="451"/>
      <c r="O647" s="451"/>
      <c r="P647" s="451"/>
      <c r="Q647" s="451"/>
      <c r="R647" s="451"/>
      <c r="S647" s="451"/>
      <c r="T647" s="451"/>
      <c r="U647" s="451"/>
      <c r="V647" s="451"/>
      <c r="W647" s="451"/>
      <c r="X647" s="451"/>
      <c r="Y647" s="451"/>
      <c r="Z647" s="451"/>
      <c r="AA647" s="451"/>
      <c r="AB647" s="451"/>
      <c r="AC647" s="451"/>
      <c r="AD647" s="451"/>
      <c r="AE647" s="451"/>
      <c r="AF647" s="451"/>
    </row>
    <row r="648" spans="1:32" ht="14.25" customHeight="1" x14ac:dyDescent="0.2"/>
    <row r="649" spans="1:32" ht="14.25" customHeight="1" x14ac:dyDescent="0.2">
      <c r="C649" s="34" t="s">
        <v>400</v>
      </c>
      <c r="D649" s="4"/>
      <c r="E649" s="4"/>
      <c r="F649" s="4"/>
      <c r="G649" s="4"/>
      <c r="H649" s="4"/>
      <c r="I649" s="4"/>
      <c r="J649" s="4"/>
      <c r="K649" s="4"/>
      <c r="L649" s="4"/>
      <c r="M649" s="4"/>
      <c r="N649" s="4"/>
      <c r="O649" s="4"/>
      <c r="P649" s="4"/>
      <c r="Q649" s="4"/>
      <c r="R649" s="4"/>
      <c r="S649" s="4"/>
      <c r="T649" s="4"/>
    </row>
    <row r="650" spans="1:32" s="45" customFormat="1" ht="14.25" customHeight="1" x14ac:dyDescent="0.2">
      <c r="A650" s="43"/>
    </row>
    <row r="651" spans="1:32" s="17" customFormat="1" ht="41.25" customHeight="1" x14ac:dyDescent="0.2">
      <c r="A651" s="28"/>
      <c r="B651" s="18"/>
      <c r="C651" s="413" t="s">
        <v>401</v>
      </c>
      <c r="D651" s="413"/>
      <c r="E651" s="413"/>
      <c r="F651" s="413"/>
      <c r="G651" s="413"/>
      <c r="H651" s="413"/>
      <c r="I651" s="413"/>
      <c r="J651" s="413"/>
      <c r="K651" s="413"/>
      <c r="L651" s="413"/>
      <c r="M651" s="413"/>
      <c r="N651" s="413"/>
      <c r="O651" s="413"/>
      <c r="P651" s="413"/>
      <c r="Q651" s="413"/>
      <c r="R651" s="413"/>
      <c r="S651" s="413"/>
      <c r="T651" s="413"/>
      <c r="U651" s="413"/>
      <c r="V651" s="413"/>
      <c r="W651" s="413"/>
      <c r="X651" s="413"/>
      <c r="Y651" s="413"/>
      <c r="Z651" s="413"/>
      <c r="AA651" s="413"/>
      <c r="AB651" s="413"/>
      <c r="AC651" s="413"/>
      <c r="AD651" s="413"/>
      <c r="AE651" s="413"/>
      <c r="AF651" s="413"/>
    </row>
    <row r="652" spans="1:32" s="17" customFormat="1" ht="14.25" customHeight="1" x14ac:dyDescent="0.2">
      <c r="A652" s="28"/>
      <c r="B652" s="18"/>
    </row>
    <row r="653" spans="1:32" s="17" customFormat="1" ht="14.25" customHeight="1" x14ac:dyDescent="0.2">
      <c r="A653" s="28"/>
      <c r="B653" s="18"/>
      <c r="C653" s="451" t="s">
        <v>402</v>
      </c>
      <c r="D653" s="451"/>
      <c r="E653" s="451"/>
      <c r="F653" s="451"/>
      <c r="G653" s="451"/>
      <c r="H653" s="451"/>
      <c r="I653" s="451"/>
      <c r="J653" s="451"/>
      <c r="K653" s="451"/>
      <c r="L653" s="451"/>
      <c r="M653" s="451"/>
      <c r="N653" s="451"/>
      <c r="O653" s="451"/>
      <c r="P653" s="451"/>
      <c r="Q653" s="451"/>
      <c r="R653" s="451"/>
      <c r="S653" s="451"/>
      <c r="T653" s="451"/>
      <c r="U653" s="451"/>
      <c r="V653" s="451"/>
      <c r="W653" s="451"/>
      <c r="X653" s="451"/>
      <c r="Y653" s="451"/>
      <c r="Z653" s="451"/>
      <c r="AA653" s="451"/>
      <c r="AB653" s="451"/>
      <c r="AC653" s="451"/>
      <c r="AD653" s="451"/>
      <c r="AE653" s="451"/>
      <c r="AF653" s="451"/>
    </row>
    <row r="654" spans="1:32" ht="14.25" customHeight="1" x14ac:dyDescent="0.2"/>
    <row r="655" spans="1:32" ht="14.25" customHeight="1" x14ac:dyDescent="0.2">
      <c r="C655" s="34" t="s">
        <v>403</v>
      </c>
      <c r="D655" s="4"/>
      <c r="E655" s="4"/>
      <c r="F655" s="4"/>
      <c r="G655" s="4"/>
      <c r="H655" s="4"/>
      <c r="I655" s="4"/>
      <c r="J655" s="4"/>
    </row>
    <row r="656" spans="1:32" ht="11.45" customHeight="1" x14ac:dyDescent="0.2">
      <c r="D656" s="4"/>
      <c r="E656" s="4"/>
      <c r="F656" s="4"/>
      <c r="G656" s="4"/>
      <c r="H656" s="4"/>
      <c r="I656" s="4"/>
      <c r="J656" s="4"/>
    </row>
    <row r="657" spans="1:32" s="45" customFormat="1" ht="14.25" customHeight="1" x14ac:dyDescent="0.2">
      <c r="C657" s="452" t="s">
        <v>404</v>
      </c>
      <c r="D657" s="452"/>
      <c r="E657" s="452"/>
      <c r="F657" s="452"/>
      <c r="G657" s="452"/>
      <c r="H657" s="452"/>
      <c r="I657" s="452"/>
      <c r="J657" s="452"/>
      <c r="K657" s="452"/>
      <c r="L657" s="452"/>
      <c r="M657" s="452"/>
      <c r="N657" s="452"/>
      <c r="O657" s="452"/>
      <c r="P657" s="452"/>
      <c r="Q657" s="452"/>
      <c r="R657" s="452"/>
      <c r="S657" s="452"/>
      <c r="T657" s="452"/>
      <c r="U657" s="452"/>
      <c r="V657" s="452"/>
      <c r="W657" s="452"/>
      <c r="X657" s="452"/>
      <c r="Y657" s="452"/>
      <c r="Z657" s="452"/>
      <c r="AA657" s="452"/>
      <c r="AB657" s="452"/>
      <c r="AC657" s="452"/>
      <c r="AD657" s="452"/>
      <c r="AE657" s="452"/>
      <c r="AF657" s="452"/>
    </row>
    <row r="658" spans="1:32" ht="11.45" customHeight="1" x14ac:dyDescent="0.2"/>
    <row r="659" spans="1:32" ht="12.75" x14ac:dyDescent="0.2">
      <c r="C659" s="327" t="s">
        <v>405</v>
      </c>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row>
    <row r="660" spans="1:32" ht="11.45" customHeight="1" thickBot="1" x14ac:dyDescent="0.25"/>
    <row r="661" spans="1:32" ht="24.75" customHeight="1" thickBot="1" x14ac:dyDescent="0.25">
      <c r="C661" s="442" t="s">
        <v>406</v>
      </c>
      <c r="D661" s="443"/>
      <c r="E661" s="443"/>
      <c r="F661" s="443"/>
      <c r="G661" s="443"/>
      <c r="H661" s="444"/>
      <c r="I661" s="448" t="s">
        <v>407</v>
      </c>
      <c r="J661" s="449"/>
      <c r="K661" s="449"/>
      <c r="L661" s="449"/>
      <c r="M661" s="449"/>
      <c r="N661" s="449"/>
      <c r="O661" s="449"/>
      <c r="P661" s="450"/>
      <c r="Q661" s="448" t="s">
        <v>408</v>
      </c>
      <c r="R661" s="449"/>
      <c r="S661" s="449"/>
      <c r="T661" s="449"/>
      <c r="U661" s="449"/>
      <c r="V661" s="449"/>
      <c r="W661" s="449"/>
      <c r="X661" s="450"/>
      <c r="Y661" s="448" t="s">
        <v>409</v>
      </c>
      <c r="Z661" s="449"/>
      <c r="AA661" s="449"/>
      <c r="AB661" s="449"/>
      <c r="AC661" s="449"/>
      <c r="AD661" s="449"/>
      <c r="AE661" s="449"/>
      <c r="AF661" s="450"/>
    </row>
    <row r="662" spans="1:32" ht="45" customHeight="1" thickBot="1" x14ac:dyDescent="0.25">
      <c r="C662" s="445"/>
      <c r="D662" s="446"/>
      <c r="E662" s="446"/>
      <c r="F662" s="446"/>
      <c r="G662" s="446"/>
      <c r="H662" s="447"/>
      <c r="I662" s="448" t="s">
        <v>56</v>
      </c>
      <c r="J662" s="449"/>
      <c r="K662" s="449"/>
      <c r="L662" s="450"/>
      <c r="M662" s="448" t="s">
        <v>410</v>
      </c>
      <c r="N662" s="449"/>
      <c r="O662" s="449"/>
      <c r="P662" s="450"/>
      <c r="Q662" s="448" t="s">
        <v>56</v>
      </c>
      <c r="R662" s="449"/>
      <c r="S662" s="449"/>
      <c r="T662" s="450"/>
      <c r="U662" s="448" t="s">
        <v>410</v>
      </c>
      <c r="V662" s="449"/>
      <c r="W662" s="449"/>
      <c r="X662" s="450"/>
      <c r="Y662" s="448" t="s">
        <v>56</v>
      </c>
      <c r="Z662" s="449"/>
      <c r="AA662" s="449"/>
      <c r="AB662" s="450"/>
      <c r="AC662" s="448" t="s">
        <v>410</v>
      </c>
      <c r="AD662" s="449"/>
      <c r="AE662" s="449"/>
      <c r="AF662" s="450"/>
    </row>
    <row r="663" spans="1:32" s="17" customFormat="1" ht="14.25" customHeight="1" x14ac:dyDescent="0.2">
      <c r="A663" s="28"/>
      <c r="B663" s="18"/>
      <c r="C663" s="439" t="s">
        <v>411</v>
      </c>
      <c r="D663" s="440"/>
      <c r="E663" s="440"/>
      <c r="F663" s="440"/>
      <c r="G663" s="440"/>
      <c r="H663" s="441"/>
      <c r="I663" s="436">
        <v>1275954.8999999999</v>
      </c>
      <c r="J663" s="437"/>
      <c r="K663" s="437"/>
      <c r="L663" s="438"/>
      <c r="M663" s="436">
        <v>1359685</v>
      </c>
      <c r="N663" s="437"/>
      <c r="O663" s="437"/>
      <c r="P663" s="438"/>
      <c r="Q663" s="436">
        <v>632</v>
      </c>
      <c r="R663" s="437"/>
      <c r="S663" s="437"/>
      <c r="T663" s="438"/>
      <c r="U663" s="436">
        <v>724</v>
      </c>
      <c r="V663" s="437"/>
      <c r="W663" s="437"/>
      <c r="X663" s="438"/>
      <c r="Y663" s="436">
        <v>39747.089999999997</v>
      </c>
      <c r="Z663" s="437"/>
      <c r="AA663" s="437"/>
      <c r="AB663" s="438"/>
      <c r="AC663" s="436">
        <v>33104</v>
      </c>
      <c r="AD663" s="437"/>
      <c r="AE663" s="437"/>
      <c r="AF663" s="438"/>
    </row>
    <row r="664" spans="1:32" s="17" customFormat="1" ht="14.25" customHeight="1" x14ac:dyDescent="0.2">
      <c r="A664" s="28"/>
      <c r="B664" s="18"/>
      <c r="C664" s="433" t="s">
        <v>412</v>
      </c>
      <c r="D664" s="434"/>
      <c r="E664" s="434"/>
      <c r="F664" s="434"/>
      <c r="G664" s="434"/>
      <c r="H664" s="435"/>
      <c r="I664" s="424">
        <f>SUM(I666:L668)</f>
        <v>1048626.72</v>
      </c>
      <c r="J664" s="425"/>
      <c r="K664" s="425"/>
      <c r="L664" s="426"/>
      <c r="M664" s="424">
        <v>1541050</v>
      </c>
      <c r="N664" s="425"/>
      <c r="O664" s="425"/>
      <c r="P664" s="426"/>
      <c r="Q664" s="424">
        <v>3732.54</v>
      </c>
      <c r="R664" s="425"/>
      <c r="S664" s="425"/>
      <c r="T664" s="426"/>
      <c r="U664" s="424">
        <v>8125</v>
      </c>
      <c r="V664" s="425"/>
      <c r="W664" s="425"/>
      <c r="X664" s="426"/>
      <c r="Y664" s="424">
        <v>0</v>
      </c>
      <c r="Z664" s="425"/>
      <c r="AA664" s="425"/>
      <c r="AB664" s="426"/>
      <c r="AC664" s="424">
        <v>250</v>
      </c>
      <c r="AD664" s="425"/>
      <c r="AE664" s="425"/>
      <c r="AF664" s="426"/>
    </row>
    <row r="665" spans="1:32" s="17" customFormat="1" ht="14.25" customHeight="1" x14ac:dyDescent="0.2">
      <c r="A665" s="28"/>
      <c r="B665" s="18"/>
      <c r="C665" s="433" t="s">
        <v>413</v>
      </c>
      <c r="D665" s="434"/>
      <c r="E665" s="434"/>
      <c r="F665" s="434"/>
      <c r="G665" s="434"/>
      <c r="H665" s="435"/>
      <c r="I665" s="424"/>
      <c r="J665" s="425"/>
      <c r="K665" s="425"/>
      <c r="L665" s="426"/>
      <c r="M665" s="424"/>
      <c r="N665" s="425"/>
      <c r="O665" s="425"/>
      <c r="P665" s="426"/>
      <c r="Q665" s="424"/>
      <c r="R665" s="425"/>
      <c r="S665" s="425"/>
      <c r="T665" s="426"/>
      <c r="U665" s="424"/>
      <c r="V665" s="425"/>
      <c r="W665" s="425"/>
      <c r="X665" s="426"/>
      <c r="Y665" s="424"/>
      <c r="Z665" s="425"/>
      <c r="AA665" s="425"/>
      <c r="AB665" s="426"/>
      <c r="AC665" s="424"/>
      <c r="AD665" s="425"/>
      <c r="AE665" s="425"/>
      <c r="AF665" s="426"/>
    </row>
    <row r="666" spans="1:32" s="17" customFormat="1" ht="14.25" customHeight="1" x14ac:dyDescent="0.2">
      <c r="A666" s="28"/>
      <c r="B666" s="18"/>
      <c r="C666" s="433" t="s">
        <v>414</v>
      </c>
      <c r="D666" s="434"/>
      <c r="E666" s="434"/>
      <c r="F666" s="434"/>
      <c r="G666" s="434"/>
      <c r="H666" s="435"/>
      <c r="I666" s="424">
        <v>815155.75</v>
      </c>
      <c r="J666" s="425"/>
      <c r="K666" s="425"/>
      <c r="L666" s="426"/>
      <c r="M666" s="424">
        <v>1474394</v>
      </c>
      <c r="N666" s="425"/>
      <c r="O666" s="425"/>
      <c r="P666" s="426"/>
      <c r="Q666" s="424">
        <v>3242.54</v>
      </c>
      <c r="R666" s="425"/>
      <c r="S666" s="425"/>
      <c r="T666" s="426"/>
      <c r="U666" s="424">
        <v>8125</v>
      </c>
      <c r="V666" s="425"/>
      <c r="W666" s="425"/>
      <c r="X666" s="426"/>
      <c r="Y666" s="424"/>
      <c r="Z666" s="425"/>
      <c r="AA666" s="425"/>
      <c r="AB666" s="426"/>
      <c r="AC666" s="424">
        <v>250</v>
      </c>
      <c r="AD666" s="425"/>
      <c r="AE666" s="425"/>
      <c r="AF666" s="426"/>
    </row>
    <row r="667" spans="1:32" s="17" customFormat="1" ht="14.25" customHeight="1" x14ac:dyDescent="0.2">
      <c r="A667" s="28"/>
      <c r="B667" s="18"/>
      <c r="C667" s="433" t="s">
        <v>415</v>
      </c>
      <c r="D667" s="434"/>
      <c r="E667" s="434"/>
      <c r="F667" s="434"/>
      <c r="G667" s="434"/>
      <c r="H667" s="435"/>
      <c r="I667" s="424">
        <v>88862.59</v>
      </c>
      <c r="J667" s="425"/>
      <c r="K667" s="425"/>
      <c r="L667" s="426"/>
      <c r="M667" s="424">
        <v>66656</v>
      </c>
      <c r="N667" s="425"/>
      <c r="O667" s="425"/>
      <c r="P667" s="426"/>
      <c r="Q667" s="424"/>
      <c r="R667" s="425"/>
      <c r="S667" s="425"/>
      <c r="T667" s="426"/>
      <c r="U667" s="424">
        <v>0</v>
      </c>
      <c r="V667" s="425"/>
      <c r="W667" s="425"/>
      <c r="X667" s="426"/>
      <c r="Y667" s="424"/>
      <c r="Z667" s="425"/>
      <c r="AA667" s="425"/>
      <c r="AB667" s="426"/>
      <c r="AC667" s="424"/>
      <c r="AD667" s="425"/>
      <c r="AE667" s="425"/>
      <c r="AF667" s="426"/>
    </row>
    <row r="668" spans="1:32" s="17" customFormat="1" ht="14.25" customHeight="1" x14ac:dyDescent="0.2">
      <c r="A668" s="28"/>
      <c r="B668" s="18"/>
      <c r="C668" s="433" t="s">
        <v>416</v>
      </c>
      <c r="D668" s="434"/>
      <c r="E668" s="434"/>
      <c r="F668" s="434"/>
      <c r="G668" s="434"/>
      <c r="H668" s="435"/>
      <c r="I668" s="424">
        <v>144608.38</v>
      </c>
      <c r="J668" s="425"/>
      <c r="K668" s="425"/>
      <c r="L668" s="426"/>
      <c r="M668" s="424">
        <v>0</v>
      </c>
      <c r="N668" s="425"/>
      <c r="O668" s="425"/>
      <c r="P668" s="426"/>
      <c r="Q668" s="424">
        <v>490</v>
      </c>
      <c r="R668" s="425"/>
      <c r="S668" s="425"/>
      <c r="T668" s="426"/>
      <c r="U668" s="424"/>
      <c r="V668" s="425"/>
      <c r="W668" s="425"/>
      <c r="X668" s="426"/>
      <c r="Y668" s="424"/>
      <c r="Z668" s="425"/>
      <c r="AA668" s="425"/>
      <c r="AB668" s="426"/>
      <c r="AC668" s="424"/>
      <c r="AD668" s="425"/>
      <c r="AE668" s="425"/>
      <c r="AF668" s="426"/>
    </row>
    <row r="669" spans="1:32" s="17" customFormat="1" ht="14.25" customHeight="1" x14ac:dyDescent="0.2">
      <c r="A669" s="28"/>
      <c r="B669" s="18"/>
      <c r="C669" s="433" t="s">
        <v>417</v>
      </c>
      <c r="D669" s="434"/>
      <c r="E669" s="434"/>
      <c r="F669" s="434"/>
      <c r="G669" s="434"/>
      <c r="H669" s="435"/>
      <c r="I669" s="424"/>
      <c r="J669" s="425"/>
      <c r="K669" s="425"/>
      <c r="L669" s="426"/>
      <c r="M669" s="424"/>
      <c r="N669" s="425"/>
      <c r="O669" s="425"/>
      <c r="P669" s="426"/>
      <c r="Q669" s="424"/>
      <c r="R669" s="425"/>
      <c r="S669" s="425"/>
      <c r="T669" s="426"/>
      <c r="U669" s="424"/>
      <c r="V669" s="425"/>
      <c r="W669" s="425"/>
      <c r="X669" s="426"/>
      <c r="Y669" s="424"/>
      <c r="Z669" s="425"/>
      <c r="AA669" s="425"/>
      <c r="AB669" s="426"/>
      <c r="AC669" s="424"/>
      <c r="AD669" s="425"/>
      <c r="AE669" s="425"/>
      <c r="AF669" s="426"/>
    </row>
    <row r="670" spans="1:32" s="18" customFormat="1" ht="14.25" customHeight="1" x14ac:dyDescent="0.2">
      <c r="A670" s="28"/>
      <c r="C670" s="427" t="s">
        <v>418</v>
      </c>
      <c r="D670" s="428"/>
      <c r="E670" s="428"/>
      <c r="F670" s="428"/>
      <c r="G670" s="428"/>
      <c r="H670" s="429"/>
      <c r="I670" s="430"/>
      <c r="J670" s="431"/>
      <c r="K670" s="431"/>
      <c r="L670" s="432"/>
      <c r="M670" s="424"/>
      <c r="N670" s="425"/>
      <c r="O670" s="425"/>
      <c r="P670" s="426"/>
      <c r="Q670" s="424"/>
      <c r="R670" s="425"/>
      <c r="S670" s="425"/>
      <c r="T670" s="426"/>
      <c r="U670" s="424">
        <v>0</v>
      </c>
      <c r="V670" s="425"/>
      <c r="W670" s="425"/>
      <c r="X670" s="426"/>
      <c r="Y670" s="424"/>
      <c r="Z670" s="425"/>
      <c r="AA670" s="425"/>
      <c r="AB670" s="426"/>
      <c r="AC670" s="424"/>
      <c r="AD670" s="425"/>
      <c r="AE670" s="425"/>
      <c r="AF670" s="426"/>
    </row>
    <row r="671" spans="1:32" ht="14.25" customHeight="1" thickBot="1" x14ac:dyDescent="0.25">
      <c r="C671" s="421" t="s">
        <v>69</v>
      </c>
      <c r="D671" s="422"/>
      <c r="E671" s="422"/>
      <c r="F671" s="422"/>
      <c r="G671" s="422"/>
      <c r="H671" s="423"/>
      <c r="I671" s="410">
        <f>SUM(I663:L664)</f>
        <v>2324581.62</v>
      </c>
      <c r="J671" s="411"/>
      <c r="K671" s="411"/>
      <c r="L671" s="412"/>
      <c r="M671" s="410">
        <f>SUM(M663:P664)</f>
        <v>2900735</v>
      </c>
      <c r="N671" s="411"/>
      <c r="O671" s="411"/>
      <c r="P671" s="412"/>
      <c r="Q671" s="410">
        <f>SUM(Q663:T664)</f>
        <v>4364.54</v>
      </c>
      <c r="R671" s="411"/>
      <c r="S671" s="411"/>
      <c r="T671" s="412"/>
      <c r="U671" s="410">
        <f>SUM(U663:X664)</f>
        <v>8849</v>
      </c>
      <c r="V671" s="411"/>
      <c r="W671" s="411"/>
      <c r="X671" s="412"/>
      <c r="Y671" s="410">
        <f>SUM(Y663:AB664)</f>
        <v>39747.089999999997</v>
      </c>
      <c r="Z671" s="411"/>
      <c r="AA671" s="411"/>
      <c r="AB671" s="412"/>
      <c r="AC671" s="410">
        <f>SUM(AC663:AF664)</f>
        <v>33354</v>
      </c>
      <c r="AD671" s="411"/>
      <c r="AE671" s="411"/>
      <c r="AF671" s="412"/>
    </row>
    <row r="672" spans="1:32" ht="11.45" customHeight="1" x14ac:dyDescent="0.2"/>
    <row r="673" spans="1:32" ht="14.25" customHeight="1" x14ac:dyDescent="0.2">
      <c r="C673" s="232" t="s">
        <v>419</v>
      </c>
      <c r="D673" s="232"/>
      <c r="E673" s="232"/>
      <c r="F673" s="232"/>
      <c r="G673" s="232"/>
      <c r="H673" s="232"/>
      <c r="I673" s="232"/>
      <c r="J673" s="232"/>
      <c r="K673" s="232"/>
      <c r="L673" s="232"/>
      <c r="M673" s="232"/>
      <c r="N673" s="232"/>
      <c r="O673" s="232"/>
      <c r="P673" s="232"/>
      <c r="Q673" s="232"/>
      <c r="R673" s="232"/>
      <c r="S673" s="232"/>
      <c r="T673" s="232"/>
      <c r="U673" s="232"/>
      <c r="V673" s="232"/>
      <c r="W673" s="232"/>
      <c r="X673" s="232"/>
      <c r="Y673" s="232"/>
      <c r="Z673" s="232"/>
      <c r="AA673" s="232"/>
      <c r="AB673" s="232"/>
      <c r="AC673" s="232"/>
      <c r="AD673" s="232"/>
      <c r="AE673" s="232"/>
      <c r="AF673" s="232"/>
    </row>
    <row r="674" spans="1:32" ht="11.45" customHeight="1" x14ac:dyDescent="0.2"/>
    <row r="675" spans="1:32" ht="14.25" customHeight="1" x14ac:dyDescent="0.2">
      <c r="C675" s="413" t="s">
        <v>420</v>
      </c>
      <c r="D675" s="413"/>
      <c r="E675" s="413"/>
      <c r="F675" s="413"/>
      <c r="G675" s="413"/>
      <c r="H675" s="413"/>
      <c r="I675" s="413"/>
      <c r="J675" s="413"/>
      <c r="K675" s="413"/>
      <c r="L675" s="413"/>
      <c r="M675" s="413"/>
      <c r="N675" s="413"/>
      <c r="O675" s="413"/>
      <c r="P675" s="413"/>
      <c r="Q675" s="413"/>
      <c r="R675" s="413"/>
      <c r="S675" s="413"/>
      <c r="T675" s="413"/>
      <c r="U675" s="413"/>
      <c r="V675" s="413"/>
      <c r="W675" s="413"/>
      <c r="X675" s="413"/>
      <c r="Y675" s="413"/>
      <c r="Z675" s="413"/>
      <c r="AA675" s="413"/>
      <c r="AB675" s="413"/>
      <c r="AC675" s="413"/>
      <c r="AD675" s="413"/>
      <c r="AE675" s="413"/>
      <c r="AF675" s="413"/>
    </row>
    <row r="676" spans="1:32" s="65" customFormat="1" ht="11.45" customHeight="1" thickBot="1" x14ac:dyDescent="0.25">
      <c r="B676" s="66"/>
      <c r="C676" s="414"/>
      <c r="D676" s="414"/>
      <c r="E676" s="414"/>
      <c r="F676" s="414"/>
      <c r="G676" s="414"/>
      <c r="H676" s="414"/>
      <c r="I676" s="414"/>
      <c r="J676" s="414"/>
      <c r="K676" s="414"/>
      <c r="L676" s="414"/>
      <c r="M676" s="414"/>
      <c r="N676" s="414"/>
      <c r="O676" s="414"/>
      <c r="P676" s="414"/>
      <c r="Q676" s="414"/>
      <c r="R676" s="414"/>
      <c r="S676" s="414"/>
      <c r="T676" s="414"/>
      <c r="U676" s="414"/>
      <c r="V676" s="414"/>
      <c r="W676" s="414"/>
      <c r="X676" s="414"/>
      <c r="Y676" s="414"/>
      <c r="Z676" s="414"/>
      <c r="AA676" s="414"/>
      <c r="AB676" s="414"/>
      <c r="AC676" s="414"/>
      <c r="AD676" s="414"/>
      <c r="AE676" s="414"/>
      <c r="AF676" s="414"/>
    </row>
    <row r="677" spans="1:32" ht="12" customHeight="1" x14ac:dyDescent="0.2">
      <c r="C677" s="154" t="s">
        <v>250</v>
      </c>
      <c r="D677" s="155"/>
      <c r="E677" s="155"/>
      <c r="F677" s="155"/>
      <c r="G677" s="155"/>
      <c r="H677" s="155"/>
      <c r="I677" s="155"/>
      <c r="J677" s="155"/>
      <c r="K677" s="155"/>
      <c r="L677" s="156"/>
      <c r="M677" s="415" t="s">
        <v>56</v>
      </c>
      <c r="N677" s="416"/>
      <c r="O677" s="416"/>
      <c r="P677" s="416"/>
      <c r="Q677" s="416"/>
      <c r="R677" s="416"/>
      <c r="S677" s="416"/>
      <c r="T677" s="416"/>
      <c r="U677" s="416"/>
      <c r="V677" s="417"/>
      <c r="W677" s="415" t="s">
        <v>57</v>
      </c>
      <c r="X677" s="416"/>
      <c r="Y677" s="416"/>
      <c r="Z677" s="416"/>
      <c r="AA677" s="416"/>
      <c r="AB677" s="416"/>
      <c r="AC677" s="416"/>
      <c r="AD677" s="416"/>
      <c r="AE677" s="416"/>
      <c r="AF677" s="417"/>
    </row>
    <row r="678" spans="1:32" ht="12" thickBot="1" x14ac:dyDescent="0.25">
      <c r="C678" s="157"/>
      <c r="D678" s="158"/>
      <c r="E678" s="158"/>
      <c r="F678" s="158"/>
      <c r="G678" s="158"/>
      <c r="H678" s="158"/>
      <c r="I678" s="158"/>
      <c r="J678" s="158"/>
      <c r="K678" s="158"/>
      <c r="L678" s="159"/>
      <c r="M678" s="418"/>
      <c r="N678" s="419"/>
      <c r="O678" s="419"/>
      <c r="P678" s="419"/>
      <c r="Q678" s="419"/>
      <c r="R678" s="419"/>
      <c r="S678" s="419"/>
      <c r="T678" s="419"/>
      <c r="U678" s="419"/>
      <c r="V678" s="420"/>
      <c r="W678" s="418"/>
      <c r="X678" s="419"/>
      <c r="Y678" s="419"/>
      <c r="Z678" s="419"/>
      <c r="AA678" s="419"/>
      <c r="AB678" s="419"/>
      <c r="AC678" s="419"/>
      <c r="AD678" s="419"/>
      <c r="AE678" s="419"/>
      <c r="AF678" s="420"/>
    </row>
    <row r="679" spans="1:32" s="25" customFormat="1" ht="22.5" customHeight="1" x14ac:dyDescent="0.2">
      <c r="A679" s="67"/>
      <c r="B679" s="68"/>
      <c r="C679" s="331" t="s">
        <v>421</v>
      </c>
      <c r="D679" s="332"/>
      <c r="E679" s="332"/>
      <c r="F679" s="332"/>
      <c r="G679" s="332"/>
      <c r="H679" s="332"/>
      <c r="I679" s="332"/>
      <c r="J679" s="332"/>
      <c r="K679" s="332"/>
      <c r="L679" s="333"/>
      <c r="M679" s="334">
        <f>SUM(M680:V684)</f>
        <v>0</v>
      </c>
      <c r="N679" s="335"/>
      <c r="O679" s="335"/>
      <c r="P679" s="335"/>
      <c r="Q679" s="335"/>
      <c r="R679" s="335"/>
      <c r="S679" s="335"/>
      <c r="T679" s="335"/>
      <c r="U679" s="335"/>
      <c r="V679" s="336"/>
      <c r="W679" s="334">
        <f>SUM(W680:AF684)</f>
        <v>0</v>
      </c>
      <c r="X679" s="335"/>
      <c r="Y679" s="335"/>
      <c r="Z679" s="335"/>
      <c r="AA679" s="335"/>
      <c r="AB679" s="335"/>
      <c r="AC679" s="335"/>
      <c r="AD679" s="335"/>
      <c r="AE679" s="335"/>
      <c r="AF679" s="336"/>
    </row>
    <row r="680" spans="1:32" s="25" customFormat="1" ht="14.25" customHeight="1" x14ac:dyDescent="0.2">
      <c r="A680" s="67"/>
      <c r="B680" s="68"/>
      <c r="C680" s="130" t="s">
        <v>422</v>
      </c>
      <c r="D680" s="131"/>
      <c r="E680" s="131"/>
      <c r="F680" s="131"/>
      <c r="G680" s="131"/>
      <c r="H680" s="131"/>
      <c r="I680" s="131"/>
      <c r="J680" s="131"/>
      <c r="K680" s="131"/>
      <c r="L680" s="132"/>
      <c r="M680" s="169">
        <v>0</v>
      </c>
      <c r="N680" s="170"/>
      <c r="O680" s="170"/>
      <c r="P680" s="170"/>
      <c r="Q680" s="170"/>
      <c r="R680" s="170"/>
      <c r="S680" s="170"/>
      <c r="T680" s="170"/>
      <c r="U680" s="170"/>
      <c r="V680" s="171"/>
      <c r="W680" s="169">
        <v>0</v>
      </c>
      <c r="X680" s="170"/>
      <c r="Y680" s="170"/>
      <c r="Z680" s="170"/>
      <c r="AA680" s="170"/>
      <c r="AB680" s="170"/>
      <c r="AC680" s="170"/>
      <c r="AD680" s="170"/>
      <c r="AE680" s="170"/>
      <c r="AF680" s="171"/>
    </row>
    <row r="681" spans="1:32" s="25" customFormat="1" ht="14.25" customHeight="1" x14ac:dyDescent="0.2">
      <c r="A681" s="67"/>
      <c r="B681" s="68"/>
      <c r="C681" s="130" t="s">
        <v>423</v>
      </c>
      <c r="D681" s="131"/>
      <c r="E681" s="131"/>
      <c r="F681" s="131"/>
      <c r="G681" s="131"/>
      <c r="H681" s="131"/>
      <c r="I681" s="131"/>
      <c r="J681" s="131"/>
      <c r="K681" s="131"/>
      <c r="L681" s="132"/>
      <c r="M681" s="139">
        <v>0</v>
      </c>
      <c r="N681" s="140"/>
      <c r="O681" s="140"/>
      <c r="P681" s="140"/>
      <c r="Q681" s="140"/>
      <c r="R681" s="140"/>
      <c r="S681" s="140"/>
      <c r="T681" s="140"/>
      <c r="U681" s="140"/>
      <c r="V681" s="141"/>
      <c r="W681" s="139">
        <v>0</v>
      </c>
      <c r="X681" s="140"/>
      <c r="Y681" s="140"/>
      <c r="Z681" s="140"/>
      <c r="AA681" s="140"/>
      <c r="AB681" s="140"/>
      <c r="AC681" s="140"/>
      <c r="AD681" s="140"/>
      <c r="AE681" s="140"/>
      <c r="AF681" s="141"/>
    </row>
    <row r="682" spans="1:32" s="25" customFormat="1" ht="14.25" customHeight="1" x14ac:dyDescent="0.2">
      <c r="A682" s="67"/>
      <c r="B682" s="68"/>
      <c r="C682" s="130" t="s">
        <v>424</v>
      </c>
      <c r="D682" s="131"/>
      <c r="E682" s="131"/>
      <c r="F682" s="131"/>
      <c r="G682" s="131"/>
      <c r="H682" s="131"/>
      <c r="I682" s="131"/>
      <c r="J682" s="131"/>
      <c r="K682" s="131"/>
      <c r="L682" s="132"/>
      <c r="M682" s="139"/>
      <c r="N682" s="140"/>
      <c r="O682" s="140"/>
      <c r="P682" s="140"/>
      <c r="Q682" s="140"/>
      <c r="R682" s="140"/>
      <c r="S682" s="140"/>
      <c r="T682" s="140"/>
      <c r="U682" s="140"/>
      <c r="V682" s="141"/>
      <c r="W682" s="139">
        <v>0</v>
      </c>
      <c r="X682" s="140"/>
      <c r="Y682" s="140"/>
      <c r="Z682" s="140"/>
      <c r="AA682" s="140"/>
      <c r="AB682" s="140"/>
      <c r="AC682" s="140"/>
      <c r="AD682" s="140"/>
      <c r="AE682" s="140"/>
      <c r="AF682" s="141"/>
    </row>
    <row r="683" spans="1:32" s="25" customFormat="1" ht="14.25" customHeight="1" x14ac:dyDescent="0.2">
      <c r="A683" s="67"/>
      <c r="B683" s="68"/>
      <c r="C683" s="130" t="s">
        <v>425</v>
      </c>
      <c r="D683" s="131"/>
      <c r="E683" s="131"/>
      <c r="F683" s="131"/>
      <c r="G683" s="131"/>
      <c r="H683" s="131"/>
      <c r="I683" s="131"/>
      <c r="J683" s="131"/>
      <c r="K683" s="131"/>
      <c r="L683" s="132"/>
      <c r="M683" s="139"/>
      <c r="N683" s="140"/>
      <c r="O683" s="140"/>
      <c r="P683" s="140"/>
      <c r="Q683" s="140"/>
      <c r="R683" s="140"/>
      <c r="S683" s="140"/>
      <c r="T683" s="140"/>
      <c r="U683" s="140"/>
      <c r="V683" s="141"/>
      <c r="W683" s="139">
        <v>0</v>
      </c>
      <c r="X683" s="140"/>
      <c r="Y683" s="140"/>
      <c r="Z683" s="140"/>
      <c r="AA683" s="140"/>
      <c r="AB683" s="140"/>
      <c r="AC683" s="140"/>
      <c r="AD683" s="140"/>
      <c r="AE683" s="140"/>
      <c r="AF683" s="141"/>
    </row>
    <row r="684" spans="1:32" s="25" customFormat="1" ht="14.25" customHeight="1" x14ac:dyDescent="0.2">
      <c r="A684" s="67"/>
      <c r="B684" s="68"/>
      <c r="C684" s="130" t="s">
        <v>426</v>
      </c>
      <c r="D684" s="131"/>
      <c r="E684" s="131"/>
      <c r="F684" s="131"/>
      <c r="G684" s="131"/>
      <c r="H684" s="131"/>
      <c r="I684" s="131"/>
      <c r="J684" s="131"/>
      <c r="K684" s="131"/>
      <c r="L684" s="132"/>
      <c r="M684" s="139">
        <v>0</v>
      </c>
      <c r="N684" s="140"/>
      <c r="O684" s="140"/>
      <c r="P684" s="140"/>
      <c r="Q684" s="140"/>
      <c r="R684" s="140"/>
      <c r="S684" s="140"/>
      <c r="T684" s="140"/>
      <c r="U684" s="140"/>
      <c r="V684" s="141"/>
      <c r="W684" s="139">
        <v>0</v>
      </c>
      <c r="X684" s="140"/>
      <c r="Y684" s="140"/>
      <c r="Z684" s="140"/>
      <c r="AA684" s="140"/>
      <c r="AB684" s="140"/>
      <c r="AC684" s="140"/>
      <c r="AD684" s="140"/>
      <c r="AE684" s="140"/>
      <c r="AF684" s="141"/>
    </row>
    <row r="685" spans="1:32" s="25" customFormat="1" ht="22.5" customHeight="1" x14ac:dyDescent="0.2">
      <c r="A685" s="67"/>
      <c r="B685" s="68"/>
      <c r="C685" s="367" t="s">
        <v>427</v>
      </c>
      <c r="D685" s="368"/>
      <c r="E685" s="368"/>
      <c r="F685" s="368"/>
      <c r="G685" s="368"/>
      <c r="H685" s="368"/>
      <c r="I685" s="368"/>
      <c r="J685" s="368"/>
      <c r="K685" s="368"/>
      <c r="L685" s="369"/>
      <c r="M685" s="370">
        <f>SUM(M686:V694)</f>
        <v>41646.89</v>
      </c>
      <c r="N685" s="371"/>
      <c r="O685" s="371"/>
      <c r="P685" s="371"/>
      <c r="Q685" s="371"/>
      <c r="R685" s="371"/>
      <c r="S685" s="371"/>
      <c r="T685" s="371"/>
      <c r="U685" s="371"/>
      <c r="V685" s="372"/>
      <c r="W685" s="370">
        <f>SUM(W686:AF694)</f>
        <v>73787.179999999993</v>
      </c>
      <c r="X685" s="371"/>
      <c r="Y685" s="371"/>
      <c r="Z685" s="371"/>
      <c r="AA685" s="371"/>
      <c r="AB685" s="371"/>
      <c r="AC685" s="371"/>
      <c r="AD685" s="371"/>
      <c r="AE685" s="371"/>
      <c r="AF685" s="372"/>
    </row>
    <row r="686" spans="1:32" s="25" customFormat="1" ht="22.5" customHeight="1" x14ac:dyDescent="0.2">
      <c r="A686" s="67"/>
      <c r="B686" s="68"/>
      <c r="C686" s="166" t="s">
        <v>428</v>
      </c>
      <c r="D686" s="167"/>
      <c r="E686" s="167"/>
      <c r="F686" s="167"/>
      <c r="G686" s="167"/>
      <c r="H686" s="167"/>
      <c r="I686" s="167"/>
      <c r="J686" s="167"/>
      <c r="K686" s="167"/>
      <c r="L686" s="168"/>
      <c r="M686" s="139">
        <v>0</v>
      </c>
      <c r="N686" s="140"/>
      <c r="O686" s="140"/>
      <c r="P686" s="140"/>
      <c r="Q686" s="140"/>
      <c r="R686" s="140"/>
      <c r="S686" s="140"/>
      <c r="T686" s="140"/>
      <c r="U686" s="140"/>
      <c r="V686" s="141"/>
      <c r="W686" s="139">
        <v>0</v>
      </c>
      <c r="X686" s="140"/>
      <c r="Y686" s="140"/>
      <c r="Z686" s="140"/>
      <c r="AA686" s="140"/>
      <c r="AB686" s="140"/>
      <c r="AC686" s="140"/>
      <c r="AD686" s="140"/>
      <c r="AE686" s="140"/>
      <c r="AF686" s="141"/>
    </row>
    <row r="687" spans="1:32" s="25" customFormat="1" ht="14.25" customHeight="1" x14ac:dyDescent="0.2">
      <c r="A687" s="67"/>
      <c r="B687" s="68"/>
      <c r="C687" s="130" t="s">
        <v>429</v>
      </c>
      <c r="D687" s="131"/>
      <c r="E687" s="131"/>
      <c r="F687" s="131"/>
      <c r="G687" s="131"/>
      <c r="H687" s="131"/>
      <c r="I687" s="131"/>
      <c r="J687" s="131"/>
      <c r="K687" s="131"/>
      <c r="L687" s="132"/>
      <c r="M687" s="139">
        <v>28055.1</v>
      </c>
      <c r="N687" s="140"/>
      <c r="O687" s="140"/>
      <c r="P687" s="140"/>
      <c r="Q687" s="140"/>
      <c r="R687" s="140"/>
      <c r="S687" s="140"/>
      <c r="T687" s="140"/>
      <c r="U687" s="140"/>
      <c r="V687" s="141"/>
      <c r="W687" s="139">
        <v>14398.46</v>
      </c>
      <c r="X687" s="140"/>
      <c r="Y687" s="140"/>
      <c r="Z687" s="140"/>
      <c r="AA687" s="140"/>
      <c r="AB687" s="140"/>
      <c r="AC687" s="140"/>
      <c r="AD687" s="140"/>
      <c r="AE687" s="140"/>
      <c r="AF687" s="141"/>
    </row>
    <row r="688" spans="1:32" s="25" customFormat="1" ht="14.25" customHeight="1" x14ac:dyDescent="0.2">
      <c r="A688" s="67"/>
      <c r="B688" s="68"/>
      <c r="C688" s="130" t="s">
        <v>430</v>
      </c>
      <c r="D688" s="131"/>
      <c r="E688" s="131"/>
      <c r="F688" s="131"/>
      <c r="G688" s="131"/>
      <c r="H688" s="131"/>
      <c r="I688" s="131"/>
      <c r="J688" s="131"/>
      <c r="K688" s="131"/>
      <c r="L688" s="132"/>
      <c r="M688" s="139">
        <v>0</v>
      </c>
      <c r="N688" s="140"/>
      <c r="O688" s="140"/>
      <c r="P688" s="140"/>
      <c r="Q688" s="140"/>
      <c r="R688" s="140"/>
      <c r="S688" s="140"/>
      <c r="T688" s="140"/>
      <c r="U688" s="140"/>
      <c r="V688" s="141"/>
      <c r="W688" s="139">
        <v>0</v>
      </c>
      <c r="X688" s="140"/>
      <c r="Y688" s="140"/>
      <c r="Z688" s="140"/>
      <c r="AA688" s="140"/>
      <c r="AB688" s="140"/>
      <c r="AC688" s="140"/>
      <c r="AD688" s="140"/>
      <c r="AE688" s="140"/>
      <c r="AF688" s="141"/>
    </row>
    <row r="689" spans="1:32" s="25" customFormat="1" ht="14.25" customHeight="1" x14ac:dyDescent="0.2">
      <c r="A689" s="67"/>
      <c r="B689" s="68"/>
      <c r="C689" s="130" t="s">
        <v>431</v>
      </c>
      <c r="D689" s="131"/>
      <c r="E689" s="131"/>
      <c r="F689" s="131"/>
      <c r="G689" s="131"/>
      <c r="H689" s="131"/>
      <c r="I689" s="131"/>
      <c r="J689" s="131"/>
      <c r="K689" s="131"/>
      <c r="L689" s="132"/>
      <c r="M689" s="139">
        <v>678</v>
      </c>
      <c r="N689" s="140"/>
      <c r="O689" s="140"/>
      <c r="P689" s="140"/>
      <c r="Q689" s="140"/>
      <c r="R689" s="140"/>
      <c r="S689" s="140"/>
      <c r="T689" s="140"/>
      <c r="U689" s="140"/>
      <c r="V689" s="141"/>
      <c r="W689" s="139">
        <v>95</v>
      </c>
      <c r="X689" s="140"/>
      <c r="Y689" s="140"/>
      <c r="Z689" s="140"/>
      <c r="AA689" s="140"/>
      <c r="AB689" s="140"/>
      <c r="AC689" s="140"/>
      <c r="AD689" s="140"/>
      <c r="AE689" s="140"/>
      <c r="AF689" s="141"/>
    </row>
    <row r="690" spans="1:32" s="25" customFormat="1" ht="14.25" customHeight="1" x14ac:dyDescent="0.2">
      <c r="A690" s="67"/>
      <c r="B690" s="68"/>
      <c r="C690" s="130" t="s">
        <v>432</v>
      </c>
      <c r="D690" s="131"/>
      <c r="E690" s="131"/>
      <c r="F690" s="131"/>
      <c r="G690" s="131"/>
      <c r="H690" s="131"/>
      <c r="I690" s="131"/>
      <c r="J690" s="131"/>
      <c r="K690" s="131"/>
      <c r="L690" s="132"/>
      <c r="M690" s="139"/>
      <c r="N690" s="140"/>
      <c r="O690" s="140"/>
      <c r="P690" s="140"/>
      <c r="Q690" s="140"/>
      <c r="R690" s="140"/>
      <c r="S690" s="140"/>
      <c r="T690" s="140"/>
      <c r="U690" s="140"/>
      <c r="V690" s="141"/>
      <c r="W690" s="139"/>
      <c r="X690" s="140"/>
      <c r="Y690" s="140"/>
      <c r="Z690" s="140"/>
      <c r="AA690" s="140"/>
      <c r="AB690" s="140"/>
      <c r="AC690" s="140"/>
      <c r="AD690" s="140"/>
      <c r="AE690" s="140"/>
      <c r="AF690" s="141"/>
    </row>
    <row r="691" spans="1:32" s="25" customFormat="1" ht="14.25" customHeight="1" x14ac:dyDescent="0.2">
      <c r="A691" s="67"/>
      <c r="B691" s="68"/>
      <c r="C691" s="130" t="s">
        <v>433</v>
      </c>
      <c r="D691" s="131"/>
      <c r="E691" s="131"/>
      <c r="F691" s="131"/>
      <c r="G691" s="131"/>
      <c r="H691" s="131"/>
      <c r="I691" s="131"/>
      <c r="J691" s="131"/>
      <c r="K691" s="131"/>
      <c r="L691" s="132"/>
      <c r="M691" s="139"/>
      <c r="N691" s="140"/>
      <c r="O691" s="140"/>
      <c r="P691" s="140"/>
      <c r="Q691" s="140"/>
      <c r="R691" s="140"/>
      <c r="S691" s="140"/>
      <c r="T691" s="140"/>
      <c r="U691" s="140"/>
      <c r="V691" s="141"/>
      <c r="W691" s="139"/>
      <c r="X691" s="140"/>
      <c r="Y691" s="140"/>
      <c r="Z691" s="140"/>
      <c r="AA691" s="140"/>
      <c r="AB691" s="140"/>
      <c r="AC691" s="140"/>
      <c r="AD691" s="140"/>
      <c r="AE691" s="140"/>
      <c r="AF691" s="141"/>
    </row>
    <row r="692" spans="1:32" s="25" customFormat="1" ht="14.25" customHeight="1" x14ac:dyDescent="0.2">
      <c r="A692" s="67"/>
      <c r="B692" s="68"/>
      <c r="C692" s="130" t="s">
        <v>434</v>
      </c>
      <c r="D692" s="131"/>
      <c r="E692" s="131"/>
      <c r="F692" s="131"/>
      <c r="G692" s="131"/>
      <c r="H692" s="131"/>
      <c r="I692" s="131"/>
      <c r="J692" s="131"/>
      <c r="K692" s="131"/>
      <c r="L692" s="132"/>
      <c r="M692" s="139"/>
      <c r="N692" s="140"/>
      <c r="O692" s="140"/>
      <c r="P692" s="140"/>
      <c r="Q692" s="140"/>
      <c r="R692" s="140"/>
      <c r="S692" s="140"/>
      <c r="T692" s="140"/>
      <c r="U692" s="140"/>
      <c r="V692" s="141"/>
      <c r="W692" s="139">
        <v>42354.19</v>
      </c>
      <c r="X692" s="140"/>
      <c r="Y692" s="140"/>
      <c r="Z692" s="140"/>
      <c r="AA692" s="140"/>
      <c r="AB692" s="140"/>
      <c r="AC692" s="140"/>
      <c r="AD692" s="140"/>
      <c r="AE692" s="140"/>
      <c r="AF692" s="141"/>
    </row>
    <row r="693" spans="1:32" s="25" customFormat="1" ht="14.25" customHeight="1" x14ac:dyDescent="0.2">
      <c r="A693" s="67"/>
      <c r="B693" s="68"/>
      <c r="C693" s="130" t="s">
        <v>435</v>
      </c>
      <c r="D693" s="131"/>
      <c r="E693" s="131"/>
      <c r="F693" s="131"/>
      <c r="G693" s="131"/>
      <c r="H693" s="131"/>
      <c r="I693" s="131"/>
      <c r="J693" s="131"/>
      <c r="K693" s="131"/>
      <c r="L693" s="132"/>
      <c r="M693" s="139">
        <v>1417</v>
      </c>
      <c r="N693" s="140"/>
      <c r="O693" s="140"/>
      <c r="P693" s="140"/>
      <c r="Q693" s="140"/>
      <c r="R693" s="140"/>
      <c r="S693" s="140"/>
      <c r="T693" s="140"/>
      <c r="U693" s="140"/>
      <c r="V693" s="141"/>
      <c r="W693" s="139">
        <v>9686.02</v>
      </c>
      <c r="X693" s="140"/>
      <c r="Y693" s="140"/>
      <c r="Z693" s="140"/>
      <c r="AA693" s="140"/>
      <c r="AB693" s="140"/>
      <c r="AC693" s="140"/>
      <c r="AD693" s="140"/>
      <c r="AE693" s="140"/>
      <c r="AF693" s="141"/>
    </row>
    <row r="694" spans="1:32" s="25" customFormat="1" ht="14.25" customHeight="1" x14ac:dyDescent="0.2">
      <c r="A694" s="67"/>
      <c r="B694" s="68"/>
      <c r="C694" s="130" t="s">
        <v>426</v>
      </c>
      <c r="D694" s="131"/>
      <c r="E694" s="131"/>
      <c r="F694" s="131"/>
      <c r="G694" s="131"/>
      <c r="H694" s="131"/>
      <c r="I694" s="131"/>
      <c r="J694" s="131"/>
      <c r="K694" s="131"/>
      <c r="L694" s="132"/>
      <c r="M694" s="139">
        <f>11489.79+7</f>
        <v>11496.79</v>
      </c>
      <c r="N694" s="140"/>
      <c r="O694" s="140"/>
      <c r="P694" s="140"/>
      <c r="Q694" s="140"/>
      <c r="R694" s="140"/>
      <c r="S694" s="140"/>
      <c r="T694" s="140"/>
      <c r="U694" s="140"/>
      <c r="V694" s="141"/>
      <c r="W694" s="139">
        <v>7253.51</v>
      </c>
      <c r="X694" s="140"/>
      <c r="Y694" s="140"/>
      <c r="Z694" s="140"/>
      <c r="AA694" s="140"/>
      <c r="AB694" s="140"/>
      <c r="AC694" s="140"/>
      <c r="AD694" s="140"/>
      <c r="AE694" s="140"/>
      <c r="AF694" s="141"/>
    </row>
    <row r="695" spans="1:32" s="25" customFormat="1" ht="14.25" customHeight="1" x14ac:dyDescent="0.2">
      <c r="A695" s="67"/>
      <c r="B695" s="68"/>
      <c r="C695" s="367" t="s">
        <v>436</v>
      </c>
      <c r="D695" s="368"/>
      <c r="E695" s="368"/>
      <c r="F695" s="368"/>
      <c r="G695" s="368"/>
      <c r="H695" s="368"/>
      <c r="I695" s="368"/>
      <c r="J695" s="368"/>
      <c r="K695" s="368"/>
      <c r="L695" s="369"/>
      <c r="M695" s="370">
        <f>SUM(M696,M697,M698)</f>
        <v>0.73</v>
      </c>
      <c r="N695" s="371"/>
      <c r="O695" s="371"/>
      <c r="P695" s="371"/>
      <c r="Q695" s="371"/>
      <c r="R695" s="371"/>
      <c r="S695" s="371"/>
      <c r="T695" s="371"/>
      <c r="U695" s="371"/>
      <c r="V695" s="372"/>
      <c r="W695" s="370">
        <v>1</v>
      </c>
      <c r="X695" s="371"/>
      <c r="Y695" s="371"/>
      <c r="Z695" s="371"/>
      <c r="AA695" s="371"/>
      <c r="AB695" s="371"/>
      <c r="AC695" s="371"/>
      <c r="AD695" s="371"/>
      <c r="AE695" s="371"/>
      <c r="AF695" s="372"/>
    </row>
    <row r="696" spans="1:32" s="25" customFormat="1" ht="14.25" customHeight="1" x14ac:dyDescent="0.2">
      <c r="A696" s="67"/>
      <c r="B696" s="68"/>
      <c r="C696" s="364" t="s">
        <v>437</v>
      </c>
      <c r="D696" s="365"/>
      <c r="E696" s="365"/>
      <c r="F696" s="365"/>
      <c r="G696" s="365"/>
      <c r="H696" s="365"/>
      <c r="I696" s="365"/>
      <c r="J696" s="365"/>
      <c r="K696" s="365"/>
      <c r="L696" s="366"/>
      <c r="M696" s="169">
        <v>0</v>
      </c>
      <c r="N696" s="170"/>
      <c r="O696" s="170"/>
      <c r="P696" s="170"/>
      <c r="Q696" s="170"/>
      <c r="R696" s="170"/>
      <c r="S696" s="170"/>
      <c r="T696" s="170"/>
      <c r="U696" s="170"/>
      <c r="V696" s="171"/>
      <c r="W696" s="169">
        <v>0</v>
      </c>
      <c r="X696" s="170"/>
      <c r="Y696" s="170"/>
      <c r="Z696" s="170"/>
      <c r="AA696" s="170"/>
      <c r="AB696" s="170"/>
      <c r="AC696" s="170"/>
      <c r="AD696" s="170"/>
      <c r="AE696" s="170"/>
      <c r="AF696" s="171"/>
    </row>
    <row r="697" spans="1:32" s="25" customFormat="1" ht="22.5" customHeight="1" x14ac:dyDescent="0.2">
      <c r="A697" s="67"/>
      <c r="B697" s="68"/>
      <c r="C697" s="130" t="s">
        <v>438</v>
      </c>
      <c r="D697" s="131"/>
      <c r="E697" s="131"/>
      <c r="F697" s="131"/>
      <c r="G697" s="131"/>
      <c r="H697" s="131"/>
      <c r="I697" s="131"/>
      <c r="J697" s="131"/>
      <c r="K697" s="131"/>
      <c r="L697" s="132"/>
      <c r="M697" s="139">
        <v>0.73</v>
      </c>
      <c r="N697" s="140"/>
      <c r="O697" s="140"/>
      <c r="P697" s="140"/>
      <c r="Q697" s="140"/>
      <c r="R697" s="140"/>
      <c r="S697" s="140"/>
      <c r="T697" s="140"/>
      <c r="U697" s="140"/>
      <c r="V697" s="141"/>
      <c r="W697" s="139">
        <v>1.07</v>
      </c>
      <c r="X697" s="140"/>
      <c r="Y697" s="140"/>
      <c r="Z697" s="140"/>
      <c r="AA697" s="140"/>
      <c r="AB697" s="140"/>
      <c r="AC697" s="140"/>
      <c r="AD697" s="140"/>
      <c r="AE697" s="140"/>
      <c r="AF697" s="141"/>
    </row>
    <row r="698" spans="1:32" s="25" customFormat="1" ht="14.25" customHeight="1" thickBot="1" x14ac:dyDescent="0.25">
      <c r="A698" s="67"/>
      <c r="B698" s="68"/>
      <c r="C698" s="407" t="s">
        <v>439</v>
      </c>
      <c r="D698" s="408"/>
      <c r="E698" s="408"/>
      <c r="F698" s="408"/>
      <c r="G698" s="408"/>
      <c r="H698" s="408"/>
      <c r="I698" s="408"/>
      <c r="J698" s="408"/>
      <c r="K698" s="408"/>
      <c r="L698" s="409"/>
      <c r="M698" s="323"/>
      <c r="N698" s="324"/>
      <c r="O698" s="324"/>
      <c r="P698" s="324"/>
      <c r="Q698" s="324"/>
      <c r="R698" s="324"/>
      <c r="S698" s="324"/>
      <c r="T698" s="324"/>
      <c r="U698" s="324"/>
      <c r="V698" s="325"/>
      <c r="W698" s="323">
        <v>0</v>
      </c>
      <c r="X698" s="324"/>
      <c r="Y698" s="324"/>
      <c r="Z698" s="324"/>
      <c r="AA698" s="324"/>
      <c r="AB698" s="324"/>
      <c r="AC698" s="324"/>
      <c r="AD698" s="324"/>
      <c r="AE698" s="324"/>
      <c r="AF698" s="325"/>
    </row>
    <row r="699" spans="1:32" s="25" customFormat="1" ht="12.75" x14ac:dyDescent="0.2">
      <c r="A699" s="67"/>
      <c r="B699" s="68"/>
      <c r="C699" s="69"/>
      <c r="D699" s="69"/>
      <c r="E699" s="69"/>
      <c r="F699" s="69"/>
      <c r="G699" s="69"/>
      <c r="H699" s="69"/>
      <c r="I699" s="69"/>
      <c r="J699" s="69"/>
      <c r="K699" s="69"/>
      <c r="L699" s="69"/>
      <c r="M699" s="70"/>
      <c r="N699" s="70"/>
      <c r="O699" s="70"/>
      <c r="P699" s="70"/>
      <c r="Q699" s="70"/>
      <c r="R699" s="70"/>
      <c r="S699" s="70"/>
      <c r="T699" s="70"/>
      <c r="U699" s="70"/>
      <c r="V699" s="70"/>
      <c r="W699" s="70"/>
      <c r="X699" s="70"/>
      <c r="Y699" s="70"/>
      <c r="Z699" s="70"/>
      <c r="AA699" s="70"/>
      <c r="AB699" s="70"/>
      <c r="AC699" s="70"/>
      <c r="AD699" s="70"/>
      <c r="AE699" s="70"/>
      <c r="AF699" s="70"/>
    </row>
    <row r="700" spans="1:32" ht="12.75" x14ac:dyDescent="0.2">
      <c r="C700" s="110" t="s">
        <v>440</v>
      </c>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c r="AA700" s="110"/>
      <c r="AB700" s="110"/>
      <c r="AC700" s="110"/>
      <c r="AD700" s="110"/>
      <c r="AE700" s="110"/>
      <c r="AF700" s="110"/>
    </row>
    <row r="701" spans="1:32" ht="12" thickBot="1" x14ac:dyDescent="0.25">
      <c r="C701" s="71"/>
      <c r="D701" s="71"/>
      <c r="E701" s="71"/>
      <c r="F701" s="71"/>
      <c r="G701" s="71"/>
      <c r="H701" s="71"/>
      <c r="I701" s="71"/>
      <c r="J701" s="71"/>
      <c r="K701" s="71"/>
      <c r="L701" s="71"/>
    </row>
    <row r="702" spans="1:32" ht="12" customHeight="1" x14ac:dyDescent="0.2">
      <c r="C702" s="154" t="s">
        <v>250</v>
      </c>
      <c r="D702" s="155"/>
      <c r="E702" s="155"/>
      <c r="F702" s="155"/>
      <c r="G702" s="155"/>
      <c r="H702" s="155"/>
      <c r="I702" s="155"/>
      <c r="J702" s="155"/>
      <c r="K702" s="155"/>
      <c r="L702" s="156"/>
      <c r="M702" s="234" t="s">
        <v>56</v>
      </c>
      <c r="N702" s="235"/>
      <c r="O702" s="235"/>
      <c r="P702" s="235"/>
      <c r="Q702" s="235"/>
      <c r="R702" s="235"/>
      <c r="S702" s="235"/>
      <c r="T702" s="235"/>
      <c r="U702" s="235"/>
      <c r="V702" s="236"/>
      <c r="W702" s="234" t="s">
        <v>57</v>
      </c>
      <c r="X702" s="235"/>
      <c r="Y702" s="235"/>
      <c r="Z702" s="235"/>
      <c r="AA702" s="235"/>
      <c r="AB702" s="235"/>
      <c r="AC702" s="235"/>
      <c r="AD702" s="235"/>
      <c r="AE702" s="235"/>
      <c r="AF702" s="236"/>
    </row>
    <row r="703" spans="1:32" ht="12" thickBot="1" x14ac:dyDescent="0.25">
      <c r="C703" s="157"/>
      <c r="D703" s="158"/>
      <c r="E703" s="158"/>
      <c r="F703" s="158"/>
      <c r="G703" s="158"/>
      <c r="H703" s="158"/>
      <c r="I703" s="158"/>
      <c r="J703" s="158"/>
      <c r="K703" s="158"/>
      <c r="L703" s="159"/>
      <c r="M703" s="237"/>
      <c r="N703" s="238"/>
      <c r="O703" s="238"/>
      <c r="P703" s="238"/>
      <c r="Q703" s="238"/>
      <c r="R703" s="238"/>
      <c r="S703" s="238"/>
      <c r="T703" s="238"/>
      <c r="U703" s="238"/>
      <c r="V703" s="239"/>
      <c r="W703" s="237"/>
      <c r="X703" s="238"/>
      <c r="Y703" s="238"/>
      <c r="Z703" s="238"/>
      <c r="AA703" s="238"/>
      <c r="AB703" s="238"/>
      <c r="AC703" s="238"/>
      <c r="AD703" s="238"/>
      <c r="AE703" s="238"/>
      <c r="AF703" s="239"/>
    </row>
    <row r="704" spans="1:32" ht="15" customHeight="1" x14ac:dyDescent="0.2">
      <c r="C704" s="145" t="s">
        <v>441</v>
      </c>
      <c r="D704" s="146"/>
      <c r="E704" s="146"/>
      <c r="F704" s="146"/>
      <c r="G704" s="146"/>
      <c r="H704" s="146"/>
      <c r="I704" s="146"/>
      <c r="J704" s="146"/>
      <c r="K704" s="146"/>
      <c r="L704" s="147"/>
      <c r="M704" s="334"/>
      <c r="N704" s="335"/>
      <c r="O704" s="335"/>
      <c r="P704" s="335"/>
      <c r="Q704" s="335"/>
      <c r="R704" s="335"/>
      <c r="S704" s="335"/>
      <c r="T704" s="335"/>
      <c r="U704" s="335"/>
      <c r="V704" s="336"/>
      <c r="W704" s="334"/>
      <c r="X704" s="335"/>
      <c r="Y704" s="335"/>
      <c r="Z704" s="335"/>
      <c r="AA704" s="335"/>
      <c r="AB704" s="335"/>
      <c r="AC704" s="335"/>
      <c r="AD704" s="335"/>
      <c r="AE704" s="335"/>
      <c r="AF704" s="336"/>
    </row>
    <row r="705" spans="1:32" ht="15" customHeight="1" x14ac:dyDescent="0.2">
      <c r="C705" s="130" t="s">
        <v>442</v>
      </c>
      <c r="D705" s="131"/>
      <c r="E705" s="131"/>
      <c r="F705" s="131"/>
      <c r="G705" s="131"/>
      <c r="H705" s="131"/>
      <c r="I705" s="131"/>
      <c r="J705" s="131"/>
      <c r="K705" s="131"/>
      <c r="L705" s="132"/>
      <c r="M705" s="139">
        <v>2368693.25</v>
      </c>
      <c r="N705" s="140"/>
      <c r="O705" s="140"/>
      <c r="P705" s="140"/>
      <c r="Q705" s="140"/>
      <c r="R705" s="140"/>
      <c r="S705" s="140"/>
      <c r="T705" s="140"/>
      <c r="U705" s="140"/>
      <c r="V705" s="141"/>
      <c r="W705" s="139">
        <v>2942937.11</v>
      </c>
      <c r="X705" s="140"/>
      <c r="Y705" s="140"/>
      <c r="Z705" s="140"/>
      <c r="AA705" s="140"/>
      <c r="AB705" s="140"/>
      <c r="AC705" s="140"/>
      <c r="AD705" s="140"/>
      <c r="AE705" s="140"/>
      <c r="AF705" s="141"/>
    </row>
    <row r="706" spans="1:32" ht="15" customHeight="1" x14ac:dyDescent="0.2">
      <c r="C706" s="130" t="s">
        <v>443</v>
      </c>
      <c r="D706" s="131"/>
      <c r="E706" s="131"/>
      <c r="F706" s="131"/>
      <c r="G706" s="131"/>
      <c r="H706" s="131"/>
      <c r="I706" s="131"/>
      <c r="J706" s="131"/>
      <c r="K706" s="131"/>
      <c r="L706" s="132"/>
      <c r="M706" s="139">
        <v>0</v>
      </c>
      <c r="N706" s="140"/>
      <c r="O706" s="140"/>
      <c r="P706" s="140"/>
      <c r="Q706" s="140"/>
      <c r="R706" s="140"/>
      <c r="S706" s="140"/>
      <c r="T706" s="140"/>
      <c r="U706" s="140"/>
      <c r="V706" s="141"/>
      <c r="W706" s="139">
        <v>0</v>
      </c>
      <c r="X706" s="140"/>
      <c r="Y706" s="140"/>
      <c r="Z706" s="140"/>
      <c r="AA706" s="140"/>
      <c r="AB706" s="140"/>
      <c r="AC706" s="140"/>
      <c r="AD706" s="140"/>
      <c r="AE706" s="140"/>
      <c r="AF706" s="141"/>
    </row>
    <row r="707" spans="1:32" ht="15" customHeight="1" thickBot="1" x14ac:dyDescent="0.25">
      <c r="C707" s="400" t="s">
        <v>444</v>
      </c>
      <c r="D707" s="401"/>
      <c r="E707" s="401"/>
      <c r="F707" s="401"/>
      <c r="G707" s="401"/>
      <c r="H707" s="401"/>
      <c r="I707" s="401"/>
      <c r="J707" s="401"/>
      <c r="K707" s="401"/>
      <c r="L707" s="402"/>
      <c r="M707" s="403">
        <f>SUM(M704:V706)</f>
        <v>2368693.25</v>
      </c>
      <c r="N707" s="404"/>
      <c r="O707" s="404"/>
      <c r="P707" s="404"/>
      <c r="Q707" s="404"/>
      <c r="R707" s="404"/>
      <c r="S707" s="404"/>
      <c r="T707" s="404"/>
      <c r="U707" s="404"/>
      <c r="V707" s="405"/>
      <c r="W707" s="403">
        <f>SUM(W704:AF706)</f>
        <v>2942937.11</v>
      </c>
      <c r="X707" s="404"/>
      <c r="Y707" s="404"/>
      <c r="Z707" s="404"/>
      <c r="AA707" s="404"/>
      <c r="AB707" s="404"/>
      <c r="AC707" s="404"/>
      <c r="AD707" s="404"/>
      <c r="AE707" s="404"/>
      <c r="AF707" s="405"/>
    </row>
    <row r="708" spans="1:32" ht="14.25" customHeight="1" x14ac:dyDescent="0.2"/>
    <row r="709" spans="1:32" ht="14.25" customHeight="1" x14ac:dyDescent="0.25">
      <c r="C709" s="406" t="s">
        <v>445</v>
      </c>
      <c r="D709" s="406"/>
      <c r="E709" s="406"/>
      <c r="F709" s="406"/>
      <c r="G709" s="406"/>
      <c r="H709" s="406"/>
      <c r="I709" s="406"/>
      <c r="J709" s="406"/>
      <c r="K709" s="406"/>
      <c r="L709" s="406"/>
      <c r="M709" s="406"/>
      <c r="N709" s="406"/>
      <c r="O709" s="406"/>
      <c r="P709" s="406"/>
      <c r="Q709" s="406"/>
      <c r="R709" s="406"/>
      <c r="S709" s="406"/>
      <c r="T709" s="406"/>
      <c r="U709" s="406"/>
      <c r="V709" s="406"/>
      <c r="W709" s="406"/>
      <c r="X709" s="406"/>
      <c r="Y709" s="406"/>
      <c r="Z709" s="406"/>
      <c r="AA709" s="406"/>
      <c r="AB709" s="406"/>
      <c r="AC709" s="406"/>
      <c r="AD709" s="406"/>
      <c r="AE709" s="406"/>
      <c r="AF709" s="406"/>
    </row>
    <row r="710" spans="1:32" ht="14.25" customHeight="1" x14ac:dyDescent="0.2"/>
    <row r="711" spans="1:32" s="72" customFormat="1" ht="12.75" x14ac:dyDescent="0.25">
      <c r="B711" s="73"/>
      <c r="C711" s="110" t="s">
        <v>446</v>
      </c>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c r="AA711" s="110"/>
      <c r="AB711" s="110"/>
      <c r="AC711" s="110"/>
      <c r="AD711" s="110"/>
      <c r="AE711" s="110"/>
      <c r="AF711" s="110"/>
    </row>
    <row r="712" spans="1:32" s="72" customFormat="1" ht="14.25" customHeight="1" thickBot="1" x14ac:dyDescent="0.25">
      <c r="B712" s="7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c r="AA712" s="43"/>
      <c r="AB712" s="43"/>
      <c r="AC712" s="43"/>
      <c r="AD712" s="43"/>
      <c r="AE712" s="43"/>
      <c r="AF712" s="43"/>
    </row>
    <row r="713" spans="1:32" s="17" customFormat="1" ht="14.25" customHeight="1" x14ac:dyDescent="0.2">
      <c r="A713" s="28">
        <v>39</v>
      </c>
      <c r="B713" s="18"/>
      <c r="C713" s="154" t="s">
        <v>250</v>
      </c>
      <c r="D713" s="155"/>
      <c r="E713" s="155"/>
      <c r="F713" s="155"/>
      <c r="G713" s="155"/>
      <c r="H713" s="155"/>
      <c r="I713" s="155"/>
      <c r="J713" s="155"/>
      <c r="K713" s="155"/>
      <c r="L713" s="156"/>
      <c r="M713" s="234" t="s">
        <v>56</v>
      </c>
      <c r="N713" s="235"/>
      <c r="O713" s="235"/>
      <c r="P713" s="235"/>
      <c r="Q713" s="235"/>
      <c r="R713" s="235"/>
      <c r="S713" s="235"/>
      <c r="T713" s="235"/>
      <c r="U713" s="235"/>
      <c r="V713" s="236"/>
      <c r="W713" s="234" t="s">
        <v>57</v>
      </c>
      <c r="X713" s="235"/>
      <c r="Y713" s="235"/>
      <c r="Z713" s="235"/>
      <c r="AA713" s="235"/>
      <c r="AB713" s="235"/>
      <c r="AC713" s="235"/>
      <c r="AD713" s="235"/>
      <c r="AE713" s="235"/>
      <c r="AF713" s="236"/>
    </row>
    <row r="714" spans="1:32" s="17" customFormat="1" ht="14.25" customHeight="1" thickBot="1" x14ac:dyDescent="0.25">
      <c r="A714" s="28"/>
      <c r="B714" s="18"/>
      <c r="C714" s="157"/>
      <c r="D714" s="158"/>
      <c r="E714" s="158"/>
      <c r="F714" s="158"/>
      <c r="G714" s="158"/>
      <c r="H714" s="158"/>
      <c r="I714" s="158"/>
      <c r="J714" s="158"/>
      <c r="K714" s="158"/>
      <c r="L714" s="159"/>
      <c r="M714" s="237"/>
      <c r="N714" s="238"/>
      <c r="O714" s="238"/>
      <c r="P714" s="238"/>
      <c r="Q714" s="238"/>
      <c r="R714" s="238"/>
      <c r="S714" s="238"/>
      <c r="T714" s="238"/>
      <c r="U714" s="238"/>
      <c r="V714" s="239"/>
      <c r="W714" s="237"/>
      <c r="X714" s="238"/>
      <c r="Y714" s="238"/>
      <c r="Z714" s="238"/>
      <c r="AA714" s="238"/>
      <c r="AB714" s="238"/>
      <c r="AC714" s="238"/>
      <c r="AD714" s="238"/>
      <c r="AE714" s="238"/>
      <c r="AF714" s="239"/>
    </row>
    <row r="715" spans="1:32" s="15" customFormat="1" ht="15" customHeight="1" x14ac:dyDescent="0.25">
      <c r="A715" s="14"/>
      <c r="B715" s="74"/>
      <c r="C715" s="331" t="s">
        <v>447</v>
      </c>
      <c r="D715" s="332"/>
      <c r="E715" s="332"/>
      <c r="F715" s="332"/>
      <c r="G715" s="332"/>
      <c r="H715" s="332"/>
      <c r="I715" s="332"/>
      <c r="J715" s="332"/>
      <c r="K715" s="332"/>
      <c r="L715" s="333"/>
      <c r="M715" s="397">
        <f>SUM(M716:V739)</f>
        <v>276398.92499999999</v>
      </c>
      <c r="N715" s="398"/>
      <c r="O715" s="398"/>
      <c r="P715" s="398"/>
      <c r="Q715" s="398"/>
      <c r="R715" s="398"/>
      <c r="S715" s="398"/>
      <c r="T715" s="398"/>
      <c r="U715" s="398"/>
      <c r="V715" s="399"/>
      <c r="W715" s="334">
        <f>SUM(W716:AF739)</f>
        <v>378837.07999999996</v>
      </c>
      <c r="X715" s="335"/>
      <c r="Y715" s="335"/>
      <c r="Z715" s="335"/>
      <c r="AA715" s="335"/>
      <c r="AB715" s="335"/>
      <c r="AC715" s="335"/>
      <c r="AD715" s="335"/>
      <c r="AE715" s="335"/>
      <c r="AF715" s="336"/>
    </row>
    <row r="716" spans="1:32" s="15" customFormat="1" ht="21.75" customHeight="1" x14ac:dyDescent="0.25">
      <c r="A716" s="14"/>
      <c r="B716" s="74"/>
      <c r="C716" s="130" t="s">
        <v>448</v>
      </c>
      <c r="D716" s="131"/>
      <c r="E716" s="131"/>
      <c r="F716" s="131"/>
      <c r="G716" s="131"/>
      <c r="H716" s="131"/>
      <c r="I716" s="131"/>
      <c r="J716" s="131"/>
      <c r="K716" s="131"/>
      <c r="L716" s="132"/>
      <c r="M716" s="139">
        <v>5000</v>
      </c>
      <c r="N716" s="140"/>
      <c r="O716" s="140"/>
      <c r="P716" s="140"/>
      <c r="Q716" s="140"/>
      <c r="R716" s="140"/>
      <c r="S716" s="140"/>
      <c r="T716" s="140"/>
      <c r="U716" s="140"/>
      <c r="V716" s="141"/>
      <c r="W716" s="139">
        <v>6790</v>
      </c>
      <c r="X716" s="140"/>
      <c r="Y716" s="140"/>
      <c r="Z716" s="140"/>
      <c r="AA716" s="140"/>
      <c r="AB716" s="140"/>
      <c r="AC716" s="140"/>
      <c r="AD716" s="140"/>
      <c r="AE716" s="140"/>
      <c r="AF716" s="141"/>
    </row>
    <row r="717" spans="1:32" s="15" customFormat="1" ht="15" customHeight="1" x14ac:dyDescent="0.25">
      <c r="A717" s="14"/>
      <c r="B717" s="74"/>
      <c r="C717" s="130" t="s">
        <v>449</v>
      </c>
      <c r="D717" s="131"/>
      <c r="E717" s="131"/>
      <c r="F717" s="131"/>
      <c r="G717" s="131"/>
      <c r="H717" s="131"/>
      <c r="I717" s="131"/>
      <c r="J717" s="131"/>
      <c r="K717" s="131"/>
      <c r="L717" s="132"/>
      <c r="M717" s="139">
        <v>41258.28</v>
      </c>
      <c r="N717" s="140"/>
      <c r="O717" s="140"/>
      <c r="P717" s="140"/>
      <c r="Q717" s="140"/>
      <c r="R717" s="140"/>
      <c r="S717" s="140"/>
      <c r="T717" s="140"/>
      <c r="U717" s="140"/>
      <c r="V717" s="141"/>
      <c r="W717" s="139">
        <v>66605.440000000002</v>
      </c>
      <c r="X717" s="140"/>
      <c r="Y717" s="140"/>
      <c r="Z717" s="140"/>
      <c r="AA717" s="140"/>
      <c r="AB717" s="140"/>
      <c r="AC717" s="140"/>
      <c r="AD717" s="140"/>
      <c r="AE717" s="140"/>
      <c r="AF717" s="141"/>
    </row>
    <row r="718" spans="1:32" s="15" customFormat="1" ht="20.25" customHeight="1" x14ac:dyDescent="0.25">
      <c r="A718" s="14"/>
      <c r="B718" s="74"/>
      <c r="C718" s="130" t="s">
        <v>450</v>
      </c>
      <c r="D718" s="131"/>
      <c r="E718" s="131"/>
      <c r="F718" s="131"/>
      <c r="G718" s="131"/>
      <c r="H718" s="131"/>
      <c r="I718" s="131"/>
      <c r="J718" s="131"/>
      <c r="K718" s="131"/>
      <c r="L718" s="132"/>
      <c r="M718" s="139">
        <v>71710.585000000006</v>
      </c>
      <c r="N718" s="140"/>
      <c r="O718" s="140"/>
      <c r="P718" s="140"/>
      <c r="Q718" s="140"/>
      <c r="R718" s="140"/>
      <c r="S718" s="140"/>
      <c r="T718" s="140"/>
      <c r="U718" s="140"/>
      <c r="V718" s="141"/>
      <c r="W718" s="139">
        <v>93662.15</v>
      </c>
      <c r="X718" s="140"/>
      <c r="Y718" s="140"/>
      <c r="Z718" s="140"/>
      <c r="AA718" s="140"/>
      <c r="AB718" s="140"/>
      <c r="AC718" s="140"/>
      <c r="AD718" s="140"/>
      <c r="AE718" s="140"/>
      <c r="AF718" s="141"/>
    </row>
    <row r="719" spans="1:32" s="15" customFormat="1" ht="15" customHeight="1" x14ac:dyDescent="0.25">
      <c r="A719" s="14"/>
      <c r="B719" s="74"/>
      <c r="C719" s="394" t="s">
        <v>451</v>
      </c>
      <c r="D719" s="395"/>
      <c r="E719" s="395"/>
      <c r="F719" s="395"/>
      <c r="G719" s="395"/>
      <c r="H719" s="395"/>
      <c r="I719" s="395"/>
      <c r="J719" s="395"/>
      <c r="K719" s="395"/>
      <c r="L719" s="396"/>
      <c r="M719" s="388">
        <v>24091.06</v>
      </c>
      <c r="N719" s="389"/>
      <c r="O719" s="389"/>
      <c r="P719" s="389"/>
      <c r="Q719" s="389"/>
      <c r="R719" s="389"/>
      <c r="S719" s="389"/>
      <c r="T719" s="389"/>
      <c r="U719" s="389"/>
      <c r="V719" s="390"/>
      <c r="W719" s="139">
        <v>71537.679999999993</v>
      </c>
      <c r="X719" s="140"/>
      <c r="Y719" s="140"/>
      <c r="Z719" s="140"/>
      <c r="AA719" s="140"/>
      <c r="AB719" s="140"/>
      <c r="AC719" s="140"/>
      <c r="AD719" s="140"/>
      <c r="AE719" s="140"/>
      <c r="AF719" s="141"/>
    </row>
    <row r="720" spans="1:32" s="15" customFormat="1" ht="15" customHeight="1" x14ac:dyDescent="0.25">
      <c r="A720" s="14"/>
      <c r="B720" s="74"/>
      <c r="C720" s="394" t="s">
        <v>452</v>
      </c>
      <c r="D720" s="395"/>
      <c r="E720" s="395"/>
      <c r="F720" s="395"/>
      <c r="G720" s="395"/>
      <c r="H720" s="395"/>
      <c r="I720" s="395"/>
      <c r="J720" s="395"/>
      <c r="K720" s="395"/>
      <c r="L720" s="396"/>
      <c r="M720" s="388">
        <v>37668</v>
      </c>
      <c r="N720" s="389"/>
      <c r="O720" s="389"/>
      <c r="P720" s="389"/>
      <c r="Q720" s="389"/>
      <c r="R720" s="389"/>
      <c r="S720" s="389"/>
      <c r="T720" s="389"/>
      <c r="U720" s="389"/>
      <c r="V720" s="390"/>
      <c r="W720" s="139">
        <v>34320</v>
      </c>
      <c r="X720" s="140"/>
      <c r="Y720" s="140"/>
      <c r="Z720" s="140"/>
      <c r="AA720" s="140"/>
      <c r="AB720" s="140"/>
      <c r="AC720" s="140"/>
      <c r="AD720" s="140"/>
      <c r="AE720" s="140"/>
      <c r="AF720" s="141"/>
    </row>
    <row r="721" spans="1:32" s="15" customFormat="1" ht="15" customHeight="1" x14ac:dyDescent="0.25">
      <c r="A721" s="14"/>
      <c r="B721" s="74"/>
      <c r="C721" s="394" t="s">
        <v>453</v>
      </c>
      <c r="D721" s="395"/>
      <c r="E721" s="395"/>
      <c r="F721" s="395"/>
      <c r="G721" s="395"/>
      <c r="H721" s="395"/>
      <c r="I721" s="395"/>
      <c r="J721" s="395"/>
      <c r="K721" s="395"/>
      <c r="L721" s="396"/>
      <c r="M721" s="388">
        <v>29469.56</v>
      </c>
      <c r="N721" s="389"/>
      <c r="O721" s="389"/>
      <c r="P721" s="389"/>
      <c r="Q721" s="389"/>
      <c r="R721" s="389"/>
      <c r="S721" s="389"/>
      <c r="T721" s="389"/>
      <c r="U721" s="389"/>
      <c r="V721" s="390"/>
      <c r="W721" s="139">
        <v>19002.97</v>
      </c>
      <c r="X721" s="140"/>
      <c r="Y721" s="140"/>
      <c r="Z721" s="140"/>
      <c r="AA721" s="140"/>
      <c r="AB721" s="140"/>
      <c r="AC721" s="140"/>
      <c r="AD721" s="140"/>
      <c r="AE721" s="140"/>
      <c r="AF721" s="141"/>
    </row>
    <row r="722" spans="1:32" s="15" customFormat="1" ht="15" customHeight="1" x14ac:dyDescent="0.25">
      <c r="A722" s="14"/>
      <c r="B722" s="74"/>
      <c r="C722" s="394" t="s">
        <v>454</v>
      </c>
      <c r="D722" s="395"/>
      <c r="E722" s="395"/>
      <c r="F722" s="395"/>
      <c r="G722" s="395"/>
      <c r="H722" s="395"/>
      <c r="I722" s="395"/>
      <c r="J722" s="395"/>
      <c r="K722" s="395"/>
      <c r="L722" s="396"/>
      <c r="M722" s="388">
        <v>7403</v>
      </c>
      <c r="N722" s="389"/>
      <c r="O722" s="389"/>
      <c r="P722" s="389"/>
      <c r="Q722" s="389"/>
      <c r="R722" s="389"/>
      <c r="S722" s="389"/>
      <c r="T722" s="389"/>
      <c r="U722" s="389"/>
      <c r="V722" s="390"/>
      <c r="W722" s="139">
        <v>6466.34</v>
      </c>
      <c r="X722" s="140"/>
      <c r="Y722" s="140"/>
      <c r="Z722" s="140"/>
      <c r="AA722" s="140"/>
      <c r="AB722" s="140"/>
      <c r="AC722" s="140"/>
      <c r="AD722" s="140"/>
      <c r="AE722" s="140"/>
      <c r="AF722" s="141"/>
    </row>
    <row r="723" spans="1:32" s="15" customFormat="1" ht="15" customHeight="1" x14ac:dyDescent="0.25">
      <c r="A723" s="14"/>
      <c r="B723" s="74"/>
      <c r="C723" s="394" t="s">
        <v>455</v>
      </c>
      <c r="D723" s="395"/>
      <c r="E723" s="395"/>
      <c r="F723" s="395"/>
      <c r="G723" s="395"/>
      <c r="H723" s="395"/>
      <c r="I723" s="395"/>
      <c r="J723" s="395"/>
      <c r="K723" s="395"/>
      <c r="L723" s="396"/>
      <c r="M723" s="388">
        <v>3207.79</v>
      </c>
      <c r="N723" s="389"/>
      <c r="O723" s="389"/>
      <c r="P723" s="389"/>
      <c r="Q723" s="389"/>
      <c r="R723" s="389"/>
      <c r="S723" s="389"/>
      <c r="T723" s="389"/>
      <c r="U723" s="389"/>
      <c r="V723" s="390"/>
      <c r="W723" s="139">
        <v>7315.71</v>
      </c>
      <c r="X723" s="140"/>
      <c r="Y723" s="140"/>
      <c r="Z723" s="140"/>
      <c r="AA723" s="140"/>
      <c r="AB723" s="140"/>
      <c r="AC723" s="140"/>
      <c r="AD723" s="140"/>
      <c r="AE723" s="140"/>
      <c r="AF723" s="141"/>
    </row>
    <row r="724" spans="1:32" s="15" customFormat="1" ht="15" customHeight="1" x14ac:dyDescent="0.25">
      <c r="A724" s="14"/>
      <c r="B724" s="74"/>
      <c r="C724" s="394" t="s">
        <v>456</v>
      </c>
      <c r="D724" s="395"/>
      <c r="E724" s="395"/>
      <c r="F724" s="395"/>
      <c r="G724" s="395"/>
      <c r="H724" s="395"/>
      <c r="I724" s="395"/>
      <c r="J724" s="395"/>
      <c r="K724" s="395"/>
      <c r="L724" s="396"/>
      <c r="M724" s="388">
        <v>5210.0600000000004</v>
      </c>
      <c r="N724" s="389"/>
      <c r="O724" s="389"/>
      <c r="P724" s="389"/>
      <c r="Q724" s="389"/>
      <c r="R724" s="389"/>
      <c r="S724" s="389"/>
      <c r="T724" s="389"/>
      <c r="U724" s="389"/>
      <c r="V724" s="390"/>
      <c r="W724" s="139">
        <v>5624.43</v>
      </c>
      <c r="X724" s="140"/>
      <c r="Y724" s="140"/>
      <c r="Z724" s="140"/>
      <c r="AA724" s="140"/>
      <c r="AB724" s="140"/>
      <c r="AC724" s="140"/>
      <c r="AD724" s="140"/>
      <c r="AE724" s="140"/>
      <c r="AF724" s="141"/>
    </row>
    <row r="725" spans="1:32" s="15" customFormat="1" ht="15" customHeight="1" x14ac:dyDescent="0.25">
      <c r="A725" s="14"/>
      <c r="B725" s="74"/>
      <c r="C725" s="394" t="s">
        <v>457</v>
      </c>
      <c r="D725" s="395"/>
      <c r="E725" s="395"/>
      <c r="F725" s="395"/>
      <c r="G725" s="395"/>
      <c r="H725" s="395"/>
      <c r="I725" s="395"/>
      <c r="J725" s="395"/>
      <c r="K725" s="395"/>
      <c r="L725" s="396"/>
      <c r="M725" s="388">
        <v>940</v>
      </c>
      <c r="N725" s="389"/>
      <c r="O725" s="389"/>
      <c r="P725" s="389"/>
      <c r="Q725" s="389"/>
      <c r="R725" s="389"/>
      <c r="S725" s="389"/>
      <c r="T725" s="389"/>
      <c r="U725" s="389"/>
      <c r="V725" s="390"/>
      <c r="W725" s="139">
        <v>7199.05</v>
      </c>
      <c r="X725" s="140"/>
      <c r="Y725" s="140"/>
      <c r="Z725" s="140"/>
      <c r="AA725" s="140"/>
      <c r="AB725" s="140"/>
      <c r="AC725" s="140"/>
      <c r="AD725" s="140"/>
      <c r="AE725" s="140"/>
      <c r="AF725" s="141"/>
    </row>
    <row r="726" spans="1:32" s="15" customFormat="1" ht="15" customHeight="1" x14ac:dyDescent="0.25">
      <c r="A726" s="14"/>
      <c r="B726" s="74"/>
      <c r="C726" s="394" t="s">
        <v>458</v>
      </c>
      <c r="D726" s="395"/>
      <c r="E726" s="395"/>
      <c r="F726" s="395"/>
      <c r="G726" s="395"/>
      <c r="H726" s="395"/>
      <c r="I726" s="395"/>
      <c r="J726" s="395"/>
      <c r="K726" s="395"/>
      <c r="L726" s="396"/>
      <c r="M726" s="388">
        <v>4388.43</v>
      </c>
      <c r="N726" s="389"/>
      <c r="O726" s="389"/>
      <c r="P726" s="389"/>
      <c r="Q726" s="389"/>
      <c r="R726" s="389"/>
      <c r="S726" s="389"/>
      <c r="T726" s="389"/>
      <c r="U726" s="389"/>
      <c r="V726" s="390"/>
      <c r="W726" s="139">
        <v>0</v>
      </c>
      <c r="X726" s="140"/>
      <c r="Y726" s="140"/>
      <c r="Z726" s="140"/>
      <c r="AA726" s="140"/>
      <c r="AB726" s="140"/>
      <c r="AC726" s="140"/>
      <c r="AD726" s="140"/>
      <c r="AE726" s="140"/>
      <c r="AF726" s="141"/>
    </row>
    <row r="727" spans="1:32" s="15" customFormat="1" ht="15" customHeight="1" x14ac:dyDescent="0.25">
      <c r="A727" s="14"/>
      <c r="B727" s="74"/>
      <c r="C727" s="394" t="s">
        <v>459</v>
      </c>
      <c r="D727" s="395"/>
      <c r="E727" s="395"/>
      <c r="F727" s="395"/>
      <c r="G727" s="395"/>
      <c r="H727" s="395"/>
      <c r="I727" s="395"/>
      <c r="J727" s="395"/>
      <c r="K727" s="395"/>
      <c r="L727" s="396"/>
      <c r="M727" s="388">
        <v>6000</v>
      </c>
      <c r="N727" s="389"/>
      <c r="O727" s="389"/>
      <c r="P727" s="389"/>
      <c r="Q727" s="389"/>
      <c r="R727" s="389"/>
      <c r="S727" s="389"/>
      <c r="T727" s="389"/>
      <c r="U727" s="389"/>
      <c r="V727" s="390"/>
      <c r="W727" s="139">
        <v>0</v>
      </c>
      <c r="X727" s="140"/>
      <c r="Y727" s="140"/>
      <c r="Z727" s="140"/>
      <c r="AA727" s="140"/>
      <c r="AB727" s="140"/>
      <c r="AC727" s="140"/>
      <c r="AD727" s="140"/>
      <c r="AE727" s="140"/>
      <c r="AF727" s="141"/>
    </row>
    <row r="728" spans="1:32" s="15" customFormat="1" ht="15" customHeight="1" x14ac:dyDescent="0.25">
      <c r="A728" s="14"/>
      <c r="B728" s="74"/>
      <c r="C728" s="394" t="s">
        <v>460</v>
      </c>
      <c r="D728" s="395"/>
      <c r="E728" s="395"/>
      <c r="F728" s="395"/>
      <c r="G728" s="395"/>
      <c r="H728" s="395"/>
      <c r="I728" s="395"/>
      <c r="J728" s="395"/>
      <c r="K728" s="395"/>
      <c r="L728" s="396"/>
      <c r="M728" s="388">
        <v>4607.9399999999996</v>
      </c>
      <c r="N728" s="389"/>
      <c r="O728" s="389"/>
      <c r="P728" s="389"/>
      <c r="Q728" s="389"/>
      <c r="R728" s="389"/>
      <c r="S728" s="389"/>
      <c r="T728" s="389"/>
      <c r="U728" s="389"/>
      <c r="V728" s="390"/>
      <c r="W728" s="139">
        <v>10021.969999999999</v>
      </c>
      <c r="X728" s="140"/>
      <c r="Y728" s="140"/>
      <c r="Z728" s="140"/>
      <c r="AA728" s="140"/>
      <c r="AB728" s="140"/>
      <c r="AC728" s="140"/>
      <c r="AD728" s="140"/>
      <c r="AE728" s="140"/>
      <c r="AF728" s="141"/>
    </row>
    <row r="729" spans="1:32" s="15" customFormat="1" ht="15" customHeight="1" x14ac:dyDescent="0.25">
      <c r="A729" s="14"/>
      <c r="B729" s="74"/>
      <c r="C729" s="394" t="s">
        <v>461</v>
      </c>
      <c r="D729" s="395"/>
      <c r="E729" s="395"/>
      <c r="F729" s="395"/>
      <c r="G729" s="395"/>
      <c r="H729" s="395"/>
      <c r="I729" s="395"/>
      <c r="J729" s="395"/>
      <c r="K729" s="395"/>
      <c r="L729" s="396"/>
      <c r="M729" s="388">
        <v>3983.28</v>
      </c>
      <c r="N729" s="389"/>
      <c r="O729" s="389"/>
      <c r="P729" s="389"/>
      <c r="Q729" s="389"/>
      <c r="R729" s="389"/>
      <c r="S729" s="389"/>
      <c r="T729" s="389"/>
      <c r="U729" s="389"/>
      <c r="V729" s="390"/>
      <c r="W729" s="139">
        <v>4345.42</v>
      </c>
      <c r="X729" s="140"/>
      <c r="Y729" s="140"/>
      <c r="Z729" s="140"/>
      <c r="AA729" s="140"/>
      <c r="AB729" s="140"/>
      <c r="AC729" s="140"/>
      <c r="AD729" s="140"/>
      <c r="AE729" s="140"/>
      <c r="AF729" s="141"/>
    </row>
    <row r="730" spans="1:32" s="15" customFormat="1" ht="23.25" customHeight="1" x14ac:dyDescent="0.25">
      <c r="A730" s="14"/>
      <c r="B730" s="74"/>
      <c r="C730" s="394" t="s">
        <v>462</v>
      </c>
      <c r="D730" s="395"/>
      <c r="E730" s="395"/>
      <c r="F730" s="395"/>
      <c r="G730" s="395"/>
      <c r="H730" s="395"/>
      <c r="I730" s="395"/>
      <c r="J730" s="395"/>
      <c r="K730" s="395"/>
      <c r="L730" s="396"/>
      <c r="M730" s="388">
        <v>2435.4</v>
      </c>
      <c r="N730" s="389"/>
      <c r="O730" s="389"/>
      <c r="P730" s="389"/>
      <c r="Q730" s="389"/>
      <c r="R730" s="389"/>
      <c r="S730" s="389"/>
      <c r="T730" s="389"/>
      <c r="U730" s="389"/>
      <c r="V730" s="390"/>
      <c r="W730" s="139">
        <v>2358</v>
      </c>
      <c r="X730" s="140"/>
      <c r="Y730" s="140"/>
      <c r="Z730" s="140"/>
      <c r="AA730" s="140"/>
      <c r="AB730" s="140"/>
      <c r="AC730" s="140"/>
      <c r="AD730" s="140"/>
      <c r="AE730" s="140"/>
      <c r="AF730" s="141"/>
    </row>
    <row r="731" spans="1:32" s="15" customFormat="1" ht="15" customHeight="1" x14ac:dyDescent="0.25">
      <c r="A731" s="14"/>
      <c r="B731" s="74"/>
      <c r="C731" s="394" t="s">
        <v>463</v>
      </c>
      <c r="D731" s="395"/>
      <c r="E731" s="395"/>
      <c r="F731" s="395"/>
      <c r="G731" s="395"/>
      <c r="H731" s="395"/>
      <c r="I731" s="395"/>
      <c r="J731" s="395"/>
      <c r="K731" s="395"/>
      <c r="L731" s="396"/>
      <c r="M731" s="388">
        <v>3887.31</v>
      </c>
      <c r="N731" s="389"/>
      <c r="O731" s="389"/>
      <c r="P731" s="389"/>
      <c r="Q731" s="389"/>
      <c r="R731" s="389"/>
      <c r="S731" s="389"/>
      <c r="T731" s="389"/>
      <c r="U731" s="389"/>
      <c r="V731" s="390"/>
      <c r="W731" s="139">
        <v>13430.44</v>
      </c>
      <c r="X731" s="140"/>
      <c r="Y731" s="140"/>
      <c r="Z731" s="140"/>
      <c r="AA731" s="140"/>
      <c r="AB731" s="140"/>
      <c r="AC731" s="140"/>
      <c r="AD731" s="140"/>
      <c r="AE731" s="140"/>
      <c r="AF731" s="141"/>
    </row>
    <row r="732" spans="1:32" s="15" customFormat="1" ht="23.25" customHeight="1" x14ac:dyDescent="0.25">
      <c r="A732" s="14"/>
      <c r="B732" s="74"/>
      <c r="C732" s="394" t="s">
        <v>464</v>
      </c>
      <c r="D732" s="395"/>
      <c r="E732" s="395"/>
      <c r="F732" s="395"/>
      <c r="G732" s="395"/>
      <c r="H732" s="395"/>
      <c r="I732" s="395"/>
      <c r="J732" s="395"/>
      <c r="K732" s="395"/>
      <c r="L732" s="396"/>
      <c r="M732" s="388">
        <v>3724.38</v>
      </c>
      <c r="N732" s="389"/>
      <c r="O732" s="389"/>
      <c r="P732" s="389"/>
      <c r="Q732" s="389"/>
      <c r="R732" s="389"/>
      <c r="S732" s="389"/>
      <c r="T732" s="389"/>
      <c r="U732" s="389"/>
      <c r="V732" s="390"/>
      <c r="W732" s="139">
        <v>3879.45</v>
      </c>
      <c r="X732" s="140"/>
      <c r="Y732" s="140"/>
      <c r="Z732" s="140"/>
      <c r="AA732" s="140"/>
      <c r="AB732" s="140"/>
      <c r="AC732" s="140"/>
      <c r="AD732" s="140"/>
      <c r="AE732" s="140"/>
      <c r="AF732" s="141"/>
    </row>
    <row r="733" spans="1:32" s="15" customFormat="1" ht="15" customHeight="1" x14ac:dyDescent="0.25">
      <c r="A733" s="14"/>
      <c r="B733" s="74"/>
      <c r="C733" s="394" t="s">
        <v>465</v>
      </c>
      <c r="D733" s="395"/>
      <c r="E733" s="395"/>
      <c r="F733" s="395"/>
      <c r="G733" s="395"/>
      <c r="H733" s="395"/>
      <c r="I733" s="395"/>
      <c r="J733" s="395"/>
      <c r="K733" s="395"/>
      <c r="L733" s="396"/>
      <c r="M733" s="388">
        <v>1198.6099999999999</v>
      </c>
      <c r="N733" s="389"/>
      <c r="O733" s="389"/>
      <c r="P733" s="389"/>
      <c r="Q733" s="389"/>
      <c r="R733" s="389"/>
      <c r="S733" s="389"/>
      <c r="T733" s="389"/>
      <c r="U733" s="389"/>
      <c r="V733" s="390"/>
      <c r="W733" s="139">
        <v>1210.9100000000001</v>
      </c>
      <c r="X733" s="140"/>
      <c r="Y733" s="140"/>
      <c r="Z733" s="140"/>
      <c r="AA733" s="140"/>
      <c r="AB733" s="140"/>
      <c r="AC733" s="140"/>
      <c r="AD733" s="140"/>
      <c r="AE733" s="140"/>
      <c r="AF733" s="141"/>
    </row>
    <row r="734" spans="1:32" s="15" customFormat="1" ht="15" customHeight="1" x14ac:dyDescent="0.25">
      <c r="A734" s="14"/>
      <c r="B734" s="74"/>
      <c r="C734" s="394" t="s">
        <v>466</v>
      </c>
      <c r="D734" s="395"/>
      <c r="E734" s="395"/>
      <c r="F734" s="395"/>
      <c r="G734" s="395"/>
      <c r="H734" s="395"/>
      <c r="I734" s="395"/>
      <c r="J734" s="395"/>
      <c r="K734" s="395"/>
      <c r="L734" s="396"/>
      <c r="M734" s="388">
        <v>1774.19</v>
      </c>
      <c r="N734" s="389"/>
      <c r="O734" s="389"/>
      <c r="P734" s="389"/>
      <c r="Q734" s="389"/>
      <c r="R734" s="389"/>
      <c r="S734" s="389"/>
      <c r="T734" s="389"/>
      <c r="U734" s="389"/>
      <c r="V734" s="390"/>
      <c r="W734" s="139">
        <v>2309.0500000000002</v>
      </c>
      <c r="X734" s="140"/>
      <c r="Y734" s="140"/>
      <c r="Z734" s="140"/>
      <c r="AA734" s="140"/>
      <c r="AB734" s="140"/>
      <c r="AC734" s="140"/>
      <c r="AD734" s="140"/>
      <c r="AE734" s="140"/>
      <c r="AF734" s="141"/>
    </row>
    <row r="735" spans="1:32" s="15" customFormat="1" ht="15" customHeight="1" x14ac:dyDescent="0.25">
      <c r="A735" s="14"/>
      <c r="B735" s="74"/>
      <c r="C735" s="394" t="s">
        <v>467</v>
      </c>
      <c r="D735" s="395"/>
      <c r="E735" s="395"/>
      <c r="F735" s="395"/>
      <c r="G735" s="395"/>
      <c r="H735" s="395"/>
      <c r="I735" s="395"/>
      <c r="J735" s="395"/>
      <c r="K735" s="395"/>
      <c r="L735" s="396"/>
      <c r="M735" s="388">
        <v>748.26</v>
      </c>
      <c r="N735" s="389"/>
      <c r="O735" s="389"/>
      <c r="P735" s="389"/>
      <c r="Q735" s="389"/>
      <c r="R735" s="389"/>
      <c r="S735" s="389"/>
      <c r="T735" s="389"/>
      <c r="U735" s="389"/>
      <c r="V735" s="390"/>
      <c r="W735" s="139">
        <v>734.78</v>
      </c>
      <c r="X735" s="140"/>
      <c r="Y735" s="140"/>
      <c r="Z735" s="140"/>
      <c r="AA735" s="140"/>
      <c r="AB735" s="140"/>
      <c r="AC735" s="140"/>
      <c r="AD735" s="140"/>
      <c r="AE735" s="140"/>
      <c r="AF735" s="141"/>
    </row>
    <row r="736" spans="1:32" s="15" customFormat="1" ht="15" customHeight="1" x14ac:dyDescent="0.25">
      <c r="A736" s="14"/>
      <c r="B736" s="74"/>
      <c r="C736" s="130" t="s">
        <v>468</v>
      </c>
      <c r="D736" s="131"/>
      <c r="E736" s="131"/>
      <c r="F736" s="131"/>
      <c r="G736" s="131"/>
      <c r="H736" s="131"/>
      <c r="I736" s="131"/>
      <c r="J736" s="131"/>
      <c r="K736" s="131"/>
      <c r="L736" s="132"/>
      <c r="M736" s="139">
        <v>1057.75</v>
      </c>
      <c r="N736" s="140"/>
      <c r="O736" s="140"/>
      <c r="P736" s="140"/>
      <c r="Q736" s="140"/>
      <c r="R736" s="140"/>
      <c r="S736" s="140"/>
      <c r="T736" s="140"/>
      <c r="U736" s="140"/>
      <c r="V736" s="141"/>
      <c r="W736" s="139">
        <v>1098.1300000000001</v>
      </c>
      <c r="X736" s="140"/>
      <c r="Y736" s="140"/>
      <c r="Z736" s="140"/>
      <c r="AA736" s="140"/>
      <c r="AB736" s="140"/>
      <c r="AC736" s="140"/>
      <c r="AD736" s="140"/>
      <c r="AE736" s="140"/>
      <c r="AF736" s="141"/>
    </row>
    <row r="737" spans="1:32" s="15" customFormat="1" ht="15" customHeight="1" x14ac:dyDescent="0.25">
      <c r="A737" s="14"/>
      <c r="B737" s="74"/>
      <c r="C737" s="130" t="s">
        <v>469</v>
      </c>
      <c r="D737" s="131"/>
      <c r="E737" s="131"/>
      <c r="F737" s="131"/>
      <c r="G737" s="131"/>
      <c r="H737" s="131"/>
      <c r="I737" s="131"/>
      <c r="J737" s="131"/>
      <c r="K737" s="131"/>
      <c r="L737" s="132"/>
      <c r="M737" s="139">
        <v>608.4</v>
      </c>
      <c r="N737" s="140"/>
      <c r="O737" s="140"/>
      <c r="P737" s="140"/>
      <c r="Q737" s="140"/>
      <c r="R737" s="140"/>
      <c r="S737" s="140"/>
      <c r="T737" s="140"/>
      <c r="U737" s="140"/>
      <c r="V737" s="141"/>
      <c r="W737" s="139">
        <v>440</v>
      </c>
      <c r="X737" s="140"/>
      <c r="Y737" s="140"/>
      <c r="Z737" s="140"/>
      <c r="AA737" s="140"/>
      <c r="AB737" s="140"/>
      <c r="AC737" s="140"/>
      <c r="AD737" s="140"/>
      <c r="AE737" s="140"/>
      <c r="AF737" s="141"/>
    </row>
    <row r="738" spans="1:32" s="15" customFormat="1" ht="15" customHeight="1" x14ac:dyDescent="0.25">
      <c r="A738" s="14"/>
      <c r="B738" s="74"/>
      <c r="C738" s="130" t="s">
        <v>470</v>
      </c>
      <c r="D738" s="131"/>
      <c r="E738" s="131"/>
      <c r="F738" s="131"/>
      <c r="G738" s="131"/>
      <c r="H738" s="131"/>
      <c r="I738" s="131"/>
      <c r="J738" s="131"/>
      <c r="K738" s="131"/>
      <c r="L738" s="132"/>
      <c r="M738" s="139">
        <v>3011.03</v>
      </c>
      <c r="N738" s="140"/>
      <c r="O738" s="140"/>
      <c r="P738" s="140"/>
      <c r="Q738" s="140"/>
      <c r="R738" s="140"/>
      <c r="S738" s="140"/>
      <c r="T738" s="140"/>
      <c r="U738" s="140"/>
      <c r="V738" s="141"/>
      <c r="W738" s="139">
        <v>25.48</v>
      </c>
      <c r="X738" s="140"/>
      <c r="Y738" s="140"/>
      <c r="Z738" s="140"/>
      <c r="AA738" s="140"/>
      <c r="AB738" s="140"/>
      <c r="AC738" s="140"/>
      <c r="AD738" s="140"/>
      <c r="AE738" s="140"/>
      <c r="AF738" s="141"/>
    </row>
    <row r="739" spans="1:32" s="15" customFormat="1" ht="15" customHeight="1" x14ac:dyDescent="0.25">
      <c r="A739" s="14"/>
      <c r="B739" s="74"/>
      <c r="C739" s="130" t="s">
        <v>292</v>
      </c>
      <c r="D739" s="131"/>
      <c r="E739" s="131"/>
      <c r="F739" s="131"/>
      <c r="G739" s="131"/>
      <c r="H739" s="131"/>
      <c r="I739" s="131"/>
      <c r="J739" s="131"/>
      <c r="K739" s="131"/>
      <c r="L739" s="132"/>
      <c r="M739" s="337">
        <f>13015.61+60-60</f>
        <v>13015.61</v>
      </c>
      <c r="N739" s="338"/>
      <c r="O739" s="338"/>
      <c r="P739" s="338"/>
      <c r="Q739" s="338"/>
      <c r="R739" s="338"/>
      <c r="S739" s="338"/>
      <c r="T739" s="338"/>
      <c r="U739" s="338"/>
      <c r="V739" s="339"/>
      <c r="W739" s="139">
        <v>20459.68</v>
      </c>
      <c r="X739" s="140"/>
      <c r="Y739" s="140"/>
      <c r="Z739" s="140"/>
      <c r="AA739" s="140"/>
      <c r="AB739" s="140"/>
      <c r="AC739" s="140"/>
      <c r="AD739" s="140"/>
      <c r="AE739" s="140"/>
      <c r="AF739" s="141"/>
    </row>
    <row r="740" spans="1:32" s="15" customFormat="1" ht="21.95" customHeight="1" x14ac:dyDescent="0.25">
      <c r="A740" s="14"/>
      <c r="B740" s="74"/>
      <c r="C740" s="367" t="s">
        <v>471</v>
      </c>
      <c r="D740" s="368"/>
      <c r="E740" s="368"/>
      <c r="F740" s="368"/>
      <c r="G740" s="368"/>
      <c r="H740" s="368"/>
      <c r="I740" s="368"/>
      <c r="J740" s="368"/>
      <c r="K740" s="368"/>
      <c r="L740" s="369"/>
      <c r="M740" s="391">
        <f>SUM(M741:V748)</f>
        <v>49208.86</v>
      </c>
      <c r="N740" s="392"/>
      <c r="O740" s="392"/>
      <c r="P740" s="392"/>
      <c r="Q740" s="392"/>
      <c r="R740" s="392"/>
      <c r="S740" s="392"/>
      <c r="T740" s="392"/>
      <c r="U740" s="392"/>
      <c r="V740" s="393"/>
      <c r="W740" s="370">
        <f>SUM(W741:AF748)</f>
        <v>55235</v>
      </c>
      <c r="X740" s="371"/>
      <c r="Y740" s="371"/>
      <c r="Z740" s="371"/>
      <c r="AA740" s="371"/>
      <c r="AB740" s="371"/>
      <c r="AC740" s="371"/>
      <c r="AD740" s="371"/>
      <c r="AE740" s="371"/>
      <c r="AF740" s="372"/>
    </row>
    <row r="741" spans="1:32" s="15" customFormat="1" ht="21.75" customHeight="1" x14ac:dyDescent="0.25">
      <c r="A741" s="14"/>
      <c r="B741" s="74"/>
      <c r="C741" s="358" t="s">
        <v>472</v>
      </c>
      <c r="D741" s="359"/>
      <c r="E741" s="359"/>
      <c r="F741" s="359"/>
      <c r="G741" s="359"/>
      <c r="H741" s="359"/>
      <c r="I741" s="359"/>
      <c r="J741" s="359"/>
      <c r="K741" s="359"/>
      <c r="L741" s="360"/>
      <c r="M741" s="337">
        <v>16060</v>
      </c>
      <c r="N741" s="338"/>
      <c r="O741" s="338"/>
      <c r="P741" s="338"/>
      <c r="Q741" s="338"/>
      <c r="R741" s="338"/>
      <c r="S741" s="338"/>
      <c r="T741" s="338"/>
      <c r="U741" s="338"/>
      <c r="V741" s="339"/>
      <c r="W741" s="139">
        <v>16439</v>
      </c>
      <c r="X741" s="140"/>
      <c r="Y741" s="140"/>
      <c r="Z741" s="140"/>
      <c r="AA741" s="140"/>
      <c r="AB741" s="140"/>
      <c r="AC741" s="140"/>
      <c r="AD741" s="140"/>
      <c r="AE741" s="140"/>
      <c r="AF741" s="141"/>
    </row>
    <row r="742" spans="1:32" s="107" customFormat="1" ht="15" customHeight="1" x14ac:dyDescent="0.25">
      <c r="A742" s="106"/>
      <c r="C742" s="382" t="s">
        <v>473</v>
      </c>
      <c r="D742" s="383"/>
      <c r="E742" s="383"/>
      <c r="F742" s="383"/>
      <c r="G742" s="383"/>
      <c r="H742" s="383"/>
      <c r="I742" s="383"/>
      <c r="J742" s="383"/>
      <c r="K742" s="383"/>
      <c r="L742" s="384"/>
      <c r="M742" s="385">
        <v>0</v>
      </c>
      <c r="N742" s="386"/>
      <c r="O742" s="386"/>
      <c r="P742" s="386"/>
      <c r="Q742" s="386"/>
      <c r="R742" s="386"/>
      <c r="S742" s="386"/>
      <c r="T742" s="386"/>
      <c r="U742" s="386"/>
      <c r="V742" s="387"/>
      <c r="W742" s="388">
        <v>33761</v>
      </c>
      <c r="X742" s="389"/>
      <c r="Y742" s="389"/>
      <c r="Z742" s="389"/>
      <c r="AA742" s="389"/>
      <c r="AB742" s="389"/>
      <c r="AC742" s="389"/>
      <c r="AD742" s="389"/>
      <c r="AE742" s="389"/>
      <c r="AF742" s="390"/>
    </row>
    <row r="743" spans="1:32" s="15" customFormat="1" ht="15" customHeight="1" x14ac:dyDescent="0.25">
      <c r="A743" s="14"/>
      <c r="B743" s="74"/>
      <c r="C743" s="376" t="s">
        <v>474</v>
      </c>
      <c r="D743" s="377"/>
      <c r="E743" s="377"/>
      <c r="F743" s="377"/>
      <c r="G743" s="377"/>
      <c r="H743" s="377"/>
      <c r="I743" s="377"/>
      <c r="J743" s="377"/>
      <c r="K743" s="377"/>
      <c r="L743" s="378"/>
      <c r="M743" s="379">
        <v>276.79000000000002</v>
      </c>
      <c r="N743" s="380"/>
      <c r="O743" s="380"/>
      <c r="P743" s="380"/>
      <c r="Q743" s="380"/>
      <c r="R743" s="380"/>
      <c r="S743" s="380"/>
      <c r="T743" s="380"/>
      <c r="U743" s="380"/>
      <c r="V743" s="381"/>
      <c r="W743" s="169">
        <v>1099</v>
      </c>
      <c r="X743" s="170"/>
      <c r="Y743" s="170"/>
      <c r="Z743" s="170"/>
      <c r="AA743" s="170"/>
      <c r="AB743" s="170"/>
      <c r="AC743" s="170"/>
      <c r="AD743" s="170"/>
      <c r="AE743" s="170"/>
      <c r="AF743" s="171"/>
    </row>
    <row r="744" spans="1:32" s="15" customFormat="1" ht="15" customHeight="1" x14ac:dyDescent="0.25">
      <c r="A744" s="14"/>
      <c r="B744" s="74"/>
      <c r="C744" s="358" t="s">
        <v>475</v>
      </c>
      <c r="D744" s="359"/>
      <c r="E744" s="359"/>
      <c r="F744" s="359"/>
      <c r="G744" s="359"/>
      <c r="H744" s="359"/>
      <c r="I744" s="359"/>
      <c r="J744" s="359"/>
      <c r="K744" s="359"/>
      <c r="L744" s="360"/>
      <c r="M744" s="337">
        <v>3411.21</v>
      </c>
      <c r="N744" s="338"/>
      <c r="O744" s="338"/>
      <c r="P744" s="338"/>
      <c r="Q744" s="338"/>
      <c r="R744" s="338"/>
      <c r="S744" s="338"/>
      <c r="T744" s="338"/>
      <c r="U744" s="338"/>
      <c r="V744" s="339"/>
      <c r="W744" s="139">
        <v>4405</v>
      </c>
      <c r="X744" s="140"/>
      <c r="Y744" s="140"/>
      <c r="Z744" s="140"/>
      <c r="AA744" s="140"/>
      <c r="AB744" s="140"/>
      <c r="AC744" s="140"/>
      <c r="AD744" s="140"/>
      <c r="AE744" s="140"/>
      <c r="AF744" s="141"/>
    </row>
    <row r="745" spans="1:32" s="15" customFormat="1" ht="15" customHeight="1" x14ac:dyDescent="0.25">
      <c r="A745" s="14"/>
      <c r="B745" s="74"/>
      <c r="C745" s="358" t="s">
        <v>476</v>
      </c>
      <c r="D745" s="359"/>
      <c r="E745" s="359"/>
      <c r="F745" s="359"/>
      <c r="G745" s="359"/>
      <c r="H745" s="359"/>
      <c r="I745" s="359"/>
      <c r="J745" s="359"/>
      <c r="K745" s="359"/>
      <c r="L745" s="360"/>
      <c r="M745" s="337">
        <v>0</v>
      </c>
      <c r="N745" s="338"/>
      <c r="O745" s="338"/>
      <c r="P745" s="338"/>
      <c r="Q745" s="338"/>
      <c r="R745" s="338"/>
      <c r="S745" s="338"/>
      <c r="T745" s="338"/>
      <c r="U745" s="338"/>
      <c r="V745" s="339"/>
      <c r="W745" s="139"/>
      <c r="X745" s="140"/>
      <c r="Y745" s="140"/>
      <c r="Z745" s="140"/>
      <c r="AA745" s="140"/>
      <c r="AB745" s="140"/>
      <c r="AC745" s="140"/>
      <c r="AD745" s="140"/>
      <c r="AE745" s="140"/>
      <c r="AF745" s="141"/>
    </row>
    <row r="746" spans="1:32" s="15" customFormat="1" ht="18.75" customHeight="1" x14ac:dyDescent="0.25">
      <c r="A746" s="14"/>
      <c r="B746" s="74"/>
      <c r="C746" s="358" t="s">
        <v>477</v>
      </c>
      <c r="D746" s="359"/>
      <c r="E746" s="359"/>
      <c r="F746" s="359"/>
      <c r="G746" s="359"/>
      <c r="H746" s="359"/>
      <c r="I746" s="359"/>
      <c r="J746" s="359"/>
      <c r="K746" s="359"/>
      <c r="L746" s="360"/>
      <c r="M746" s="337">
        <v>-770</v>
      </c>
      <c r="N746" s="338"/>
      <c r="O746" s="338"/>
      <c r="P746" s="338"/>
      <c r="Q746" s="338"/>
      <c r="R746" s="338"/>
      <c r="S746" s="338"/>
      <c r="T746" s="338"/>
      <c r="U746" s="338"/>
      <c r="V746" s="339"/>
      <c r="W746" s="139">
        <v>-465</v>
      </c>
      <c r="X746" s="140"/>
      <c r="Y746" s="140"/>
      <c r="Z746" s="140"/>
      <c r="AA746" s="140"/>
      <c r="AB746" s="140"/>
      <c r="AC746" s="140"/>
      <c r="AD746" s="140"/>
      <c r="AE746" s="140"/>
      <c r="AF746" s="141"/>
    </row>
    <row r="747" spans="1:32" s="15" customFormat="1" ht="22.5" customHeight="1" x14ac:dyDescent="0.25">
      <c r="A747" s="14"/>
      <c r="B747" s="74"/>
      <c r="C747" s="373" t="s">
        <v>478</v>
      </c>
      <c r="D747" s="374"/>
      <c r="E747" s="374"/>
      <c r="F747" s="374"/>
      <c r="G747" s="374"/>
      <c r="H747" s="374"/>
      <c r="I747" s="374"/>
      <c r="J747" s="374"/>
      <c r="K747" s="374"/>
      <c r="L747" s="375"/>
      <c r="M747" s="337">
        <f>19.86+30035</f>
        <v>30054.86</v>
      </c>
      <c r="N747" s="338"/>
      <c r="O747" s="338"/>
      <c r="P747" s="338"/>
      <c r="Q747" s="338"/>
      <c r="R747" s="338"/>
      <c r="S747" s="338"/>
      <c r="T747" s="338"/>
      <c r="U747" s="338"/>
      <c r="V747" s="339"/>
      <c r="W747" s="139">
        <v>-906</v>
      </c>
      <c r="X747" s="140"/>
      <c r="Y747" s="140"/>
      <c r="Z747" s="140"/>
      <c r="AA747" s="140"/>
      <c r="AB747" s="140"/>
      <c r="AC747" s="140"/>
      <c r="AD747" s="140"/>
      <c r="AE747" s="140"/>
      <c r="AF747" s="141"/>
    </row>
    <row r="748" spans="1:32" s="15" customFormat="1" ht="15" customHeight="1" x14ac:dyDescent="0.25">
      <c r="A748" s="14"/>
      <c r="B748" s="74"/>
      <c r="C748" s="358" t="s">
        <v>292</v>
      </c>
      <c r="D748" s="359"/>
      <c r="E748" s="359"/>
      <c r="F748" s="359"/>
      <c r="G748" s="359"/>
      <c r="H748" s="359"/>
      <c r="I748" s="359"/>
      <c r="J748" s="359"/>
      <c r="K748" s="359"/>
      <c r="L748" s="360"/>
      <c r="M748" s="337">
        <v>176</v>
      </c>
      <c r="N748" s="338"/>
      <c r="O748" s="338"/>
      <c r="P748" s="338"/>
      <c r="Q748" s="338"/>
      <c r="R748" s="338"/>
      <c r="S748" s="338"/>
      <c r="T748" s="338"/>
      <c r="U748" s="338"/>
      <c r="V748" s="339"/>
      <c r="W748" s="139">
        <v>902</v>
      </c>
      <c r="X748" s="140"/>
      <c r="Y748" s="140"/>
      <c r="Z748" s="140"/>
      <c r="AA748" s="140"/>
      <c r="AB748" s="140"/>
      <c r="AC748" s="140"/>
      <c r="AD748" s="140"/>
      <c r="AE748" s="140"/>
      <c r="AF748" s="141"/>
    </row>
    <row r="749" spans="1:32" s="15" customFormat="1" ht="15" customHeight="1" x14ac:dyDescent="0.25">
      <c r="A749" s="14"/>
      <c r="B749" s="74"/>
      <c r="C749" s="367" t="s">
        <v>479</v>
      </c>
      <c r="D749" s="368"/>
      <c r="E749" s="368"/>
      <c r="F749" s="368"/>
      <c r="G749" s="368"/>
      <c r="H749" s="368"/>
      <c r="I749" s="368"/>
      <c r="J749" s="368"/>
      <c r="K749" s="368"/>
      <c r="L749" s="369"/>
      <c r="M749" s="370">
        <f>SUM(M750+M752)</f>
        <v>24949.34</v>
      </c>
      <c r="N749" s="371"/>
      <c r="O749" s="371"/>
      <c r="P749" s="371"/>
      <c r="Q749" s="371"/>
      <c r="R749" s="371"/>
      <c r="S749" s="371"/>
      <c r="T749" s="371"/>
      <c r="U749" s="371"/>
      <c r="V749" s="372"/>
      <c r="W749" s="370">
        <f>SUM(W750+W752)</f>
        <v>24919</v>
      </c>
      <c r="X749" s="371"/>
      <c r="Y749" s="371"/>
      <c r="Z749" s="371"/>
      <c r="AA749" s="371"/>
      <c r="AB749" s="371"/>
      <c r="AC749" s="371"/>
      <c r="AD749" s="371"/>
      <c r="AE749" s="371"/>
      <c r="AF749" s="372"/>
    </row>
    <row r="750" spans="1:32" s="15" customFormat="1" ht="15" customHeight="1" x14ac:dyDescent="0.25">
      <c r="A750" s="14"/>
      <c r="B750" s="74"/>
      <c r="C750" s="364" t="s">
        <v>480</v>
      </c>
      <c r="D750" s="365"/>
      <c r="E750" s="365"/>
      <c r="F750" s="365"/>
      <c r="G750" s="365"/>
      <c r="H750" s="365"/>
      <c r="I750" s="365"/>
      <c r="J750" s="365"/>
      <c r="K750" s="365"/>
      <c r="L750" s="366"/>
      <c r="M750" s="139"/>
      <c r="N750" s="140"/>
      <c r="O750" s="140"/>
      <c r="P750" s="140"/>
      <c r="Q750" s="140"/>
      <c r="R750" s="140"/>
      <c r="S750" s="140"/>
      <c r="T750" s="140"/>
      <c r="U750" s="140"/>
      <c r="V750" s="141"/>
      <c r="W750" s="139">
        <v>21</v>
      </c>
      <c r="X750" s="140"/>
      <c r="Y750" s="140"/>
      <c r="Z750" s="140"/>
      <c r="AA750" s="140"/>
      <c r="AB750" s="140"/>
      <c r="AC750" s="140"/>
      <c r="AD750" s="140"/>
      <c r="AE750" s="140"/>
      <c r="AF750" s="141"/>
    </row>
    <row r="751" spans="1:32" s="15" customFormat="1" ht="21.95" customHeight="1" x14ac:dyDescent="0.25">
      <c r="A751" s="14"/>
      <c r="B751" s="74"/>
      <c r="C751" s="130" t="s">
        <v>481</v>
      </c>
      <c r="D751" s="131"/>
      <c r="E751" s="131"/>
      <c r="F751" s="131"/>
      <c r="G751" s="131"/>
      <c r="H751" s="131"/>
      <c r="I751" s="131"/>
      <c r="J751" s="131"/>
      <c r="K751" s="131"/>
      <c r="L751" s="132"/>
      <c r="M751" s="139">
        <v>1.78</v>
      </c>
      <c r="N751" s="140"/>
      <c r="O751" s="140"/>
      <c r="P751" s="140"/>
      <c r="Q751" s="140"/>
      <c r="R751" s="140"/>
      <c r="S751" s="140"/>
      <c r="T751" s="140"/>
      <c r="U751" s="140"/>
      <c r="V751" s="141"/>
      <c r="W751" s="139">
        <v>1</v>
      </c>
      <c r="X751" s="140"/>
      <c r="Y751" s="140"/>
      <c r="Z751" s="140"/>
      <c r="AA751" s="140"/>
      <c r="AB751" s="140"/>
      <c r="AC751" s="140"/>
      <c r="AD751" s="140"/>
      <c r="AE751" s="140"/>
      <c r="AF751" s="141"/>
    </row>
    <row r="752" spans="1:32" s="15" customFormat="1" ht="21.95" customHeight="1" x14ac:dyDescent="0.25">
      <c r="A752" s="14"/>
      <c r="B752" s="74"/>
      <c r="C752" s="364" t="s">
        <v>482</v>
      </c>
      <c r="D752" s="365"/>
      <c r="E752" s="365"/>
      <c r="F752" s="365"/>
      <c r="G752" s="365"/>
      <c r="H752" s="365"/>
      <c r="I752" s="365"/>
      <c r="J752" s="365"/>
      <c r="K752" s="365"/>
      <c r="L752" s="366"/>
      <c r="M752" s="139">
        <f>SUM(M753:V754)</f>
        <v>24949.34</v>
      </c>
      <c r="N752" s="140"/>
      <c r="O752" s="140"/>
      <c r="P752" s="140"/>
      <c r="Q752" s="140"/>
      <c r="R752" s="140"/>
      <c r="S752" s="140"/>
      <c r="T752" s="140"/>
      <c r="U752" s="140"/>
      <c r="V752" s="141"/>
      <c r="W752" s="139">
        <v>24898</v>
      </c>
      <c r="X752" s="140"/>
      <c r="Y752" s="140"/>
      <c r="Z752" s="140"/>
      <c r="AA752" s="140"/>
      <c r="AB752" s="140"/>
      <c r="AC752" s="140"/>
      <c r="AD752" s="140"/>
      <c r="AE752" s="140"/>
      <c r="AF752" s="141"/>
    </row>
    <row r="753" spans="1:32" s="15" customFormat="1" ht="15" customHeight="1" x14ac:dyDescent="0.25">
      <c r="A753" s="14"/>
      <c r="B753" s="74"/>
      <c r="C753" s="358" t="s">
        <v>483</v>
      </c>
      <c r="D753" s="359"/>
      <c r="E753" s="359"/>
      <c r="F753" s="359"/>
      <c r="G753" s="359"/>
      <c r="H753" s="359"/>
      <c r="I753" s="359"/>
      <c r="J753" s="359"/>
      <c r="K753" s="359"/>
      <c r="L753" s="360"/>
      <c r="M753" s="139">
        <v>21332.41</v>
      </c>
      <c r="N753" s="140"/>
      <c r="O753" s="140"/>
      <c r="P753" s="140"/>
      <c r="Q753" s="140"/>
      <c r="R753" s="140"/>
      <c r="S753" s="140"/>
      <c r="T753" s="140"/>
      <c r="U753" s="140"/>
      <c r="V753" s="141"/>
      <c r="W753" s="139">
        <v>21642</v>
      </c>
      <c r="X753" s="140"/>
      <c r="Y753" s="140"/>
      <c r="Z753" s="140"/>
      <c r="AA753" s="140"/>
      <c r="AB753" s="140"/>
      <c r="AC753" s="140"/>
      <c r="AD753" s="140"/>
      <c r="AE753" s="140"/>
      <c r="AF753" s="141"/>
    </row>
    <row r="754" spans="1:32" s="15" customFormat="1" ht="15" customHeight="1" thickBot="1" x14ac:dyDescent="0.3">
      <c r="A754" s="14"/>
      <c r="B754" s="74"/>
      <c r="C754" s="361" t="s">
        <v>484</v>
      </c>
      <c r="D754" s="362"/>
      <c r="E754" s="362"/>
      <c r="F754" s="362"/>
      <c r="G754" s="362"/>
      <c r="H754" s="362"/>
      <c r="I754" s="362"/>
      <c r="J754" s="362"/>
      <c r="K754" s="362"/>
      <c r="L754" s="363"/>
      <c r="M754" s="320">
        <v>3616.93</v>
      </c>
      <c r="N754" s="321"/>
      <c r="O754" s="321"/>
      <c r="P754" s="321"/>
      <c r="Q754" s="321"/>
      <c r="R754" s="321"/>
      <c r="S754" s="321"/>
      <c r="T754" s="321"/>
      <c r="U754" s="321"/>
      <c r="V754" s="322"/>
      <c r="W754" s="323">
        <v>3255</v>
      </c>
      <c r="X754" s="324"/>
      <c r="Y754" s="324"/>
      <c r="Z754" s="324"/>
      <c r="AA754" s="324"/>
      <c r="AB754" s="324"/>
      <c r="AC754" s="324"/>
      <c r="AD754" s="324"/>
      <c r="AE754" s="324"/>
      <c r="AF754" s="325"/>
    </row>
    <row r="755" spans="1:32" s="15" customFormat="1" ht="29.25" hidden="1" customHeight="1" x14ac:dyDescent="0.25">
      <c r="A755" s="14"/>
      <c r="B755" s="74"/>
      <c r="C755" s="346" t="s">
        <v>485</v>
      </c>
      <c r="D755" s="347"/>
      <c r="E755" s="347"/>
      <c r="F755" s="347"/>
      <c r="G755" s="347"/>
      <c r="H755" s="347"/>
      <c r="I755" s="347"/>
      <c r="J755" s="347"/>
      <c r="K755" s="347"/>
      <c r="L755" s="348"/>
      <c r="M755" s="349"/>
      <c r="N755" s="350"/>
      <c r="O755" s="350"/>
      <c r="P755" s="350"/>
      <c r="Q755" s="350"/>
      <c r="R755" s="350"/>
      <c r="S755" s="350"/>
      <c r="T755" s="350"/>
      <c r="U755" s="350"/>
      <c r="V755" s="351"/>
      <c r="W755" s="349"/>
      <c r="X755" s="350"/>
      <c r="Y755" s="350"/>
      <c r="Z755" s="350"/>
      <c r="AA755" s="350"/>
      <c r="AB755" s="350"/>
      <c r="AC755" s="350"/>
      <c r="AD755" s="350"/>
      <c r="AE755" s="350"/>
      <c r="AF755" s="351"/>
    </row>
    <row r="756" spans="1:32" s="15" customFormat="1" ht="29.25" hidden="1" customHeight="1" x14ac:dyDescent="0.25">
      <c r="A756" s="14"/>
      <c r="B756" s="74"/>
      <c r="C756" s="352"/>
      <c r="D756" s="353"/>
      <c r="E756" s="353"/>
      <c r="F756" s="353"/>
      <c r="G756" s="353"/>
      <c r="H756" s="353"/>
      <c r="I756" s="353"/>
      <c r="J756" s="353"/>
      <c r="K756" s="353"/>
      <c r="L756" s="354"/>
      <c r="M756" s="355"/>
      <c r="N756" s="356"/>
      <c r="O756" s="356"/>
      <c r="P756" s="356"/>
      <c r="Q756" s="356"/>
      <c r="R756" s="356"/>
      <c r="S756" s="356"/>
      <c r="T756" s="356"/>
      <c r="U756" s="356"/>
      <c r="V756" s="357"/>
      <c r="W756" s="355"/>
      <c r="X756" s="356"/>
      <c r="Y756" s="356"/>
      <c r="Z756" s="356"/>
      <c r="AA756" s="356"/>
      <c r="AB756" s="356"/>
      <c r="AC756" s="356"/>
      <c r="AD756" s="356"/>
      <c r="AE756" s="356"/>
      <c r="AF756" s="357"/>
    </row>
    <row r="757" spans="1:32" s="15" customFormat="1" ht="29.25" hidden="1" customHeight="1" x14ac:dyDescent="0.25">
      <c r="A757" s="14"/>
      <c r="B757" s="74"/>
      <c r="C757" s="340"/>
      <c r="D757" s="341"/>
      <c r="E757" s="341"/>
      <c r="F757" s="341"/>
      <c r="G757" s="341"/>
      <c r="H757" s="341"/>
      <c r="I757" s="341"/>
      <c r="J757" s="341"/>
      <c r="K757" s="341"/>
      <c r="L757" s="342"/>
      <c r="M757" s="343"/>
      <c r="N757" s="344"/>
      <c r="O757" s="344"/>
      <c r="P757" s="344"/>
      <c r="Q757" s="344"/>
      <c r="R757" s="344"/>
      <c r="S757" s="344"/>
      <c r="T757" s="344"/>
      <c r="U757" s="344"/>
      <c r="V757" s="345"/>
      <c r="W757" s="343"/>
      <c r="X757" s="344"/>
      <c r="Y757" s="344"/>
      <c r="Z757" s="344"/>
      <c r="AA757" s="344"/>
      <c r="AB757" s="344"/>
      <c r="AC757" s="344"/>
      <c r="AD757" s="344"/>
      <c r="AE757" s="344"/>
      <c r="AF757" s="345"/>
    </row>
    <row r="758" spans="1:32" s="17" customFormat="1" ht="14.25" customHeight="1" x14ac:dyDescent="0.2">
      <c r="A758" s="28"/>
      <c r="B758" s="18"/>
      <c r="C758" s="75"/>
      <c r="D758" s="75"/>
      <c r="E758" s="75"/>
      <c r="F758" s="75"/>
      <c r="G758" s="75"/>
      <c r="H758" s="75"/>
      <c r="I758" s="75"/>
      <c r="J758" s="75"/>
      <c r="K758" s="75"/>
      <c r="L758" s="75"/>
      <c r="M758" s="76"/>
      <c r="N758" s="76"/>
      <c r="O758" s="76"/>
      <c r="P758" s="76"/>
      <c r="Q758" s="76"/>
      <c r="R758" s="76"/>
      <c r="S758" s="76"/>
      <c r="T758" s="76"/>
      <c r="U758" s="76"/>
      <c r="V758" s="76"/>
      <c r="W758" s="76"/>
      <c r="X758" s="76"/>
      <c r="Y758" s="76"/>
      <c r="Z758" s="76"/>
      <c r="AA758" s="76"/>
      <c r="AB758" s="76"/>
      <c r="AC758" s="76"/>
      <c r="AD758" s="76"/>
      <c r="AE758" s="76"/>
      <c r="AF758" s="76"/>
    </row>
    <row r="759" spans="1:32" s="17" customFormat="1" ht="14.25" customHeight="1" thickBot="1" x14ac:dyDescent="0.25">
      <c r="A759" s="28"/>
      <c r="B759" s="18"/>
      <c r="C759" s="75"/>
      <c r="D759" s="75"/>
      <c r="E759" s="75"/>
      <c r="F759" s="75"/>
      <c r="G759" s="75"/>
      <c r="H759" s="75"/>
      <c r="I759" s="75"/>
      <c r="J759" s="75"/>
      <c r="K759" s="75"/>
      <c r="L759" s="75"/>
      <c r="M759" s="76"/>
      <c r="N759" s="76"/>
      <c r="O759" s="76"/>
      <c r="P759" s="76"/>
      <c r="Q759" s="76"/>
      <c r="R759" s="76"/>
      <c r="S759" s="76"/>
      <c r="T759" s="76"/>
      <c r="U759" s="76"/>
      <c r="V759" s="76"/>
      <c r="W759" s="76"/>
      <c r="X759" s="76"/>
      <c r="Y759" s="76"/>
      <c r="Z759" s="76"/>
      <c r="AA759" s="76"/>
      <c r="AB759" s="76"/>
      <c r="AC759" s="76"/>
      <c r="AD759" s="76"/>
      <c r="AE759" s="76"/>
      <c r="AF759" s="76"/>
    </row>
    <row r="760" spans="1:32" s="17" customFormat="1" ht="14.25" customHeight="1" x14ac:dyDescent="0.2">
      <c r="A760" s="28">
        <v>39</v>
      </c>
      <c r="B760" s="18"/>
      <c r="C760" s="154" t="s">
        <v>250</v>
      </c>
      <c r="D760" s="155"/>
      <c r="E760" s="155"/>
      <c r="F760" s="155"/>
      <c r="G760" s="155"/>
      <c r="H760" s="155"/>
      <c r="I760" s="155"/>
      <c r="J760" s="155"/>
      <c r="K760" s="155"/>
      <c r="L760" s="156"/>
      <c r="M760" s="234" t="s">
        <v>56</v>
      </c>
      <c r="N760" s="235"/>
      <c r="O760" s="235"/>
      <c r="P760" s="235"/>
      <c r="Q760" s="235"/>
      <c r="R760" s="235"/>
      <c r="S760" s="235"/>
      <c r="T760" s="235"/>
      <c r="U760" s="235"/>
      <c r="V760" s="236"/>
      <c r="W760" s="234" t="s">
        <v>57</v>
      </c>
      <c r="X760" s="235"/>
      <c r="Y760" s="235"/>
      <c r="Z760" s="235"/>
      <c r="AA760" s="235"/>
      <c r="AB760" s="235"/>
      <c r="AC760" s="235"/>
      <c r="AD760" s="235"/>
      <c r="AE760" s="235"/>
      <c r="AF760" s="236"/>
    </row>
    <row r="761" spans="1:32" s="17" customFormat="1" ht="14.25" customHeight="1" thickBot="1" x14ac:dyDescent="0.25">
      <c r="A761" s="28"/>
      <c r="B761" s="18"/>
      <c r="C761" s="157"/>
      <c r="D761" s="158"/>
      <c r="E761" s="158"/>
      <c r="F761" s="158"/>
      <c r="G761" s="158"/>
      <c r="H761" s="158"/>
      <c r="I761" s="158"/>
      <c r="J761" s="158"/>
      <c r="K761" s="158"/>
      <c r="L761" s="159"/>
      <c r="M761" s="237"/>
      <c r="N761" s="238"/>
      <c r="O761" s="238"/>
      <c r="P761" s="238"/>
      <c r="Q761" s="238"/>
      <c r="R761" s="238"/>
      <c r="S761" s="238"/>
      <c r="T761" s="238"/>
      <c r="U761" s="238"/>
      <c r="V761" s="239"/>
      <c r="W761" s="237"/>
      <c r="X761" s="238"/>
      <c r="Y761" s="238"/>
      <c r="Z761" s="238"/>
      <c r="AA761" s="238"/>
      <c r="AB761" s="238"/>
      <c r="AC761" s="238"/>
      <c r="AD761" s="238"/>
      <c r="AE761" s="238"/>
      <c r="AF761" s="239"/>
    </row>
    <row r="762" spans="1:32" s="15" customFormat="1" ht="24.95" customHeight="1" x14ac:dyDescent="0.25">
      <c r="A762" s="14"/>
      <c r="B762" s="74"/>
      <c r="C762" s="331" t="s">
        <v>486</v>
      </c>
      <c r="D762" s="332"/>
      <c r="E762" s="332"/>
      <c r="F762" s="332"/>
      <c r="G762" s="332"/>
      <c r="H762" s="332"/>
      <c r="I762" s="332"/>
      <c r="J762" s="332"/>
      <c r="K762" s="332"/>
      <c r="L762" s="333"/>
      <c r="M762" s="334">
        <f>SUM(M763,M764)</f>
        <v>5000</v>
      </c>
      <c r="N762" s="335"/>
      <c r="O762" s="335"/>
      <c r="P762" s="335"/>
      <c r="Q762" s="335"/>
      <c r="R762" s="335"/>
      <c r="S762" s="335"/>
      <c r="T762" s="335"/>
      <c r="U762" s="335"/>
      <c r="V762" s="336"/>
      <c r="W762" s="334">
        <f>SUM(W763,W764)</f>
        <v>6790</v>
      </c>
      <c r="X762" s="335"/>
      <c r="Y762" s="335"/>
      <c r="Z762" s="335"/>
      <c r="AA762" s="335"/>
      <c r="AB762" s="335"/>
      <c r="AC762" s="335"/>
      <c r="AD762" s="335"/>
      <c r="AE762" s="335"/>
      <c r="AF762" s="336"/>
    </row>
    <row r="763" spans="1:32" s="15" customFormat="1" ht="24.95" customHeight="1" x14ac:dyDescent="0.25">
      <c r="A763" s="14"/>
      <c r="B763" s="74"/>
      <c r="C763" s="130" t="s">
        <v>487</v>
      </c>
      <c r="D763" s="131"/>
      <c r="E763" s="131"/>
      <c r="F763" s="131"/>
      <c r="G763" s="131"/>
      <c r="H763" s="131"/>
      <c r="I763" s="131"/>
      <c r="J763" s="131"/>
      <c r="K763" s="131"/>
      <c r="L763" s="132"/>
      <c r="M763" s="337">
        <v>5000</v>
      </c>
      <c r="N763" s="338"/>
      <c r="O763" s="338"/>
      <c r="P763" s="338"/>
      <c r="Q763" s="338"/>
      <c r="R763" s="338"/>
      <c r="S763" s="338"/>
      <c r="T763" s="338"/>
      <c r="U763" s="338"/>
      <c r="V763" s="339"/>
      <c r="W763" s="139">
        <v>5000</v>
      </c>
      <c r="X763" s="140"/>
      <c r="Y763" s="140"/>
      <c r="Z763" s="140"/>
      <c r="AA763" s="140"/>
      <c r="AB763" s="140"/>
      <c r="AC763" s="140"/>
      <c r="AD763" s="140"/>
      <c r="AE763" s="140"/>
      <c r="AF763" s="141"/>
    </row>
    <row r="764" spans="1:32" s="15" customFormat="1" ht="24.95" customHeight="1" thickBot="1" x14ac:dyDescent="0.3">
      <c r="A764" s="14"/>
      <c r="B764" s="74"/>
      <c r="C764" s="240" t="s">
        <v>488</v>
      </c>
      <c r="D764" s="241"/>
      <c r="E764" s="241"/>
      <c r="F764" s="241"/>
      <c r="G764" s="241"/>
      <c r="H764" s="241"/>
      <c r="I764" s="241"/>
      <c r="J764" s="241"/>
      <c r="K764" s="241"/>
      <c r="L764" s="242"/>
      <c r="M764" s="320">
        <v>0</v>
      </c>
      <c r="N764" s="321"/>
      <c r="O764" s="321"/>
      <c r="P764" s="321"/>
      <c r="Q764" s="321"/>
      <c r="R764" s="321"/>
      <c r="S764" s="321"/>
      <c r="T764" s="321"/>
      <c r="U764" s="321"/>
      <c r="V764" s="322"/>
      <c r="W764" s="323">
        <v>1790</v>
      </c>
      <c r="X764" s="324"/>
      <c r="Y764" s="324"/>
      <c r="Z764" s="324"/>
      <c r="AA764" s="324"/>
      <c r="AB764" s="324"/>
      <c r="AC764" s="324"/>
      <c r="AD764" s="324"/>
      <c r="AE764" s="324"/>
      <c r="AF764" s="325"/>
    </row>
    <row r="765" spans="1:32" s="17" customFormat="1" ht="14.25" customHeight="1" x14ac:dyDescent="0.2">
      <c r="A765" s="28"/>
      <c r="B765" s="18"/>
      <c r="C765" s="75"/>
      <c r="D765" s="75"/>
      <c r="E765" s="75"/>
      <c r="F765" s="75"/>
      <c r="G765" s="75"/>
      <c r="H765" s="75"/>
      <c r="I765" s="75"/>
      <c r="J765" s="75"/>
      <c r="K765" s="75"/>
      <c r="L765" s="75"/>
      <c r="M765" s="76"/>
      <c r="N765" s="76"/>
      <c r="O765" s="76"/>
      <c r="P765" s="76"/>
      <c r="Q765" s="76"/>
      <c r="R765" s="76"/>
      <c r="S765" s="76"/>
      <c r="T765" s="76"/>
      <c r="U765" s="76"/>
      <c r="V765" s="76"/>
      <c r="W765" s="76"/>
      <c r="X765" s="76"/>
      <c r="Y765" s="76"/>
      <c r="Z765" s="76"/>
      <c r="AA765" s="76"/>
      <c r="AB765" s="76"/>
      <c r="AC765" s="76"/>
      <c r="AD765" s="76"/>
      <c r="AE765" s="76"/>
      <c r="AF765" s="76"/>
    </row>
    <row r="766" spans="1:32" s="78" customFormat="1" ht="14.25" customHeight="1" x14ac:dyDescent="0.25">
      <c r="A766" s="77"/>
      <c r="C766" s="326" t="s">
        <v>489</v>
      </c>
      <c r="D766" s="326"/>
      <c r="E766" s="326"/>
      <c r="F766" s="326"/>
      <c r="G766" s="326"/>
      <c r="H766" s="326"/>
      <c r="I766" s="326"/>
      <c r="J766" s="326"/>
      <c r="K766" s="326"/>
      <c r="L766" s="326"/>
      <c r="M766" s="326"/>
      <c r="N766" s="326"/>
      <c r="O766" s="326"/>
      <c r="P766" s="326"/>
      <c r="Q766" s="326"/>
      <c r="R766" s="326"/>
      <c r="S766" s="326"/>
      <c r="T766" s="326"/>
      <c r="U766" s="326"/>
      <c r="V766" s="326"/>
      <c r="W766" s="326"/>
      <c r="X766" s="326"/>
      <c r="Y766" s="326"/>
      <c r="Z766" s="326"/>
      <c r="AA766" s="326"/>
      <c r="AB766" s="326"/>
      <c r="AC766" s="326"/>
      <c r="AD766" s="326"/>
      <c r="AE766" s="326"/>
      <c r="AF766" s="326"/>
    </row>
    <row r="767" spans="1:32" s="17" customFormat="1" ht="14.25" customHeight="1" x14ac:dyDescent="0.2">
      <c r="A767" s="28"/>
      <c r="B767" s="18"/>
    </row>
    <row r="768" spans="1:32" s="17" customFormat="1" ht="14.25" customHeight="1" x14ac:dyDescent="0.2">
      <c r="A768" s="28"/>
      <c r="B768" s="18"/>
      <c r="C768" s="327" t="s">
        <v>490</v>
      </c>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c r="AE768" s="327"/>
      <c r="AF768" s="327"/>
    </row>
    <row r="769" spans="1:32" s="17" customFormat="1" ht="14.25" customHeight="1" thickBot="1" x14ac:dyDescent="0.25">
      <c r="A769" s="28"/>
      <c r="B769" s="18"/>
    </row>
    <row r="770" spans="1:32" s="17" customFormat="1" ht="28.5" customHeight="1" thickBot="1" x14ac:dyDescent="0.25">
      <c r="A770" s="28">
        <v>40</v>
      </c>
      <c r="B770" s="18"/>
      <c r="C770" s="328" t="s">
        <v>250</v>
      </c>
      <c r="D770" s="329"/>
      <c r="E770" s="329"/>
      <c r="F770" s="329"/>
      <c r="G770" s="329"/>
      <c r="H770" s="329"/>
      <c r="I770" s="329"/>
      <c r="J770" s="329"/>
      <c r="K770" s="329"/>
      <c r="L770" s="329"/>
      <c r="M770" s="329"/>
      <c r="N770" s="330"/>
      <c r="O770" s="163" t="s">
        <v>491</v>
      </c>
      <c r="P770" s="164"/>
      <c r="Q770" s="164"/>
      <c r="R770" s="164"/>
      <c r="S770" s="164"/>
      <c r="T770" s="164"/>
      <c r="U770" s="164"/>
      <c r="V770" s="164"/>
      <c r="W770" s="165"/>
      <c r="X770" s="163" t="s">
        <v>492</v>
      </c>
      <c r="Y770" s="164"/>
      <c r="Z770" s="164"/>
      <c r="AA770" s="164"/>
      <c r="AB770" s="164"/>
      <c r="AC770" s="164"/>
      <c r="AD770" s="164"/>
      <c r="AE770" s="164"/>
      <c r="AF770" s="165"/>
    </row>
    <row r="771" spans="1:32" s="17" customFormat="1" ht="31.5" customHeight="1" x14ac:dyDescent="0.2">
      <c r="A771" s="28"/>
      <c r="B771" s="18"/>
      <c r="C771" s="145" t="s">
        <v>493</v>
      </c>
      <c r="D771" s="146"/>
      <c r="E771" s="146"/>
      <c r="F771" s="146"/>
      <c r="G771" s="146"/>
      <c r="H771" s="146"/>
      <c r="I771" s="146"/>
      <c r="J771" s="146"/>
      <c r="K771" s="146"/>
      <c r="L771" s="146"/>
      <c r="M771" s="146"/>
      <c r="N771" s="147"/>
      <c r="O771" s="202"/>
      <c r="P771" s="203"/>
      <c r="Q771" s="203"/>
      <c r="R771" s="203"/>
      <c r="S771" s="203"/>
      <c r="T771" s="203"/>
      <c r="U771" s="203"/>
      <c r="V771" s="203"/>
      <c r="W771" s="204"/>
      <c r="X771" s="148"/>
      <c r="Y771" s="149"/>
      <c r="Z771" s="149"/>
      <c r="AA771" s="149"/>
      <c r="AB771" s="149"/>
      <c r="AC771" s="149"/>
      <c r="AD771" s="149"/>
      <c r="AE771" s="149"/>
      <c r="AF771" s="150"/>
    </row>
    <row r="772" spans="1:32" s="17" customFormat="1" ht="37.5" customHeight="1" x14ac:dyDescent="0.2">
      <c r="A772" s="28"/>
      <c r="B772" s="18"/>
      <c r="C772" s="130" t="s">
        <v>494</v>
      </c>
      <c r="D772" s="131"/>
      <c r="E772" s="131"/>
      <c r="F772" s="131"/>
      <c r="G772" s="131"/>
      <c r="H772" s="131"/>
      <c r="I772" s="131"/>
      <c r="J772" s="131"/>
      <c r="K772" s="131"/>
      <c r="L772" s="131"/>
      <c r="M772" s="131"/>
      <c r="N772" s="132"/>
      <c r="O772" s="284"/>
      <c r="P772" s="285"/>
      <c r="Q772" s="285"/>
      <c r="R772" s="285"/>
      <c r="S772" s="285"/>
      <c r="T772" s="285"/>
      <c r="U772" s="285"/>
      <c r="V772" s="285"/>
      <c r="W772" s="319"/>
      <c r="X772" s="133"/>
      <c r="Y772" s="134"/>
      <c r="Z772" s="134"/>
      <c r="AA772" s="134"/>
      <c r="AB772" s="134"/>
      <c r="AC772" s="134"/>
      <c r="AD772" s="134"/>
      <c r="AE772" s="134"/>
      <c r="AF772" s="135"/>
    </row>
    <row r="773" spans="1:32" s="17" customFormat="1" ht="70.5" customHeight="1" x14ac:dyDescent="0.2">
      <c r="A773" s="28"/>
      <c r="B773" s="18"/>
      <c r="C773" s="130" t="s">
        <v>495</v>
      </c>
      <c r="D773" s="131"/>
      <c r="E773" s="131"/>
      <c r="F773" s="131"/>
      <c r="G773" s="131"/>
      <c r="H773" s="131"/>
      <c r="I773" s="131"/>
      <c r="J773" s="131"/>
      <c r="K773" s="131"/>
      <c r="L773" s="131"/>
      <c r="M773" s="131"/>
      <c r="N773" s="132"/>
      <c r="O773" s="284"/>
      <c r="P773" s="285"/>
      <c r="Q773" s="285"/>
      <c r="R773" s="285"/>
      <c r="S773" s="285"/>
      <c r="T773" s="285"/>
      <c r="U773" s="285"/>
      <c r="V773" s="285"/>
      <c r="W773" s="319"/>
      <c r="X773" s="133"/>
      <c r="Y773" s="134"/>
      <c r="Z773" s="134"/>
      <c r="AA773" s="134"/>
      <c r="AB773" s="134"/>
      <c r="AC773" s="134"/>
      <c r="AD773" s="134"/>
      <c r="AE773" s="134"/>
      <c r="AF773" s="135"/>
    </row>
    <row r="774" spans="1:32" s="17" customFormat="1" ht="50.1" customHeight="1" x14ac:dyDescent="0.2">
      <c r="A774" s="28"/>
      <c r="B774" s="18"/>
      <c r="C774" s="130" t="s">
        <v>496</v>
      </c>
      <c r="D774" s="131"/>
      <c r="E774" s="131"/>
      <c r="F774" s="131"/>
      <c r="G774" s="131"/>
      <c r="H774" s="131"/>
      <c r="I774" s="131"/>
      <c r="J774" s="131"/>
      <c r="K774" s="131"/>
      <c r="L774" s="131"/>
      <c r="M774" s="131"/>
      <c r="N774" s="132"/>
      <c r="O774" s="284"/>
      <c r="P774" s="285"/>
      <c r="Q774" s="285"/>
      <c r="R774" s="285"/>
      <c r="S774" s="285"/>
      <c r="T774" s="285"/>
      <c r="U774" s="285"/>
      <c r="V774" s="285"/>
      <c r="W774" s="319"/>
      <c r="X774" s="133"/>
      <c r="Y774" s="134"/>
      <c r="Z774" s="134"/>
      <c r="AA774" s="134"/>
      <c r="AB774" s="134"/>
      <c r="AC774" s="134"/>
      <c r="AD774" s="134"/>
      <c r="AE774" s="134"/>
      <c r="AF774" s="135"/>
    </row>
    <row r="775" spans="1:32" s="17" customFormat="1" ht="50.1" customHeight="1" x14ac:dyDescent="0.2">
      <c r="A775" s="28"/>
      <c r="B775" s="18"/>
      <c r="C775" s="130" t="s">
        <v>497</v>
      </c>
      <c r="D775" s="131"/>
      <c r="E775" s="131"/>
      <c r="F775" s="131"/>
      <c r="G775" s="131"/>
      <c r="H775" s="131"/>
      <c r="I775" s="131"/>
      <c r="J775" s="131"/>
      <c r="K775" s="131"/>
      <c r="L775" s="131"/>
      <c r="M775" s="131"/>
      <c r="N775" s="132"/>
      <c r="O775" s="172">
        <v>65663.42</v>
      </c>
      <c r="P775" s="173"/>
      <c r="Q775" s="173"/>
      <c r="R775" s="173"/>
      <c r="S775" s="173"/>
      <c r="T775" s="173"/>
      <c r="U775" s="173"/>
      <c r="V775" s="173"/>
      <c r="W775" s="174"/>
      <c r="X775" s="133">
        <v>139136</v>
      </c>
      <c r="Y775" s="134"/>
      <c r="Z775" s="134"/>
      <c r="AA775" s="134"/>
      <c r="AB775" s="134"/>
      <c r="AC775" s="134"/>
      <c r="AD775" s="134"/>
      <c r="AE775" s="134"/>
      <c r="AF775" s="135"/>
    </row>
    <row r="776" spans="1:32" s="17" customFormat="1" ht="37.5" customHeight="1" thickBot="1" x14ac:dyDescent="0.25">
      <c r="A776" s="28"/>
      <c r="B776" s="18"/>
      <c r="C776" s="240" t="s">
        <v>498</v>
      </c>
      <c r="D776" s="241"/>
      <c r="E776" s="241"/>
      <c r="F776" s="241"/>
      <c r="G776" s="241"/>
      <c r="H776" s="241"/>
      <c r="I776" s="241"/>
      <c r="J776" s="241"/>
      <c r="K776" s="241"/>
      <c r="L776" s="241"/>
      <c r="M776" s="241"/>
      <c r="N776" s="242"/>
      <c r="O776" s="316"/>
      <c r="P776" s="317"/>
      <c r="Q776" s="317"/>
      <c r="R776" s="317"/>
      <c r="S776" s="317"/>
      <c r="T776" s="317"/>
      <c r="U776" s="317"/>
      <c r="V776" s="317"/>
      <c r="W776" s="318"/>
      <c r="X776" s="316"/>
      <c r="Y776" s="317"/>
      <c r="Z776" s="317"/>
      <c r="AA776" s="317"/>
      <c r="AB776" s="317"/>
      <c r="AC776" s="317"/>
      <c r="AD776" s="317"/>
      <c r="AE776" s="317"/>
      <c r="AF776" s="318"/>
    </row>
    <row r="777" spans="1:32" s="17" customFormat="1" ht="14.25" customHeight="1" x14ac:dyDescent="0.2">
      <c r="A777" s="28"/>
      <c r="B777" s="18"/>
    </row>
    <row r="778" spans="1:32" ht="14.25" customHeight="1" x14ac:dyDescent="0.2">
      <c r="C778" s="312" t="s">
        <v>490</v>
      </c>
      <c r="D778" s="312"/>
      <c r="E778" s="312"/>
      <c r="F778" s="312"/>
      <c r="G778" s="312"/>
      <c r="H778" s="312"/>
      <c r="I778" s="312"/>
      <c r="J778" s="312"/>
      <c r="K778" s="312"/>
      <c r="L778" s="312"/>
      <c r="M778" s="312"/>
      <c r="N778" s="312"/>
      <c r="O778" s="312"/>
      <c r="P778" s="312"/>
      <c r="Q778" s="312"/>
      <c r="R778" s="312"/>
      <c r="S778" s="312"/>
      <c r="T778" s="312"/>
      <c r="U778" s="312"/>
      <c r="V778" s="312"/>
      <c r="W778" s="312"/>
      <c r="X778" s="312"/>
      <c r="Y778" s="312"/>
      <c r="Z778" s="312"/>
      <c r="AA778" s="312"/>
      <c r="AB778" s="312"/>
      <c r="AC778" s="312"/>
      <c r="AD778" s="312"/>
      <c r="AE778" s="312"/>
      <c r="AF778" s="312"/>
    </row>
    <row r="779" spans="1:32" ht="12" thickBot="1" x14ac:dyDescent="0.25"/>
    <row r="780" spans="1:32" ht="14.25" customHeight="1" x14ac:dyDescent="0.2">
      <c r="C780" s="154" t="s">
        <v>55</v>
      </c>
      <c r="D780" s="155"/>
      <c r="E780" s="155"/>
      <c r="F780" s="155"/>
      <c r="G780" s="155"/>
      <c r="H780" s="156"/>
      <c r="I780" s="234" t="s">
        <v>56</v>
      </c>
      <c r="J780" s="235"/>
      <c r="K780" s="235"/>
      <c r="L780" s="235"/>
      <c r="M780" s="235"/>
      <c r="N780" s="235"/>
      <c r="O780" s="235"/>
      <c r="P780" s="235"/>
      <c r="Q780" s="235"/>
      <c r="R780" s="235"/>
      <c r="S780" s="235"/>
      <c r="T780" s="236"/>
      <c r="U780" s="234" t="s">
        <v>57</v>
      </c>
      <c r="V780" s="235"/>
      <c r="W780" s="235"/>
      <c r="X780" s="235"/>
      <c r="Y780" s="235"/>
      <c r="Z780" s="235"/>
      <c r="AA780" s="235"/>
      <c r="AB780" s="235"/>
      <c r="AC780" s="235"/>
      <c r="AD780" s="235"/>
      <c r="AE780" s="235"/>
      <c r="AF780" s="236"/>
    </row>
    <row r="781" spans="1:32" ht="14.25" customHeight="1" thickBot="1" x14ac:dyDescent="0.25">
      <c r="C781" s="313"/>
      <c r="D781" s="314"/>
      <c r="E781" s="314"/>
      <c r="F781" s="314"/>
      <c r="G781" s="314"/>
      <c r="H781" s="315"/>
      <c r="I781" s="237"/>
      <c r="J781" s="238"/>
      <c r="K781" s="238"/>
      <c r="L781" s="238"/>
      <c r="M781" s="238"/>
      <c r="N781" s="238"/>
      <c r="O781" s="238"/>
      <c r="P781" s="238"/>
      <c r="Q781" s="238"/>
      <c r="R781" s="238"/>
      <c r="S781" s="238"/>
      <c r="T781" s="239"/>
      <c r="U781" s="237"/>
      <c r="V781" s="238"/>
      <c r="W781" s="238"/>
      <c r="X781" s="238"/>
      <c r="Y781" s="238"/>
      <c r="Z781" s="238"/>
      <c r="AA781" s="238"/>
      <c r="AB781" s="238"/>
      <c r="AC781" s="238"/>
      <c r="AD781" s="238"/>
      <c r="AE781" s="238"/>
      <c r="AF781" s="239"/>
    </row>
    <row r="782" spans="1:32" ht="27.75" customHeight="1" thickBot="1" x14ac:dyDescent="0.25">
      <c r="C782" s="157"/>
      <c r="D782" s="158"/>
      <c r="E782" s="158"/>
      <c r="F782" s="158"/>
      <c r="G782" s="158"/>
      <c r="H782" s="159"/>
      <c r="I782" s="163" t="s">
        <v>499</v>
      </c>
      <c r="J782" s="164"/>
      <c r="K782" s="164"/>
      <c r="L782" s="165"/>
      <c r="M782" s="163" t="s">
        <v>500</v>
      </c>
      <c r="N782" s="164"/>
      <c r="O782" s="164"/>
      <c r="P782" s="165"/>
      <c r="Q782" s="163" t="s">
        <v>501</v>
      </c>
      <c r="R782" s="164"/>
      <c r="S782" s="164"/>
      <c r="T782" s="165"/>
      <c r="U782" s="163" t="s">
        <v>499</v>
      </c>
      <c r="V782" s="164"/>
      <c r="W782" s="164"/>
      <c r="X782" s="165"/>
      <c r="Y782" s="163" t="s">
        <v>500</v>
      </c>
      <c r="Z782" s="164"/>
      <c r="AA782" s="164"/>
      <c r="AB782" s="165"/>
      <c r="AC782" s="163" t="s">
        <v>501</v>
      </c>
      <c r="AD782" s="164"/>
      <c r="AE782" s="164"/>
      <c r="AF782" s="165"/>
    </row>
    <row r="783" spans="1:32" ht="22.5" customHeight="1" x14ac:dyDescent="0.2">
      <c r="C783" s="145" t="s">
        <v>502</v>
      </c>
      <c r="D783" s="146"/>
      <c r="E783" s="146"/>
      <c r="F783" s="146"/>
      <c r="G783" s="146"/>
      <c r="H783" s="147"/>
      <c r="I783" s="299">
        <v>-335904.04</v>
      </c>
      <c r="J783" s="300"/>
      <c r="K783" s="300"/>
      <c r="L783" s="301"/>
      <c r="M783" s="302" t="s">
        <v>272</v>
      </c>
      <c r="N783" s="303"/>
      <c r="O783" s="303"/>
      <c r="P783" s="304"/>
      <c r="Q783" s="302" t="s">
        <v>272</v>
      </c>
      <c r="R783" s="303"/>
      <c r="S783" s="303"/>
      <c r="T783" s="305"/>
      <c r="U783" s="306">
        <v>-26500</v>
      </c>
      <c r="V783" s="307"/>
      <c r="W783" s="307"/>
      <c r="X783" s="308"/>
      <c r="Y783" s="309" t="s">
        <v>272</v>
      </c>
      <c r="Z783" s="310"/>
      <c r="AA783" s="310"/>
      <c r="AB783" s="311"/>
      <c r="AC783" s="298" t="s">
        <v>272</v>
      </c>
      <c r="AD783" s="227"/>
      <c r="AE783" s="227"/>
      <c r="AF783" s="228"/>
    </row>
    <row r="784" spans="1:32" ht="20.100000000000001" customHeight="1" x14ac:dyDescent="0.2">
      <c r="C784" s="130" t="s">
        <v>503</v>
      </c>
      <c r="D784" s="131"/>
      <c r="E784" s="131"/>
      <c r="F784" s="131"/>
      <c r="G784" s="131"/>
      <c r="H784" s="132"/>
      <c r="I784" s="261" t="s">
        <v>272</v>
      </c>
      <c r="J784" s="262"/>
      <c r="K784" s="262"/>
      <c r="L784" s="263"/>
      <c r="M784" s="264">
        <f>I783*21%</f>
        <v>-70539.848399999988</v>
      </c>
      <c r="N784" s="173"/>
      <c r="O784" s="173"/>
      <c r="P784" s="265"/>
      <c r="Q784" s="266">
        <v>21</v>
      </c>
      <c r="R784" s="267"/>
      <c r="S784" s="267"/>
      <c r="T784" s="268"/>
      <c r="U784" s="269" t="s">
        <v>272</v>
      </c>
      <c r="V784" s="270"/>
      <c r="W784" s="270"/>
      <c r="X784" s="271"/>
      <c r="Y784" s="297">
        <f>U783*21%</f>
        <v>-5565</v>
      </c>
      <c r="Z784" s="143"/>
      <c r="AA784" s="143"/>
      <c r="AB784" s="296"/>
      <c r="AC784" s="272">
        <v>21</v>
      </c>
      <c r="AD784" s="273"/>
      <c r="AE784" s="273"/>
      <c r="AF784" s="274"/>
    </row>
    <row r="785" spans="3:32" ht="24.75" customHeight="1" x14ac:dyDescent="0.2">
      <c r="C785" s="293" t="s">
        <v>504</v>
      </c>
      <c r="D785" s="294"/>
      <c r="E785" s="294"/>
      <c r="F785" s="294"/>
      <c r="G785" s="294"/>
      <c r="H785" s="295"/>
      <c r="I785" s="172">
        <v>33478</v>
      </c>
      <c r="J785" s="173"/>
      <c r="K785" s="173"/>
      <c r="L785" s="265"/>
      <c r="M785" s="264">
        <f>I785*21%</f>
        <v>7030.38</v>
      </c>
      <c r="N785" s="173"/>
      <c r="O785" s="173"/>
      <c r="P785" s="265"/>
      <c r="Q785" s="266">
        <v>21</v>
      </c>
      <c r="R785" s="267"/>
      <c r="S785" s="267"/>
      <c r="T785" s="268"/>
      <c r="U785" s="172">
        <v>36752</v>
      </c>
      <c r="V785" s="173"/>
      <c r="W785" s="173"/>
      <c r="X785" s="265"/>
      <c r="Y785" s="264">
        <f>U785*21%</f>
        <v>7717.92</v>
      </c>
      <c r="Z785" s="173"/>
      <c r="AA785" s="173"/>
      <c r="AB785" s="265"/>
      <c r="AC785" s="258">
        <v>21</v>
      </c>
      <c r="AD785" s="259"/>
      <c r="AE785" s="259"/>
      <c r="AF785" s="260"/>
    </row>
    <row r="786" spans="3:32" ht="27.75" customHeight="1" x14ac:dyDescent="0.2">
      <c r="C786" s="293" t="s">
        <v>505</v>
      </c>
      <c r="D786" s="294"/>
      <c r="E786" s="294"/>
      <c r="F786" s="294"/>
      <c r="G786" s="294"/>
      <c r="H786" s="295"/>
      <c r="I786" s="172">
        <v>0</v>
      </c>
      <c r="J786" s="173"/>
      <c r="K786" s="173"/>
      <c r="L786" s="265"/>
      <c r="M786" s="264">
        <f>I786*21%</f>
        <v>0</v>
      </c>
      <c r="N786" s="173"/>
      <c r="O786" s="173"/>
      <c r="P786" s="265"/>
      <c r="Q786" s="266">
        <v>21</v>
      </c>
      <c r="R786" s="267"/>
      <c r="S786" s="267"/>
      <c r="T786" s="268"/>
      <c r="U786" s="172">
        <v>0</v>
      </c>
      <c r="V786" s="173"/>
      <c r="W786" s="173"/>
      <c r="X786" s="265"/>
      <c r="Y786" s="297">
        <f>U786*21%</f>
        <v>0</v>
      </c>
      <c r="Z786" s="143"/>
      <c r="AA786" s="143"/>
      <c r="AB786" s="296"/>
      <c r="AC786" s="272">
        <v>21</v>
      </c>
      <c r="AD786" s="273"/>
      <c r="AE786" s="273"/>
      <c r="AF786" s="274"/>
    </row>
    <row r="787" spans="3:32" ht="33" customHeight="1" x14ac:dyDescent="0.2">
      <c r="C787" s="293" t="s">
        <v>506</v>
      </c>
      <c r="D787" s="294"/>
      <c r="E787" s="294"/>
      <c r="F787" s="294"/>
      <c r="G787" s="294"/>
      <c r="H787" s="295"/>
      <c r="I787" s="172"/>
      <c r="J787" s="173"/>
      <c r="K787" s="173"/>
      <c r="L787" s="265"/>
      <c r="M787" s="264">
        <f>I787*22%</f>
        <v>0</v>
      </c>
      <c r="N787" s="173"/>
      <c r="O787" s="173"/>
      <c r="P787" s="265"/>
      <c r="Q787" s="266">
        <v>21</v>
      </c>
      <c r="R787" s="267"/>
      <c r="S787" s="267"/>
      <c r="T787" s="268"/>
      <c r="U787" s="142"/>
      <c r="V787" s="143"/>
      <c r="W787" s="143"/>
      <c r="X787" s="296"/>
      <c r="Y787" s="297">
        <f>U787*22%</f>
        <v>0</v>
      </c>
      <c r="Z787" s="143"/>
      <c r="AA787" s="143"/>
      <c r="AB787" s="296"/>
      <c r="AC787" s="272">
        <v>21</v>
      </c>
      <c r="AD787" s="273"/>
      <c r="AE787" s="273"/>
      <c r="AF787" s="274"/>
    </row>
    <row r="788" spans="3:32" ht="20.100000000000001" customHeight="1" x14ac:dyDescent="0.2">
      <c r="C788" s="293" t="s">
        <v>507</v>
      </c>
      <c r="D788" s="294"/>
      <c r="E788" s="294"/>
      <c r="F788" s="294"/>
      <c r="G788" s="294"/>
      <c r="H788" s="295"/>
      <c r="I788" s="284"/>
      <c r="J788" s="285"/>
      <c r="K788" s="285"/>
      <c r="L788" s="286"/>
      <c r="M788" s="287"/>
      <c r="N788" s="285"/>
      <c r="O788" s="285"/>
      <c r="P788" s="286"/>
      <c r="Q788" s="288"/>
      <c r="R788" s="289"/>
      <c r="S788" s="289"/>
      <c r="T788" s="290"/>
      <c r="U788" s="133"/>
      <c r="V788" s="134"/>
      <c r="W788" s="134"/>
      <c r="X788" s="291"/>
      <c r="Y788" s="292"/>
      <c r="Z788" s="134"/>
      <c r="AA788" s="134"/>
      <c r="AB788" s="291"/>
      <c r="AC788" s="272">
        <v>21</v>
      </c>
      <c r="AD788" s="273"/>
      <c r="AE788" s="273"/>
      <c r="AF788" s="274"/>
    </row>
    <row r="789" spans="3:32" ht="20.100000000000001" customHeight="1" x14ac:dyDescent="0.2">
      <c r="C789" s="293" t="s">
        <v>508</v>
      </c>
      <c r="D789" s="294"/>
      <c r="E789" s="294"/>
      <c r="F789" s="294"/>
      <c r="G789" s="294"/>
      <c r="H789" s="295"/>
      <c r="I789" s="284">
        <v>0</v>
      </c>
      <c r="J789" s="285"/>
      <c r="K789" s="285"/>
      <c r="L789" s="286"/>
      <c r="M789" s="264">
        <v>0</v>
      </c>
      <c r="N789" s="173"/>
      <c r="O789" s="173"/>
      <c r="P789" s="265"/>
      <c r="Q789" s="288"/>
      <c r="R789" s="289"/>
      <c r="S789" s="289"/>
      <c r="T789" s="290"/>
      <c r="U789" s="133">
        <v>0</v>
      </c>
      <c r="V789" s="134"/>
      <c r="W789" s="134"/>
      <c r="X789" s="291"/>
      <c r="Y789" s="292">
        <v>0</v>
      </c>
      <c r="Z789" s="134"/>
      <c r="AA789" s="134"/>
      <c r="AB789" s="291"/>
      <c r="AC789" s="288">
        <v>0</v>
      </c>
      <c r="AD789" s="289"/>
      <c r="AE789" s="289"/>
      <c r="AF789" s="290"/>
    </row>
    <row r="790" spans="3:32" ht="20.100000000000001" customHeight="1" x14ac:dyDescent="0.2">
      <c r="C790" s="130" t="s">
        <v>352</v>
      </c>
      <c r="D790" s="131"/>
      <c r="E790" s="131"/>
      <c r="F790" s="131"/>
      <c r="G790" s="131"/>
      <c r="H790" s="132"/>
      <c r="I790" s="284"/>
      <c r="J790" s="285"/>
      <c r="K790" s="285"/>
      <c r="L790" s="286"/>
      <c r="M790" s="264"/>
      <c r="N790" s="173"/>
      <c r="O790" s="173"/>
      <c r="P790" s="265"/>
      <c r="Q790" s="266"/>
      <c r="R790" s="267"/>
      <c r="S790" s="267"/>
      <c r="T790" s="268"/>
      <c r="U790" s="133"/>
      <c r="V790" s="134"/>
      <c r="W790" s="134"/>
      <c r="X790" s="291"/>
      <c r="Y790" s="292"/>
      <c r="Z790" s="134"/>
      <c r="AA790" s="134"/>
      <c r="AB790" s="291"/>
      <c r="AC790" s="272"/>
      <c r="AD790" s="273"/>
      <c r="AE790" s="273"/>
      <c r="AF790" s="274"/>
    </row>
    <row r="791" spans="3:32" ht="20.100000000000001" customHeight="1" x14ac:dyDescent="0.2">
      <c r="C791" s="130" t="s">
        <v>69</v>
      </c>
      <c r="D791" s="131"/>
      <c r="E791" s="131"/>
      <c r="F791" s="131"/>
      <c r="G791" s="131"/>
      <c r="H791" s="132"/>
      <c r="I791" s="284">
        <f>SUM(I783,I785,I786,I787)</f>
        <v>-302426.03999999998</v>
      </c>
      <c r="J791" s="285"/>
      <c r="K791" s="285"/>
      <c r="L791" s="286"/>
      <c r="M791" s="287">
        <f>SUM(M784:M790)</f>
        <v>-63509.468399999991</v>
      </c>
      <c r="N791" s="285"/>
      <c r="O791" s="285"/>
      <c r="P791" s="286"/>
      <c r="Q791" s="288">
        <v>21</v>
      </c>
      <c r="R791" s="289"/>
      <c r="S791" s="289"/>
      <c r="T791" s="290"/>
      <c r="U791" s="133">
        <f>SUM(U783,U785,U786,U787)</f>
        <v>10252</v>
      </c>
      <c r="V791" s="134"/>
      <c r="W791" s="134"/>
      <c r="X791" s="291"/>
      <c r="Y791" s="292">
        <f>SUM(Y784:Y790)</f>
        <v>2152.92</v>
      </c>
      <c r="Z791" s="134"/>
      <c r="AA791" s="134"/>
      <c r="AB791" s="291"/>
      <c r="AC791" s="272">
        <v>21</v>
      </c>
      <c r="AD791" s="273"/>
      <c r="AE791" s="273"/>
      <c r="AF791" s="274"/>
    </row>
    <row r="792" spans="3:32" ht="20.100000000000001" customHeight="1" x14ac:dyDescent="0.2">
      <c r="C792" s="130" t="s">
        <v>509</v>
      </c>
      <c r="D792" s="131"/>
      <c r="E792" s="131"/>
      <c r="F792" s="131"/>
      <c r="G792" s="131"/>
      <c r="H792" s="132"/>
      <c r="I792" s="275" t="s">
        <v>272</v>
      </c>
      <c r="J792" s="276"/>
      <c r="K792" s="276"/>
      <c r="L792" s="277"/>
      <c r="M792" s="278">
        <v>0</v>
      </c>
      <c r="N792" s="279"/>
      <c r="O792" s="279"/>
      <c r="P792" s="280"/>
      <c r="Q792" s="281" t="s">
        <v>272</v>
      </c>
      <c r="R792" s="276"/>
      <c r="S792" s="276"/>
      <c r="T792" s="282"/>
      <c r="U792" s="214" t="s">
        <v>272</v>
      </c>
      <c r="V792" s="215"/>
      <c r="W792" s="215"/>
      <c r="X792" s="283"/>
      <c r="Y792" s="264">
        <v>0</v>
      </c>
      <c r="Z792" s="173"/>
      <c r="AA792" s="173"/>
      <c r="AB792" s="265"/>
      <c r="AC792" s="272">
        <v>21</v>
      </c>
      <c r="AD792" s="273"/>
      <c r="AE792" s="273"/>
      <c r="AF792" s="274"/>
    </row>
    <row r="793" spans="3:32" ht="20.100000000000001" customHeight="1" x14ac:dyDescent="0.2">
      <c r="C793" s="166" t="s">
        <v>510</v>
      </c>
      <c r="D793" s="167"/>
      <c r="E793" s="167"/>
      <c r="F793" s="167"/>
      <c r="G793" s="167"/>
      <c r="H793" s="168"/>
      <c r="I793" s="261" t="s">
        <v>272</v>
      </c>
      <c r="J793" s="262"/>
      <c r="K793" s="262"/>
      <c r="L793" s="263"/>
      <c r="M793" s="264">
        <v>0.23</v>
      </c>
      <c r="N793" s="173"/>
      <c r="O793" s="173"/>
      <c r="P793" s="265"/>
      <c r="Q793" s="266">
        <v>19</v>
      </c>
      <c r="R793" s="267"/>
      <c r="S793" s="267"/>
      <c r="T793" s="268"/>
      <c r="U793" s="269" t="s">
        <v>272</v>
      </c>
      <c r="V793" s="270"/>
      <c r="W793" s="270"/>
      <c r="X793" s="271"/>
      <c r="Y793" s="264">
        <v>0.23</v>
      </c>
      <c r="Z793" s="173"/>
      <c r="AA793" s="173"/>
      <c r="AB793" s="265"/>
      <c r="AC793" s="258">
        <v>19</v>
      </c>
      <c r="AD793" s="259"/>
      <c r="AE793" s="259"/>
      <c r="AF793" s="260"/>
    </row>
    <row r="794" spans="3:32" ht="20.100000000000001" customHeight="1" x14ac:dyDescent="0.2">
      <c r="C794" s="166" t="s">
        <v>511</v>
      </c>
      <c r="D794" s="167"/>
      <c r="E794" s="167"/>
      <c r="F794" s="167"/>
      <c r="G794" s="167"/>
      <c r="H794" s="168"/>
      <c r="I794" s="261" t="s">
        <v>272</v>
      </c>
      <c r="J794" s="262"/>
      <c r="K794" s="262"/>
      <c r="L794" s="263"/>
      <c r="M794" s="264">
        <v>5578.11</v>
      </c>
      <c r="N794" s="173"/>
      <c r="O794" s="173"/>
      <c r="P794" s="265"/>
      <c r="Q794" s="266">
        <v>21</v>
      </c>
      <c r="R794" s="267"/>
      <c r="S794" s="267"/>
      <c r="T794" s="268"/>
      <c r="U794" s="269" t="s">
        <v>272</v>
      </c>
      <c r="V794" s="270"/>
      <c r="W794" s="270"/>
      <c r="X794" s="271"/>
      <c r="Y794" s="264">
        <v>16018</v>
      </c>
      <c r="Z794" s="173"/>
      <c r="AA794" s="173"/>
      <c r="AB794" s="265"/>
      <c r="AC794" s="258">
        <v>21</v>
      </c>
      <c r="AD794" s="259"/>
      <c r="AE794" s="259"/>
      <c r="AF794" s="260"/>
    </row>
    <row r="795" spans="3:32" ht="20.100000000000001" customHeight="1" thickBot="1" x14ac:dyDescent="0.25">
      <c r="C795" s="240" t="s">
        <v>512</v>
      </c>
      <c r="D795" s="241"/>
      <c r="E795" s="241"/>
      <c r="F795" s="241"/>
      <c r="G795" s="241"/>
      <c r="H795" s="242"/>
      <c r="I795" s="243" t="s">
        <v>272</v>
      </c>
      <c r="J795" s="244"/>
      <c r="K795" s="244"/>
      <c r="L795" s="245"/>
      <c r="M795" s="246">
        <f>SUM(M792:P794)</f>
        <v>5578.3399999999992</v>
      </c>
      <c r="N795" s="247"/>
      <c r="O795" s="247"/>
      <c r="P795" s="248"/>
      <c r="Q795" s="249">
        <v>21</v>
      </c>
      <c r="R795" s="250"/>
      <c r="S795" s="250"/>
      <c r="T795" s="251"/>
      <c r="U795" s="252" t="s">
        <v>272</v>
      </c>
      <c r="V795" s="253"/>
      <c r="W795" s="253"/>
      <c r="X795" s="254"/>
      <c r="Y795" s="255">
        <f>SUM(Y792:AB794)</f>
        <v>16018.23</v>
      </c>
      <c r="Z795" s="256"/>
      <c r="AA795" s="256"/>
      <c r="AB795" s="257"/>
      <c r="AC795" s="229">
        <v>21</v>
      </c>
      <c r="AD795" s="230"/>
      <c r="AE795" s="230"/>
      <c r="AF795" s="231"/>
    </row>
    <row r="796" spans="3:32" ht="14.25" customHeight="1" x14ac:dyDescent="0.2"/>
    <row r="797" spans="3:32" ht="14.25" customHeight="1" x14ac:dyDescent="0.2">
      <c r="C797" s="232" t="s">
        <v>513</v>
      </c>
      <c r="D797" s="232"/>
      <c r="E797" s="232"/>
      <c r="F797" s="232"/>
      <c r="G797" s="232"/>
      <c r="H797" s="232"/>
      <c r="I797" s="232"/>
      <c r="J797" s="232"/>
      <c r="K797" s="232"/>
      <c r="L797" s="232"/>
      <c r="M797" s="232"/>
      <c r="N797" s="232"/>
      <c r="O797" s="232"/>
      <c r="P797" s="232"/>
      <c r="Q797" s="232"/>
      <c r="R797" s="232"/>
      <c r="S797" s="232"/>
      <c r="T797" s="232"/>
      <c r="U797" s="232"/>
      <c r="V797" s="232"/>
      <c r="W797" s="232"/>
      <c r="X797" s="232"/>
      <c r="Y797" s="232"/>
      <c r="Z797" s="232"/>
      <c r="AA797" s="232"/>
      <c r="AB797" s="232"/>
      <c r="AC797" s="232"/>
      <c r="AD797" s="232"/>
      <c r="AE797" s="232"/>
      <c r="AF797" s="232"/>
    </row>
    <row r="798" spans="3:32" ht="14.25" customHeight="1" x14ac:dyDescent="0.2"/>
    <row r="799" spans="3:32" ht="14.25" customHeight="1" x14ac:dyDescent="0.2">
      <c r="C799" s="233" t="s">
        <v>514</v>
      </c>
      <c r="D799" s="233"/>
      <c r="E799" s="233"/>
      <c r="F799" s="233"/>
      <c r="G799" s="233"/>
      <c r="H799" s="233"/>
      <c r="I799" s="233"/>
      <c r="J799" s="233"/>
      <c r="K799" s="233"/>
      <c r="L799" s="233"/>
      <c r="M799" s="233"/>
      <c r="N799" s="233"/>
      <c r="O799" s="233"/>
      <c r="P799" s="233"/>
      <c r="Q799" s="233"/>
      <c r="R799" s="233"/>
      <c r="S799" s="233"/>
      <c r="T799" s="233"/>
      <c r="U799" s="233"/>
      <c r="V799" s="233"/>
      <c r="W799" s="233"/>
      <c r="X799" s="233"/>
      <c r="Y799" s="233"/>
      <c r="Z799" s="233"/>
      <c r="AA799" s="233"/>
      <c r="AB799" s="233"/>
      <c r="AC799" s="233"/>
      <c r="AD799" s="233"/>
      <c r="AE799" s="233"/>
      <c r="AF799" s="233"/>
    </row>
    <row r="800" spans="3:32" ht="14.25" customHeight="1" x14ac:dyDescent="0.2">
      <c r="C800" s="233"/>
      <c r="D800" s="233"/>
      <c r="E800" s="233"/>
      <c r="F800" s="233"/>
      <c r="G800" s="233"/>
      <c r="H800" s="233"/>
      <c r="I800" s="233"/>
      <c r="J800" s="233"/>
      <c r="K800" s="233"/>
      <c r="L800" s="233"/>
      <c r="M800" s="233"/>
      <c r="N800" s="233"/>
      <c r="O800" s="233"/>
      <c r="P800" s="233"/>
      <c r="Q800" s="233"/>
      <c r="R800" s="233"/>
      <c r="S800" s="233"/>
      <c r="T800" s="233"/>
      <c r="U800" s="233"/>
      <c r="V800" s="233"/>
      <c r="W800" s="233"/>
      <c r="X800" s="233"/>
      <c r="Y800" s="233"/>
      <c r="Z800" s="233"/>
      <c r="AA800" s="233"/>
      <c r="AB800" s="233"/>
      <c r="AC800" s="233"/>
      <c r="AD800" s="233"/>
      <c r="AE800" s="233"/>
      <c r="AF800" s="233"/>
    </row>
    <row r="801" spans="1:32" s="17" customFormat="1" ht="14.25" customHeight="1" x14ac:dyDescent="0.2">
      <c r="A801" s="28"/>
      <c r="B801" s="18"/>
      <c r="C801" s="17" t="s">
        <v>515</v>
      </c>
    </row>
    <row r="802" spans="1:32" s="17" customFormat="1" ht="14.25" customHeight="1" x14ac:dyDescent="0.2">
      <c r="A802" s="28"/>
      <c r="B802" s="18"/>
    </row>
    <row r="803" spans="1:32" s="17" customFormat="1" ht="14.25" customHeight="1" x14ac:dyDescent="0.2">
      <c r="A803" s="28"/>
      <c r="B803" s="18"/>
      <c r="C803" s="34" t="s">
        <v>516</v>
      </c>
      <c r="D803" s="4"/>
      <c r="E803" s="4"/>
      <c r="F803" s="4"/>
      <c r="G803" s="4"/>
      <c r="H803" s="4"/>
      <c r="I803" s="4"/>
      <c r="J803" s="4"/>
      <c r="K803" s="4"/>
      <c r="L803" s="4"/>
      <c r="M803" s="4"/>
      <c r="N803" s="4"/>
      <c r="O803" s="4"/>
    </row>
    <row r="804" spans="1:32" s="17" customFormat="1" ht="14.25" customHeight="1" x14ac:dyDescent="0.2">
      <c r="A804" s="28"/>
      <c r="B804" s="18"/>
    </row>
    <row r="805" spans="1:32" s="17" customFormat="1" ht="14.25" customHeight="1" x14ac:dyDescent="0.2">
      <c r="A805" s="28"/>
      <c r="B805" s="18"/>
      <c r="C805" s="120" t="s">
        <v>517</v>
      </c>
      <c r="D805" s="120"/>
      <c r="E805" s="120"/>
      <c r="F805" s="120"/>
      <c r="G805" s="120"/>
      <c r="H805" s="120"/>
      <c r="I805" s="120"/>
      <c r="J805" s="120"/>
      <c r="K805" s="120"/>
      <c r="L805" s="120"/>
      <c r="M805" s="120"/>
      <c r="N805" s="120"/>
      <c r="O805" s="120"/>
      <c r="P805" s="120"/>
      <c r="Q805" s="120"/>
      <c r="R805" s="120"/>
      <c r="S805" s="120"/>
      <c r="T805" s="120"/>
      <c r="U805" s="120"/>
      <c r="V805" s="120"/>
      <c r="W805" s="120"/>
      <c r="X805" s="120"/>
      <c r="Y805" s="120"/>
      <c r="Z805" s="120"/>
      <c r="AA805" s="120"/>
      <c r="AB805" s="120"/>
      <c r="AC805" s="120"/>
      <c r="AD805" s="120"/>
      <c r="AE805" s="120"/>
      <c r="AF805" s="120"/>
    </row>
    <row r="806" spans="1:32" s="17" customFormat="1" ht="14.25" customHeight="1" thickBot="1" x14ac:dyDescent="0.25">
      <c r="A806" s="28"/>
      <c r="B806" s="18"/>
    </row>
    <row r="807" spans="1:32" s="17" customFormat="1" ht="18.75" customHeight="1" thickBot="1" x14ac:dyDescent="0.25">
      <c r="A807" s="28"/>
      <c r="B807" s="18"/>
      <c r="C807" s="154" t="s">
        <v>518</v>
      </c>
      <c r="D807" s="155"/>
      <c r="E807" s="155"/>
      <c r="F807" s="155"/>
      <c r="G807" s="155"/>
      <c r="H807" s="155"/>
      <c r="I807" s="155"/>
      <c r="J807" s="155"/>
      <c r="K807" s="156"/>
      <c r="L807" s="234" t="s">
        <v>519</v>
      </c>
      <c r="M807" s="235"/>
      <c r="N807" s="235"/>
      <c r="O807" s="235"/>
      <c r="P807" s="236"/>
      <c r="Q807" s="163" t="s">
        <v>520</v>
      </c>
      <c r="R807" s="164"/>
      <c r="S807" s="164"/>
      <c r="T807" s="164"/>
      <c r="U807" s="164"/>
      <c r="V807" s="164"/>
      <c r="W807" s="164"/>
      <c r="X807" s="164"/>
      <c r="Y807" s="164"/>
      <c r="Z807" s="164"/>
      <c r="AA807" s="164"/>
      <c r="AB807" s="164"/>
      <c r="AC807" s="164"/>
      <c r="AD807" s="164"/>
      <c r="AE807" s="164"/>
      <c r="AF807" s="165"/>
    </row>
    <row r="808" spans="1:32" s="17" customFormat="1" ht="22.7" customHeight="1" thickBot="1" x14ac:dyDescent="0.25">
      <c r="A808" s="28"/>
      <c r="B808" s="18"/>
      <c r="C808" s="157"/>
      <c r="D808" s="158"/>
      <c r="E808" s="158"/>
      <c r="F808" s="158"/>
      <c r="G808" s="158"/>
      <c r="H808" s="158"/>
      <c r="I808" s="158"/>
      <c r="J808" s="158"/>
      <c r="K808" s="159"/>
      <c r="L808" s="237"/>
      <c r="M808" s="238"/>
      <c r="N808" s="238"/>
      <c r="O808" s="238"/>
      <c r="P808" s="239"/>
      <c r="Q808" s="163" t="s">
        <v>56</v>
      </c>
      <c r="R808" s="164"/>
      <c r="S808" s="164"/>
      <c r="T808" s="164"/>
      <c r="U808" s="164"/>
      <c r="V808" s="164"/>
      <c r="W808" s="164"/>
      <c r="X808" s="165"/>
      <c r="Y808" s="163" t="s">
        <v>521</v>
      </c>
      <c r="Z808" s="164"/>
      <c r="AA808" s="164"/>
      <c r="AB808" s="164"/>
      <c r="AC808" s="164"/>
      <c r="AD808" s="164"/>
      <c r="AE808" s="164"/>
      <c r="AF808" s="165"/>
    </row>
    <row r="809" spans="1:32" s="17" customFormat="1" ht="14.25" customHeight="1" x14ac:dyDescent="0.2">
      <c r="A809" s="28"/>
      <c r="B809" s="18"/>
      <c r="C809" s="196" t="s">
        <v>522</v>
      </c>
      <c r="D809" s="197"/>
      <c r="E809" s="197"/>
      <c r="F809" s="197"/>
      <c r="G809" s="197"/>
      <c r="H809" s="197"/>
      <c r="I809" s="197"/>
      <c r="J809" s="197"/>
      <c r="K809" s="198"/>
      <c r="L809" s="226" t="s">
        <v>523</v>
      </c>
      <c r="M809" s="227"/>
      <c r="N809" s="227"/>
      <c r="O809" s="227"/>
      <c r="P809" s="228"/>
      <c r="Q809" s="148">
        <v>689</v>
      </c>
      <c r="R809" s="149"/>
      <c r="S809" s="149"/>
      <c r="T809" s="149"/>
      <c r="U809" s="149"/>
      <c r="V809" s="149"/>
      <c r="W809" s="149"/>
      <c r="X809" s="150"/>
      <c r="Y809" s="133">
        <v>12208</v>
      </c>
      <c r="Z809" s="134"/>
      <c r="AA809" s="134"/>
      <c r="AB809" s="134"/>
      <c r="AC809" s="134"/>
      <c r="AD809" s="134"/>
      <c r="AE809" s="134"/>
      <c r="AF809" s="135"/>
    </row>
    <row r="810" spans="1:32" s="17" customFormat="1" ht="14.25" customHeight="1" x14ac:dyDescent="0.2">
      <c r="A810" s="28"/>
      <c r="B810" s="18"/>
      <c r="C810" s="214"/>
      <c r="D810" s="215"/>
      <c r="E810" s="215"/>
      <c r="F810" s="215"/>
      <c r="G810" s="215"/>
      <c r="H810" s="215"/>
      <c r="I810" s="215"/>
      <c r="J810" s="215"/>
      <c r="K810" s="216"/>
      <c r="L810" s="214" t="s">
        <v>524</v>
      </c>
      <c r="M810" s="215"/>
      <c r="N810" s="215"/>
      <c r="O810" s="215"/>
      <c r="P810" s="216"/>
      <c r="Q810" s="133">
        <v>1499</v>
      </c>
      <c r="R810" s="134"/>
      <c r="S810" s="134"/>
      <c r="T810" s="134"/>
      <c r="U810" s="134"/>
      <c r="V810" s="134"/>
      <c r="W810" s="134"/>
      <c r="X810" s="135"/>
      <c r="Y810" s="133">
        <v>1190</v>
      </c>
      <c r="Z810" s="134"/>
      <c r="AA810" s="134"/>
      <c r="AB810" s="134"/>
      <c r="AC810" s="134"/>
      <c r="AD810" s="134"/>
      <c r="AE810" s="134"/>
      <c r="AF810" s="135"/>
    </row>
    <row r="811" spans="1:32" s="17" customFormat="1" ht="14.25" customHeight="1" x14ac:dyDescent="0.2">
      <c r="A811" s="28"/>
      <c r="B811" s="18"/>
      <c r="C811" s="214"/>
      <c r="D811" s="215"/>
      <c r="E811" s="215"/>
      <c r="F811" s="215"/>
      <c r="G811" s="215"/>
      <c r="H811" s="215"/>
      <c r="I811" s="215"/>
      <c r="J811" s="215"/>
      <c r="K811" s="216"/>
      <c r="L811" s="214" t="s">
        <v>525</v>
      </c>
      <c r="M811" s="215"/>
      <c r="N811" s="215"/>
      <c r="O811" s="215"/>
      <c r="P811" s="216"/>
      <c r="Q811" s="133"/>
      <c r="R811" s="134"/>
      <c r="S811" s="134"/>
      <c r="T811" s="134"/>
      <c r="U811" s="134"/>
      <c r="V811" s="134"/>
      <c r="W811" s="134"/>
      <c r="X811" s="135"/>
      <c r="Y811" s="133"/>
      <c r="Z811" s="134"/>
      <c r="AA811" s="134"/>
      <c r="AB811" s="134"/>
      <c r="AC811" s="134"/>
      <c r="AD811" s="134"/>
      <c r="AE811" s="134"/>
      <c r="AF811" s="135"/>
    </row>
    <row r="812" spans="1:32" s="17" customFormat="1" ht="14.25" customHeight="1" x14ac:dyDescent="0.2">
      <c r="A812" s="28"/>
      <c r="B812" s="18"/>
      <c r="C812" s="223" t="s">
        <v>526</v>
      </c>
      <c r="D812" s="224"/>
      <c r="E812" s="224"/>
      <c r="F812" s="224"/>
      <c r="G812" s="224"/>
      <c r="H812" s="224"/>
      <c r="I812" s="224"/>
      <c r="J812" s="224"/>
      <c r="K812" s="225"/>
      <c r="L812" s="214" t="s">
        <v>523</v>
      </c>
      <c r="M812" s="215"/>
      <c r="N812" s="215"/>
      <c r="O812" s="215"/>
      <c r="P812" s="216"/>
      <c r="Q812" s="133">
        <v>0</v>
      </c>
      <c r="R812" s="134"/>
      <c r="S812" s="134"/>
      <c r="T812" s="134"/>
      <c r="U812" s="134"/>
      <c r="V812" s="134"/>
      <c r="W812" s="134"/>
      <c r="X812" s="135"/>
      <c r="Y812" s="133">
        <v>645.17999999999995</v>
      </c>
      <c r="Z812" s="134"/>
      <c r="AA812" s="134"/>
      <c r="AB812" s="134"/>
      <c r="AC812" s="134"/>
      <c r="AD812" s="134"/>
      <c r="AE812" s="134"/>
      <c r="AF812" s="135"/>
    </row>
    <row r="813" spans="1:32" s="17" customFormat="1" ht="14.25" customHeight="1" x14ac:dyDescent="0.2">
      <c r="A813" s="28"/>
      <c r="B813" s="18"/>
      <c r="C813" s="214"/>
      <c r="D813" s="215"/>
      <c r="E813" s="215"/>
      <c r="F813" s="215"/>
      <c r="G813" s="215"/>
      <c r="H813" s="215"/>
      <c r="I813" s="215"/>
      <c r="J813" s="215"/>
      <c r="K813" s="216"/>
      <c r="L813" s="214" t="s">
        <v>524</v>
      </c>
      <c r="M813" s="215"/>
      <c r="N813" s="215"/>
      <c r="O813" s="215"/>
      <c r="P813" s="216"/>
      <c r="Q813" s="133">
        <v>44896</v>
      </c>
      <c r="R813" s="134"/>
      <c r="S813" s="134"/>
      <c r="T813" s="134"/>
      <c r="U813" s="134"/>
      <c r="V813" s="134"/>
      <c r="W813" s="134"/>
      <c r="X813" s="135"/>
      <c r="Y813" s="133">
        <v>15016</v>
      </c>
      <c r="Z813" s="134"/>
      <c r="AA813" s="134"/>
      <c r="AB813" s="134"/>
      <c r="AC813" s="134"/>
      <c r="AD813" s="134"/>
      <c r="AE813" s="134"/>
      <c r="AF813" s="135"/>
    </row>
    <row r="814" spans="1:32" s="17" customFormat="1" ht="14.25" customHeight="1" x14ac:dyDescent="0.2">
      <c r="A814" s="28"/>
      <c r="B814" s="18"/>
      <c r="C814" s="214"/>
      <c r="D814" s="215"/>
      <c r="E814" s="215"/>
      <c r="F814" s="215"/>
      <c r="G814" s="215"/>
      <c r="H814" s="215"/>
      <c r="I814" s="215"/>
      <c r="J814" s="215"/>
      <c r="K814" s="216"/>
      <c r="L814" s="217" t="s">
        <v>527</v>
      </c>
      <c r="M814" s="218"/>
      <c r="N814" s="218"/>
      <c r="O814" s="218"/>
      <c r="P814" s="219"/>
      <c r="Q814" s="220">
        <v>40953</v>
      </c>
      <c r="R814" s="221"/>
      <c r="S814" s="221"/>
      <c r="T814" s="221"/>
      <c r="U814" s="221"/>
      <c r="V814" s="221"/>
      <c r="W814" s="221"/>
      <c r="X814" s="222"/>
      <c r="Y814" s="220"/>
      <c r="Z814" s="221"/>
      <c r="AA814" s="221"/>
      <c r="AB814" s="221"/>
      <c r="AC814" s="221"/>
      <c r="AD814" s="221"/>
      <c r="AE814" s="221"/>
      <c r="AF814" s="222"/>
    </row>
    <row r="815" spans="1:32" s="17" customFormat="1" ht="14.25" customHeight="1" thickBot="1" x14ac:dyDescent="0.25">
      <c r="A815" s="28"/>
      <c r="B815" s="18"/>
      <c r="C815" s="205"/>
      <c r="D815" s="206"/>
      <c r="E815" s="206"/>
      <c r="F815" s="206"/>
      <c r="G815" s="206"/>
      <c r="H815" s="206"/>
      <c r="I815" s="206"/>
      <c r="J815" s="206"/>
      <c r="K815" s="207"/>
      <c r="L815" s="208" t="s">
        <v>528</v>
      </c>
      <c r="M815" s="209"/>
      <c r="N815" s="209"/>
      <c r="O815" s="209"/>
      <c r="P815" s="210"/>
      <c r="Q815" s="211">
        <v>30000</v>
      </c>
      <c r="R815" s="212"/>
      <c r="S815" s="212"/>
      <c r="T815" s="212"/>
      <c r="U815" s="212"/>
      <c r="V815" s="212"/>
      <c r="W815" s="212"/>
      <c r="X815" s="213"/>
      <c r="Y815" s="839">
        <v>0</v>
      </c>
      <c r="Z815" s="840"/>
      <c r="AA815" s="840"/>
      <c r="AB815" s="840"/>
      <c r="AC815" s="840"/>
      <c r="AD815" s="840"/>
      <c r="AE815" s="840"/>
      <c r="AF815" s="841"/>
    </row>
    <row r="816" spans="1:32" s="17" customFormat="1" ht="14.25" customHeight="1" x14ac:dyDescent="0.2">
      <c r="A816" s="28"/>
      <c r="B816" s="18"/>
      <c r="C816" s="196"/>
      <c r="D816" s="197"/>
      <c r="E816" s="197"/>
      <c r="F816" s="197"/>
      <c r="G816" s="197"/>
      <c r="H816" s="197"/>
      <c r="I816" s="197"/>
      <c r="J816" s="197"/>
      <c r="K816" s="198"/>
      <c r="L816" s="199" t="s">
        <v>523</v>
      </c>
      <c r="M816" s="200"/>
      <c r="N816" s="200"/>
      <c r="O816" s="200"/>
      <c r="P816" s="201"/>
      <c r="Q816" s="202"/>
      <c r="R816" s="203"/>
      <c r="S816" s="203"/>
      <c r="T816" s="203"/>
      <c r="U816" s="203"/>
      <c r="V816" s="203"/>
      <c r="W816" s="203"/>
      <c r="X816" s="204"/>
      <c r="Y816" s="148"/>
      <c r="Z816" s="149"/>
      <c r="AA816" s="149"/>
      <c r="AB816" s="149"/>
      <c r="AC816" s="149"/>
      <c r="AD816" s="149"/>
      <c r="AE816" s="149"/>
      <c r="AF816" s="150"/>
    </row>
    <row r="817" spans="1:32" s="17" customFormat="1" ht="14.25" customHeight="1" thickBot="1" x14ac:dyDescent="0.25">
      <c r="A817" s="28"/>
      <c r="B817" s="18"/>
      <c r="C817" s="175"/>
      <c r="D817" s="176"/>
      <c r="E817" s="176"/>
      <c r="F817" s="176"/>
      <c r="G817" s="176"/>
      <c r="H817" s="176"/>
      <c r="I817" s="176"/>
      <c r="J817" s="176"/>
      <c r="K817" s="177"/>
      <c r="L817" s="190" t="s">
        <v>529</v>
      </c>
      <c r="M817" s="191"/>
      <c r="N817" s="191"/>
      <c r="O817" s="191"/>
      <c r="P817" s="192"/>
      <c r="Q817" s="193"/>
      <c r="R817" s="194"/>
      <c r="S817" s="194"/>
      <c r="T817" s="194"/>
      <c r="U817" s="194"/>
      <c r="V817" s="194"/>
      <c r="W817" s="194"/>
      <c r="X817" s="195"/>
      <c r="Y817" s="181">
        <v>21075</v>
      </c>
      <c r="Z817" s="182"/>
      <c r="AA817" s="182"/>
      <c r="AB817" s="182"/>
      <c r="AC817" s="182"/>
      <c r="AD817" s="182"/>
      <c r="AE817" s="182"/>
      <c r="AF817" s="183"/>
    </row>
    <row r="818" spans="1:32" s="17" customFormat="1" ht="14.25" customHeight="1" x14ac:dyDescent="0.2">
      <c r="A818" s="28"/>
      <c r="B818" s="18"/>
      <c r="C818" s="196" t="s">
        <v>530</v>
      </c>
      <c r="D818" s="197"/>
      <c r="E818" s="197"/>
      <c r="F818" s="197"/>
      <c r="G818" s="197"/>
      <c r="H818" s="197"/>
      <c r="I818" s="197"/>
      <c r="J818" s="197"/>
      <c r="K818" s="198"/>
      <c r="L818" s="199" t="s">
        <v>531</v>
      </c>
      <c r="M818" s="200"/>
      <c r="N818" s="200"/>
      <c r="O818" s="200"/>
      <c r="P818" s="201"/>
      <c r="Q818" s="202">
        <f>65000+96000</f>
        <v>161000</v>
      </c>
      <c r="R818" s="203"/>
      <c r="S818" s="203"/>
      <c r="T818" s="203"/>
      <c r="U818" s="203"/>
      <c r="V818" s="203"/>
      <c r="W818" s="203"/>
      <c r="X818" s="204"/>
      <c r="Y818" s="148"/>
      <c r="Z818" s="149"/>
      <c r="AA818" s="149"/>
      <c r="AB818" s="149"/>
      <c r="AC818" s="149"/>
      <c r="AD818" s="149"/>
      <c r="AE818" s="149"/>
      <c r="AF818" s="150"/>
    </row>
    <row r="819" spans="1:32" ht="14.25" customHeight="1" thickBot="1" x14ac:dyDescent="0.25">
      <c r="C819" s="175"/>
      <c r="D819" s="176"/>
      <c r="E819" s="176"/>
      <c r="F819" s="176"/>
      <c r="G819" s="176"/>
      <c r="H819" s="176"/>
      <c r="I819" s="176"/>
      <c r="J819" s="176"/>
      <c r="K819" s="177"/>
      <c r="L819" s="178"/>
      <c r="M819" s="179"/>
      <c r="N819" s="179"/>
      <c r="O819" s="179"/>
      <c r="P819" s="180"/>
      <c r="Q819" s="181"/>
      <c r="R819" s="182"/>
      <c r="S819" s="182"/>
      <c r="T819" s="182"/>
      <c r="U819" s="182"/>
      <c r="V819" s="182"/>
      <c r="W819" s="182"/>
      <c r="X819" s="183"/>
      <c r="Y819" s="181"/>
      <c r="Z819" s="182"/>
      <c r="AA819" s="182"/>
      <c r="AB819" s="182"/>
      <c r="AC819" s="182"/>
      <c r="AD819" s="182"/>
      <c r="AE819" s="182"/>
      <c r="AF819" s="183"/>
    </row>
    <row r="820" spans="1:32" ht="14.25" customHeight="1" x14ac:dyDescent="0.2">
      <c r="C820" s="79"/>
      <c r="D820" s="79"/>
      <c r="E820" s="79"/>
      <c r="F820" s="79"/>
      <c r="G820" s="79"/>
      <c r="H820" s="79"/>
      <c r="I820" s="79"/>
      <c r="J820" s="79"/>
      <c r="K820" s="79"/>
      <c r="L820" s="79"/>
      <c r="M820" s="79"/>
      <c r="N820" s="79"/>
      <c r="O820" s="79"/>
      <c r="P820" s="79"/>
      <c r="Q820" s="79"/>
      <c r="R820" s="79"/>
      <c r="S820" s="79"/>
      <c r="T820" s="79"/>
      <c r="U820" s="79"/>
      <c r="V820" s="79"/>
      <c r="W820" s="79"/>
      <c r="X820" s="79"/>
      <c r="Y820" s="79"/>
      <c r="Z820" s="79"/>
      <c r="AA820" s="79"/>
      <c r="AB820" s="79"/>
      <c r="AC820" s="79"/>
      <c r="AD820" s="79"/>
      <c r="AE820" s="79"/>
      <c r="AF820" s="79"/>
    </row>
    <row r="821" spans="1:32" ht="14.25" customHeight="1" x14ac:dyDescent="0.2">
      <c r="C821" s="184" t="s">
        <v>532</v>
      </c>
      <c r="D821" s="185"/>
      <c r="E821" s="185"/>
      <c r="F821" s="185"/>
      <c r="G821" s="185"/>
      <c r="H821" s="185"/>
      <c r="I821" s="185"/>
      <c r="J821" s="185"/>
      <c r="K821" s="185"/>
      <c r="L821" s="185"/>
      <c r="M821" s="185"/>
      <c r="N821" s="185"/>
      <c r="O821" s="185"/>
      <c r="P821" s="185"/>
      <c r="Q821" s="185"/>
      <c r="R821" s="185"/>
      <c r="S821" s="185"/>
      <c r="T821" s="185"/>
      <c r="U821" s="185"/>
      <c r="V821" s="185"/>
      <c r="W821" s="185"/>
      <c r="X821" s="185"/>
      <c r="Y821" s="185"/>
      <c r="Z821" s="185"/>
      <c r="AA821" s="185"/>
      <c r="AB821" s="185"/>
      <c r="AC821" s="185"/>
      <c r="AD821" s="185"/>
      <c r="AE821" s="185"/>
      <c r="AF821" s="186"/>
    </row>
    <row r="822" spans="1:32" ht="30.6" customHeight="1" x14ac:dyDescent="0.2">
      <c r="C822" s="187"/>
      <c r="D822" s="188"/>
      <c r="E822" s="188"/>
      <c r="F822" s="188"/>
      <c r="G822" s="188"/>
      <c r="H822" s="188"/>
      <c r="I822" s="188"/>
      <c r="J822" s="188"/>
      <c r="K822" s="188"/>
      <c r="L822" s="188"/>
      <c r="M822" s="188"/>
      <c r="N822" s="188"/>
      <c r="O822" s="188"/>
      <c r="P822" s="188"/>
      <c r="Q822" s="188"/>
      <c r="R822" s="188"/>
      <c r="S822" s="188"/>
      <c r="T822" s="188"/>
      <c r="U822" s="188"/>
      <c r="V822" s="188"/>
      <c r="W822" s="188"/>
      <c r="X822" s="188"/>
      <c r="Y822" s="188"/>
      <c r="Z822" s="188"/>
      <c r="AA822" s="188"/>
      <c r="AB822" s="188"/>
      <c r="AC822" s="188"/>
      <c r="AD822" s="188"/>
      <c r="AE822" s="188"/>
      <c r="AF822" s="189"/>
    </row>
    <row r="823" spans="1:32" ht="14.25" customHeight="1" x14ac:dyDescent="0.2"/>
    <row r="824" spans="1:32" ht="14.25" customHeight="1" x14ac:dyDescent="0.2">
      <c r="C824" s="80" t="s">
        <v>533</v>
      </c>
      <c r="D824" s="81"/>
      <c r="E824" s="81"/>
      <c r="F824" s="81"/>
      <c r="G824" s="81"/>
      <c r="H824" s="81"/>
      <c r="I824" s="81"/>
      <c r="J824" s="81"/>
      <c r="K824" s="81"/>
      <c r="L824" s="81"/>
      <c r="M824" s="81"/>
      <c r="N824" s="81"/>
      <c r="O824" s="81"/>
      <c r="P824" s="81"/>
      <c r="Q824" s="80"/>
      <c r="R824" s="80"/>
      <c r="S824" s="80"/>
      <c r="T824" s="82"/>
      <c r="U824" s="82"/>
      <c r="V824" s="82"/>
      <c r="W824" s="82"/>
      <c r="X824" s="82"/>
      <c r="Y824" s="82"/>
      <c r="Z824" s="82"/>
      <c r="AA824" s="82"/>
      <c r="AB824" s="82"/>
      <c r="AC824" s="82"/>
      <c r="AD824" s="82"/>
      <c r="AE824" s="82"/>
      <c r="AF824" s="82"/>
    </row>
    <row r="825" spans="1:32" ht="14.25" customHeight="1" thickBot="1" x14ac:dyDescent="0.25"/>
    <row r="826" spans="1:32" ht="14.25" customHeight="1" thickBot="1" x14ac:dyDescent="0.25">
      <c r="C826" s="154" t="s">
        <v>534</v>
      </c>
      <c r="D826" s="155"/>
      <c r="E826" s="155"/>
      <c r="F826" s="155"/>
      <c r="G826" s="155"/>
      <c r="H826" s="155"/>
      <c r="I826" s="155"/>
      <c r="J826" s="155"/>
      <c r="K826" s="155"/>
      <c r="L826" s="156"/>
      <c r="M826" s="160" t="s">
        <v>56</v>
      </c>
      <c r="N826" s="161"/>
      <c r="O826" s="161"/>
      <c r="P826" s="161"/>
      <c r="Q826" s="161"/>
      <c r="R826" s="161"/>
      <c r="S826" s="161"/>
      <c r="T826" s="161"/>
      <c r="U826" s="161"/>
      <c r="V826" s="161"/>
      <c r="W826" s="161"/>
      <c r="X826" s="161"/>
      <c r="Y826" s="161"/>
      <c r="Z826" s="161"/>
      <c r="AA826" s="161"/>
      <c r="AB826" s="161"/>
      <c r="AC826" s="161"/>
      <c r="AD826" s="161"/>
      <c r="AE826" s="161"/>
      <c r="AF826" s="162"/>
    </row>
    <row r="827" spans="1:32" ht="37.5" customHeight="1" thickBot="1" x14ac:dyDescent="0.25">
      <c r="C827" s="157"/>
      <c r="D827" s="158"/>
      <c r="E827" s="158"/>
      <c r="F827" s="158"/>
      <c r="G827" s="158"/>
      <c r="H827" s="158"/>
      <c r="I827" s="158"/>
      <c r="J827" s="158"/>
      <c r="K827" s="158"/>
      <c r="L827" s="159"/>
      <c r="M827" s="163" t="s">
        <v>535</v>
      </c>
      <c r="N827" s="164"/>
      <c r="O827" s="164"/>
      <c r="P827" s="165"/>
      <c r="Q827" s="163" t="s">
        <v>175</v>
      </c>
      <c r="R827" s="164"/>
      <c r="S827" s="164"/>
      <c r="T827" s="165"/>
      <c r="U827" s="163" t="s">
        <v>176</v>
      </c>
      <c r="V827" s="164"/>
      <c r="W827" s="164"/>
      <c r="X827" s="165"/>
      <c r="Y827" s="163" t="s">
        <v>177</v>
      </c>
      <c r="Z827" s="164"/>
      <c r="AA827" s="164"/>
      <c r="AB827" s="165"/>
      <c r="AC827" s="163" t="s">
        <v>536</v>
      </c>
      <c r="AD827" s="164"/>
      <c r="AE827" s="164"/>
      <c r="AF827" s="165"/>
    </row>
    <row r="828" spans="1:32" ht="15" customHeight="1" x14ac:dyDescent="0.2">
      <c r="C828" s="145" t="s">
        <v>537</v>
      </c>
      <c r="D828" s="146"/>
      <c r="E828" s="146"/>
      <c r="F828" s="146"/>
      <c r="G828" s="146"/>
      <c r="H828" s="146"/>
      <c r="I828" s="146"/>
      <c r="J828" s="146"/>
      <c r="K828" s="146"/>
      <c r="L828" s="147"/>
      <c r="M828" s="148">
        <v>2128000</v>
      </c>
      <c r="N828" s="149"/>
      <c r="O828" s="149"/>
      <c r="P828" s="150"/>
      <c r="Q828" s="148"/>
      <c r="R828" s="149"/>
      <c r="S828" s="149"/>
      <c r="T828" s="150"/>
      <c r="U828" s="148"/>
      <c r="V828" s="149"/>
      <c r="W828" s="149"/>
      <c r="X828" s="150"/>
      <c r="Y828" s="148"/>
      <c r="Z828" s="149"/>
      <c r="AA828" s="149"/>
      <c r="AB828" s="150"/>
      <c r="AC828" s="151">
        <f>SUM(M828:AB828)</f>
        <v>2128000</v>
      </c>
      <c r="AD828" s="152"/>
      <c r="AE828" s="152"/>
      <c r="AF828" s="153"/>
    </row>
    <row r="829" spans="1:32" ht="15" customHeight="1" x14ac:dyDescent="0.2">
      <c r="C829" s="130" t="s">
        <v>538</v>
      </c>
      <c r="D829" s="131"/>
      <c r="E829" s="131"/>
      <c r="F829" s="131"/>
      <c r="G829" s="131"/>
      <c r="H829" s="131"/>
      <c r="I829" s="131"/>
      <c r="J829" s="131"/>
      <c r="K829" s="131"/>
      <c r="L829" s="132"/>
      <c r="M829" s="133"/>
      <c r="N829" s="134"/>
      <c r="O829" s="134"/>
      <c r="P829" s="135"/>
      <c r="Q829" s="133"/>
      <c r="R829" s="134"/>
      <c r="S829" s="134"/>
      <c r="T829" s="135"/>
      <c r="U829" s="133"/>
      <c r="V829" s="134"/>
      <c r="W829" s="134"/>
      <c r="X829" s="135"/>
      <c r="Y829" s="133"/>
      <c r="Z829" s="134"/>
      <c r="AA829" s="134"/>
      <c r="AB829" s="135"/>
      <c r="AC829" s="136">
        <f t="shared" ref="AC829:AC846" si="3">SUM(M829:AB829)</f>
        <v>0</v>
      </c>
      <c r="AD829" s="137"/>
      <c r="AE829" s="137"/>
      <c r="AF829" s="138"/>
    </row>
    <row r="830" spans="1:32" ht="15" customHeight="1" x14ac:dyDescent="0.2">
      <c r="C830" s="130" t="s">
        <v>539</v>
      </c>
      <c r="D830" s="131"/>
      <c r="E830" s="131"/>
      <c r="F830" s="131"/>
      <c r="G830" s="131"/>
      <c r="H830" s="131"/>
      <c r="I830" s="131"/>
      <c r="J830" s="131"/>
      <c r="K830" s="131"/>
      <c r="L830" s="132"/>
      <c r="M830" s="133"/>
      <c r="N830" s="134"/>
      <c r="O830" s="134"/>
      <c r="P830" s="135"/>
      <c r="Q830" s="133"/>
      <c r="R830" s="134"/>
      <c r="S830" s="134"/>
      <c r="T830" s="135"/>
      <c r="U830" s="133"/>
      <c r="V830" s="134"/>
      <c r="W830" s="134"/>
      <c r="X830" s="135"/>
      <c r="Y830" s="133"/>
      <c r="Z830" s="134"/>
      <c r="AA830" s="134"/>
      <c r="AB830" s="135"/>
      <c r="AC830" s="136">
        <f t="shared" si="3"/>
        <v>0</v>
      </c>
      <c r="AD830" s="137"/>
      <c r="AE830" s="137"/>
      <c r="AF830" s="138"/>
    </row>
    <row r="831" spans="1:32" ht="15" customHeight="1" x14ac:dyDescent="0.2">
      <c r="C831" s="130" t="s">
        <v>540</v>
      </c>
      <c r="D831" s="131"/>
      <c r="E831" s="131"/>
      <c r="F831" s="131"/>
      <c r="G831" s="131"/>
      <c r="H831" s="131"/>
      <c r="I831" s="131"/>
      <c r="J831" s="131"/>
      <c r="K831" s="131"/>
      <c r="L831" s="132"/>
      <c r="M831" s="133"/>
      <c r="N831" s="134"/>
      <c r="O831" s="134"/>
      <c r="P831" s="135"/>
      <c r="Q831" s="133"/>
      <c r="R831" s="134"/>
      <c r="S831" s="134"/>
      <c r="T831" s="135"/>
      <c r="U831" s="133"/>
      <c r="V831" s="134"/>
      <c r="W831" s="134"/>
      <c r="X831" s="135"/>
      <c r="Y831" s="133"/>
      <c r="Z831" s="134"/>
      <c r="AA831" s="134"/>
      <c r="AB831" s="135"/>
      <c r="AC831" s="136">
        <f t="shared" si="3"/>
        <v>0</v>
      </c>
      <c r="AD831" s="137"/>
      <c r="AE831" s="137"/>
      <c r="AF831" s="138"/>
    </row>
    <row r="832" spans="1:32" ht="15" customHeight="1" x14ac:dyDescent="0.2">
      <c r="C832" s="130" t="s">
        <v>541</v>
      </c>
      <c r="D832" s="131"/>
      <c r="E832" s="131"/>
      <c r="F832" s="131"/>
      <c r="G832" s="131"/>
      <c r="H832" s="131"/>
      <c r="I832" s="131"/>
      <c r="J832" s="131"/>
      <c r="K832" s="131"/>
      <c r="L832" s="132"/>
      <c r="M832" s="133"/>
      <c r="N832" s="134"/>
      <c r="O832" s="134"/>
      <c r="P832" s="135"/>
      <c r="Q832" s="133"/>
      <c r="R832" s="134"/>
      <c r="S832" s="134"/>
      <c r="T832" s="135"/>
      <c r="U832" s="133"/>
      <c r="V832" s="134"/>
      <c r="W832" s="134"/>
      <c r="X832" s="135"/>
      <c r="Y832" s="133"/>
      <c r="Z832" s="134"/>
      <c r="AA832" s="134"/>
      <c r="AB832" s="135"/>
      <c r="AC832" s="136">
        <f t="shared" si="3"/>
        <v>0</v>
      </c>
      <c r="AD832" s="137"/>
      <c r="AE832" s="137"/>
      <c r="AF832" s="138"/>
    </row>
    <row r="833" spans="3:33" ht="15" customHeight="1" x14ac:dyDescent="0.2">
      <c r="C833" s="130" t="s">
        <v>542</v>
      </c>
      <c r="D833" s="131"/>
      <c r="E833" s="131"/>
      <c r="F833" s="131"/>
      <c r="G833" s="131"/>
      <c r="H833" s="131"/>
      <c r="I833" s="131"/>
      <c r="J833" s="131"/>
      <c r="K833" s="131"/>
      <c r="L833" s="132"/>
      <c r="M833" s="133"/>
      <c r="N833" s="134"/>
      <c r="O833" s="134"/>
      <c r="P833" s="135"/>
      <c r="Q833" s="133"/>
      <c r="R833" s="134"/>
      <c r="S833" s="134"/>
      <c r="T833" s="135"/>
      <c r="U833" s="133"/>
      <c r="V833" s="134"/>
      <c r="W833" s="134"/>
      <c r="X833" s="135"/>
      <c r="Y833" s="133"/>
      <c r="Z833" s="134"/>
      <c r="AA833" s="134"/>
      <c r="AB833" s="135"/>
      <c r="AC833" s="136">
        <f t="shared" si="3"/>
        <v>0</v>
      </c>
      <c r="AD833" s="137"/>
      <c r="AE833" s="137"/>
      <c r="AF833" s="138"/>
    </row>
    <row r="834" spans="3:33" ht="24.95" customHeight="1" x14ac:dyDescent="0.2">
      <c r="C834" s="130" t="s">
        <v>543</v>
      </c>
      <c r="D834" s="131"/>
      <c r="E834" s="131"/>
      <c r="F834" s="131"/>
      <c r="G834" s="131"/>
      <c r="H834" s="131"/>
      <c r="I834" s="131"/>
      <c r="J834" s="131"/>
      <c r="K834" s="131"/>
      <c r="L834" s="132"/>
      <c r="M834" s="133">
        <v>162135.04999999999</v>
      </c>
      <c r="N834" s="134"/>
      <c r="O834" s="134"/>
      <c r="P834" s="135"/>
      <c r="Q834" s="142"/>
      <c r="R834" s="143"/>
      <c r="S834" s="143"/>
      <c r="T834" s="144"/>
      <c r="U834" s="142"/>
      <c r="V834" s="143"/>
      <c r="W834" s="143"/>
      <c r="X834" s="144"/>
      <c r="Y834" s="142">
        <v>-42517.42</v>
      </c>
      <c r="Z834" s="143"/>
      <c r="AA834" s="143"/>
      <c r="AB834" s="144"/>
      <c r="AC834" s="136">
        <f t="shared" si="3"/>
        <v>119617.62999999999</v>
      </c>
      <c r="AD834" s="137"/>
      <c r="AE834" s="137"/>
      <c r="AF834" s="138"/>
    </row>
    <row r="835" spans="3:33" ht="24.95" customHeight="1" x14ac:dyDescent="0.2">
      <c r="C835" s="130" t="s">
        <v>544</v>
      </c>
      <c r="D835" s="131"/>
      <c r="E835" s="131"/>
      <c r="F835" s="131"/>
      <c r="G835" s="131"/>
      <c r="H835" s="131"/>
      <c r="I835" s="131"/>
      <c r="J835" s="131"/>
      <c r="K835" s="131"/>
      <c r="L835" s="132"/>
      <c r="M835" s="133"/>
      <c r="N835" s="134"/>
      <c r="O835" s="134"/>
      <c r="P835" s="135"/>
      <c r="Q835" s="133"/>
      <c r="R835" s="134"/>
      <c r="S835" s="134"/>
      <c r="T835" s="135"/>
      <c r="U835" s="133"/>
      <c r="V835" s="134"/>
      <c r="W835" s="134"/>
      <c r="X835" s="135"/>
      <c r="Y835" s="133"/>
      <c r="Z835" s="134"/>
      <c r="AA835" s="134"/>
      <c r="AB835" s="135"/>
      <c r="AC835" s="136">
        <f>SUM(M835:AB835)</f>
        <v>0</v>
      </c>
      <c r="AD835" s="137"/>
      <c r="AE835" s="137"/>
      <c r="AF835" s="138"/>
    </row>
    <row r="836" spans="3:33" ht="15" customHeight="1" x14ac:dyDescent="0.2">
      <c r="C836" s="130" t="s">
        <v>545</v>
      </c>
      <c r="D836" s="131"/>
      <c r="E836" s="131"/>
      <c r="F836" s="131"/>
      <c r="G836" s="131"/>
      <c r="H836" s="131"/>
      <c r="I836" s="131"/>
      <c r="J836" s="131"/>
      <c r="K836" s="131"/>
      <c r="L836" s="132"/>
      <c r="M836" s="133"/>
      <c r="N836" s="134"/>
      <c r="O836" s="134"/>
      <c r="P836" s="135"/>
      <c r="Q836" s="133"/>
      <c r="R836" s="134"/>
      <c r="S836" s="134"/>
      <c r="T836" s="135"/>
      <c r="U836" s="133"/>
      <c r="V836" s="134"/>
      <c r="W836" s="134"/>
      <c r="X836" s="135"/>
      <c r="Y836" s="133"/>
      <c r="Z836" s="134"/>
      <c r="AA836" s="134"/>
      <c r="AB836" s="135"/>
      <c r="AC836" s="136">
        <f t="shared" si="3"/>
        <v>0</v>
      </c>
      <c r="AD836" s="137"/>
      <c r="AE836" s="137"/>
      <c r="AF836" s="138"/>
    </row>
    <row r="837" spans="3:33" ht="24.95" customHeight="1" x14ac:dyDescent="0.2">
      <c r="C837" s="130" t="s">
        <v>546</v>
      </c>
      <c r="D837" s="131"/>
      <c r="E837" s="131"/>
      <c r="F837" s="131"/>
      <c r="G837" s="131"/>
      <c r="H837" s="131"/>
      <c r="I837" s="131"/>
      <c r="J837" s="131"/>
      <c r="K837" s="131"/>
      <c r="L837" s="132"/>
      <c r="M837" s="133"/>
      <c r="N837" s="134"/>
      <c r="O837" s="134"/>
      <c r="P837" s="135"/>
      <c r="Q837" s="133"/>
      <c r="R837" s="134"/>
      <c r="S837" s="134"/>
      <c r="T837" s="135"/>
      <c r="U837" s="133"/>
      <c r="V837" s="134"/>
      <c r="W837" s="134"/>
      <c r="X837" s="135"/>
      <c r="Y837" s="133"/>
      <c r="Z837" s="134"/>
      <c r="AA837" s="134"/>
      <c r="AB837" s="135"/>
      <c r="AC837" s="136">
        <f t="shared" si="3"/>
        <v>0</v>
      </c>
      <c r="AD837" s="137"/>
      <c r="AE837" s="137"/>
      <c r="AF837" s="138"/>
    </row>
    <row r="838" spans="3:33" ht="15" customHeight="1" x14ac:dyDescent="0.2">
      <c r="C838" s="130" t="s">
        <v>547</v>
      </c>
      <c r="D838" s="131"/>
      <c r="E838" s="131"/>
      <c r="F838" s="131"/>
      <c r="G838" s="131"/>
      <c r="H838" s="131"/>
      <c r="I838" s="131"/>
      <c r="J838" s="131"/>
      <c r="K838" s="131"/>
      <c r="L838" s="132"/>
      <c r="M838" s="133"/>
      <c r="N838" s="134"/>
      <c r="O838" s="134"/>
      <c r="P838" s="135"/>
      <c r="Q838" s="133"/>
      <c r="R838" s="134"/>
      <c r="S838" s="134"/>
      <c r="T838" s="135"/>
      <c r="U838" s="133"/>
      <c r="V838" s="134"/>
      <c r="W838" s="134"/>
      <c r="X838" s="135"/>
      <c r="Y838" s="133"/>
      <c r="Z838" s="134"/>
      <c r="AA838" s="134"/>
      <c r="AB838" s="135"/>
      <c r="AC838" s="136">
        <f t="shared" si="3"/>
        <v>0</v>
      </c>
      <c r="AD838" s="137"/>
      <c r="AE838" s="137"/>
      <c r="AF838" s="138"/>
    </row>
    <row r="839" spans="3:33" ht="15" customHeight="1" x14ac:dyDescent="0.2">
      <c r="C839" s="130" t="s">
        <v>548</v>
      </c>
      <c r="D839" s="131"/>
      <c r="E839" s="131"/>
      <c r="F839" s="131"/>
      <c r="G839" s="131"/>
      <c r="H839" s="131"/>
      <c r="I839" s="131"/>
      <c r="J839" s="131"/>
      <c r="K839" s="131"/>
      <c r="L839" s="132"/>
      <c r="M839" s="133"/>
      <c r="N839" s="134"/>
      <c r="O839" s="134"/>
      <c r="P839" s="135"/>
      <c r="Q839" s="133"/>
      <c r="R839" s="134"/>
      <c r="S839" s="134"/>
      <c r="T839" s="135"/>
      <c r="U839" s="133"/>
      <c r="V839" s="134"/>
      <c r="W839" s="134"/>
      <c r="X839" s="135"/>
      <c r="Y839" s="133"/>
      <c r="Z839" s="134"/>
      <c r="AA839" s="134"/>
      <c r="AB839" s="135"/>
      <c r="AC839" s="136">
        <f t="shared" si="3"/>
        <v>0</v>
      </c>
      <c r="AD839" s="137"/>
      <c r="AE839" s="137"/>
      <c r="AF839" s="138"/>
    </row>
    <row r="840" spans="3:33" ht="15" customHeight="1" x14ac:dyDescent="0.2">
      <c r="C840" s="130" t="s">
        <v>549</v>
      </c>
      <c r="D840" s="131"/>
      <c r="E840" s="131"/>
      <c r="F840" s="131"/>
      <c r="G840" s="131"/>
      <c r="H840" s="131"/>
      <c r="I840" s="131"/>
      <c r="J840" s="131"/>
      <c r="K840" s="131"/>
      <c r="L840" s="132"/>
      <c r="M840" s="133"/>
      <c r="N840" s="134"/>
      <c r="O840" s="134"/>
      <c r="P840" s="135"/>
      <c r="Q840" s="133"/>
      <c r="R840" s="134"/>
      <c r="S840" s="134"/>
      <c r="T840" s="135"/>
      <c r="U840" s="133"/>
      <c r="V840" s="134"/>
      <c r="W840" s="134"/>
      <c r="X840" s="135"/>
      <c r="Y840" s="133"/>
      <c r="Z840" s="134"/>
      <c r="AA840" s="134"/>
      <c r="AB840" s="135"/>
      <c r="AC840" s="136">
        <f t="shared" si="3"/>
        <v>0</v>
      </c>
      <c r="AD840" s="137"/>
      <c r="AE840" s="137"/>
      <c r="AF840" s="138"/>
    </row>
    <row r="841" spans="3:33" ht="15" customHeight="1" x14ac:dyDescent="0.2">
      <c r="C841" s="130" t="s">
        <v>550</v>
      </c>
      <c r="D841" s="131"/>
      <c r="E841" s="131"/>
      <c r="F841" s="131"/>
      <c r="G841" s="131"/>
      <c r="H841" s="131"/>
      <c r="I841" s="131"/>
      <c r="J841" s="131"/>
      <c r="K841" s="131"/>
      <c r="L841" s="132"/>
      <c r="M841" s="133"/>
      <c r="N841" s="134"/>
      <c r="O841" s="134"/>
      <c r="P841" s="135"/>
      <c r="Q841" s="133"/>
      <c r="R841" s="134"/>
      <c r="S841" s="134"/>
      <c r="T841" s="135"/>
      <c r="U841" s="133"/>
      <c r="V841" s="134"/>
      <c r="W841" s="134"/>
      <c r="X841" s="135"/>
      <c r="Y841" s="133"/>
      <c r="Z841" s="134"/>
      <c r="AA841" s="134"/>
      <c r="AB841" s="135"/>
      <c r="AC841" s="136">
        <f>SUM(M841:AB841)</f>
        <v>0</v>
      </c>
      <c r="AD841" s="137"/>
      <c r="AE841" s="137"/>
      <c r="AF841" s="138"/>
    </row>
    <row r="842" spans="3:33" ht="15" customHeight="1" x14ac:dyDescent="0.2">
      <c r="C842" s="130" t="s">
        <v>551</v>
      </c>
      <c r="D842" s="131"/>
      <c r="E842" s="131"/>
      <c r="F842" s="131"/>
      <c r="G842" s="131"/>
      <c r="H842" s="131"/>
      <c r="I842" s="131"/>
      <c r="J842" s="131"/>
      <c r="K842" s="131"/>
      <c r="L842" s="132"/>
      <c r="M842" s="133">
        <v>-683688.31</v>
      </c>
      <c r="N842" s="134"/>
      <c r="O842" s="134"/>
      <c r="P842" s="135"/>
      <c r="Q842" s="133"/>
      <c r="R842" s="134"/>
      <c r="S842" s="134"/>
      <c r="T842" s="135"/>
      <c r="U842" s="133"/>
      <c r="V842" s="134"/>
      <c r="W842" s="134"/>
      <c r="X842" s="135"/>
      <c r="Y842" s="133"/>
      <c r="Z842" s="134"/>
      <c r="AA842" s="134"/>
      <c r="AB842" s="135"/>
      <c r="AC842" s="136">
        <f t="shared" si="3"/>
        <v>-683688.31</v>
      </c>
      <c r="AD842" s="137"/>
      <c r="AE842" s="137"/>
      <c r="AF842" s="138"/>
    </row>
    <row r="843" spans="3:33" ht="24.95" customHeight="1" x14ac:dyDescent="0.2">
      <c r="C843" s="166" t="s">
        <v>552</v>
      </c>
      <c r="D843" s="167"/>
      <c r="E843" s="167"/>
      <c r="F843" s="167"/>
      <c r="G843" s="167"/>
      <c r="H843" s="167"/>
      <c r="I843" s="167"/>
      <c r="J843" s="167"/>
      <c r="K843" s="167"/>
      <c r="L843" s="168"/>
      <c r="M843" s="169">
        <v>-42517.42</v>
      </c>
      <c r="N843" s="170"/>
      <c r="O843" s="170"/>
      <c r="P843" s="171"/>
      <c r="Q843" s="172">
        <v>-341482.15</v>
      </c>
      <c r="R843" s="173"/>
      <c r="S843" s="173"/>
      <c r="T843" s="174"/>
      <c r="U843" s="169"/>
      <c r="V843" s="170"/>
      <c r="W843" s="170"/>
      <c r="X843" s="171"/>
      <c r="Y843" s="169">
        <v>42517</v>
      </c>
      <c r="Z843" s="170"/>
      <c r="AA843" s="170"/>
      <c r="AB843" s="171"/>
      <c r="AC843" s="136">
        <f t="shared" si="3"/>
        <v>-341482.57</v>
      </c>
      <c r="AD843" s="137"/>
      <c r="AE843" s="137"/>
      <c r="AF843" s="138"/>
      <c r="AG843" s="46"/>
    </row>
    <row r="844" spans="3:33" ht="15" customHeight="1" x14ac:dyDescent="0.2">
      <c r="C844" s="130" t="s">
        <v>553</v>
      </c>
      <c r="D844" s="131"/>
      <c r="E844" s="131"/>
      <c r="F844" s="131"/>
      <c r="G844" s="131"/>
      <c r="H844" s="131"/>
      <c r="I844" s="131"/>
      <c r="J844" s="131"/>
      <c r="K844" s="131"/>
      <c r="L844" s="132"/>
      <c r="M844" s="133"/>
      <c r="N844" s="134"/>
      <c r="O844" s="134"/>
      <c r="P844" s="135"/>
      <c r="Q844" s="133"/>
      <c r="R844" s="134"/>
      <c r="S844" s="134"/>
      <c r="T844" s="135"/>
      <c r="U844" s="133"/>
      <c r="V844" s="134"/>
      <c r="W844" s="134"/>
      <c r="X844" s="135"/>
      <c r="Y844" s="133"/>
      <c r="Z844" s="134"/>
      <c r="AA844" s="134"/>
      <c r="AB844" s="135"/>
      <c r="AC844" s="136">
        <f t="shared" si="3"/>
        <v>0</v>
      </c>
      <c r="AD844" s="137"/>
      <c r="AE844" s="137"/>
      <c r="AF844" s="138"/>
    </row>
    <row r="845" spans="3:33" ht="15" customHeight="1" x14ac:dyDescent="0.2">
      <c r="C845" s="130" t="s">
        <v>554</v>
      </c>
      <c r="D845" s="131"/>
      <c r="E845" s="131"/>
      <c r="F845" s="131"/>
      <c r="G845" s="131"/>
      <c r="H845" s="131"/>
      <c r="I845" s="131"/>
      <c r="J845" s="131"/>
      <c r="K845" s="131"/>
      <c r="L845" s="132"/>
      <c r="M845" s="133"/>
      <c r="N845" s="134"/>
      <c r="O845" s="134"/>
      <c r="P845" s="135"/>
      <c r="Q845" s="133"/>
      <c r="R845" s="134"/>
      <c r="S845" s="134"/>
      <c r="T845" s="135"/>
      <c r="U845" s="133"/>
      <c r="V845" s="134"/>
      <c r="W845" s="134"/>
      <c r="X845" s="135"/>
      <c r="Y845" s="133"/>
      <c r="Z845" s="134"/>
      <c r="AA845" s="134"/>
      <c r="AB845" s="135"/>
      <c r="AC845" s="136">
        <f t="shared" si="3"/>
        <v>0</v>
      </c>
      <c r="AD845" s="137"/>
      <c r="AE845" s="137"/>
      <c r="AF845" s="138"/>
    </row>
    <row r="846" spans="3:33" ht="24.95" customHeight="1" x14ac:dyDescent="0.2">
      <c r="C846" s="130" t="s">
        <v>555</v>
      </c>
      <c r="D846" s="131"/>
      <c r="E846" s="131"/>
      <c r="F846" s="131"/>
      <c r="G846" s="131"/>
      <c r="H846" s="131"/>
      <c r="I846" s="131"/>
      <c r="J846" s="131"/>
      <c r="K846" s="131"/>
      <c r="L846" s="132"/>
      <c r="M846" s="133"/>
      <c r="N846" s="134"/>
      <c r="O846" s="134"/>
      <c r="P846" s="135"/>
      <c r="Q846" s="133"/>
      <c r="R846" s="134"/>
      <c r="S846" s="134"/>
      <c r="T846" s="135"/>
      <c r="U846" s="133"/>
      <c r="V846" s="134"/>
      <c r="W846" s="134"/>
      <c r="X846" s="135"/>
      <c r="Y846" s="133"/>
      <c r="Z846" s="134"/>
      <c r="AA846" s="134"/>
      <c r="AB846" s="135"/>
      <c r="AC846" s="136">
        <f t="shared" si="3"/>
        <v>0</v>
      </c>
      <c r="AD846" s="137"/>
      <c r="AE846" s="137"/>
      <c r="AF846" s="138"/>
    </row>
    <row r="847" spans="3:33" ht="15" customHeight="1" thickBot="1" x14ac:dyDescent="0.25">
      <c r="C847" s="121" t="s">
        <v>556</v>
      </c>
      <c r="D847" s="122"/>
      <c r="E847" s="122"/>
      <c r="F847" s="122"/>
      <c r="G847" s="122"/>
      <c r="H847" s="122"/>
      <c r="I847" s="122"/>
      <c r="J847" s="122"/>
      <c r="K847" s="122"/>
      <c r="L847" s="123"/>
      <c r="M847" s="124">
        <f>SUM(M828:P846)</f>
        <v>1563929.3199999998</v>
      </c>
      <c r="N847" s="125"/>
      <c r="O847" s="125"/>
      <c r="P847" s="126"/>
      <c r="Q847" s="124">
        <f>SUM(Q828:T846)</f>
        <v>-341482.15</v>
      </c>
      <c r="R847" s="125"/>
      <c r="S847" s="125"/>
      <c r="T847" s="126"/>
      <c r="U847" s="124">
        <f>SUM(U828:X846)</f>
        <v>0</v>
      </c>
      <c r="V847" s="125"/>
      <c r="W847" s="125"/>
      <c r="X847" s="126"/>
      <c r="Y847" s="124">
        <f>SUM(Y828:AB846)</f>
        <v>-0.41999999999825377</v>
      </c>
      <c r="Z847" s="125"/>
      <c r="AA847" s="125"/>
      <c r="AB847" s="126"/>
      <c r="AC847" s="127">
        <f>SUM(AC828:AF846)</f>
        <v>1222446.7499999998</v>
      </c>
      <c r="AD847" s="128"/>
      <c r="AE847" s="128"/>
      <c r="AF847" s="129"/>
    </row>
    <row r="848" spans="3:33" ht="14.25" customHeight="1" x14ac:dyDescent="0.2"/>
    <row r="849" spans="3:32" ht="14.25" customHeight="1" thickBot="1" x14ac:dyDescent="0.25"/>
    <row r="850" spans="3:32" ht="14.25" customHeight="1" thickBot="1" x14ac:dyDescent="0.25">
      <c r="C850" s="154" t="s">
        <v>534</v>
      </c>
      <c r="D850" s="155"/>
      <c r="E850" s="155"/>
      <c r="F850" s="155"/>
      <c r="G850" s="155"/>
      <c r="H850" s="155"/>
      <c r="I850" s="155"/>
      <c r="J850" s="155"/>
      <c r="K850" s="155"/>
      <c r="L850" s="156"/>
      <c r="M850" s="160" t="s">
        <v>57</v>
      </c>
      <c r="N850" s="161"/>
      <c r="O850" s="161"/>
      <c r="P850" s="161"/>
      <c r="Q850" s="161"/>
      <c r="R850" s="161"/>
      <c r="S850" s="161"/>
      <c r="T850" s="161"/>
      <c r="U850" s="161"/>
      <c r="V850" s="161"/>
      <c r="W850" s="161"/>
      <c r="X850" s="161"/>
      <c r="Y850" s="161"/>
      <c r="Z850" s="161"/>
      <c r="AA850" s="161"/>
      <c r="AB850" s="161"/>
      <c r="AC850" s="161"/>
      <c r="AD850" s="161"/>
      <c r="AE850" s="161"/>
      <c r="AF850" s="162"/>
    </row>
    <row r="851" spans="3:32" ht="37.5" customHeight="1" thickBot="1" x14ac:dyDescent="0.25">
      <c r="C851" s="157"/>
      <c r="D851" s="158"/>
      <c r="E851" s="158"/>
      <c r="F851" s="158"/>
      <c r="G851" s="158"/>
      <c r="H851" s="158"/>
      <c r="I851" s="158"/>
      <c r="J851" s="158"/>
      <c r="K851" s="158"/>
      <c r="L851" s="159"/>
      <c r="M851" s="163" t="s">
        <v>535</v>
      </c>
      <c r="N851" s="164"/>
      <c r="O851" s="164"/>
      <c r="P851" s="165"/>
      <c r="Q851" s="163" t="s">
        <v>175</v>
      </c>
      <c r="R851" s="164"/>
      <c r="S851" s="164"/>
      <c r="T851" s="165"/>
      <c r="U851" s="163" t="s">
        <v>176</v>
      </c>
      <c r="V851" s="164"/>
      <c r="W851" s="164"/>
      <c r="X851" s="165"/>
      <c r="Y851" s="163" t="s">
        <v>177</v>
      </c>
      <c r="Z851" s="164"/>
      <c r="AA851" s="164"/>
      <c r="AB851" s="165"/>
      <c r="AC851" s="163" t="s">
        <v>536</v>
      </c>
      <c r="AD851" s="164"/>
      <c r="AE851" s="164"/>
      <c r="AF851" s="165"/>
    </row>
    <row r="852" spans="3:32" ht="15" customHeight="1" x14ac:dyDescent="0.2">
      <c r="C852" s="145" t="s">
        <v>537</v>
      </c>
      <c r="D852" s="146"/>
      <c r="E852" s="146"/>
      <c r="F852" s="146"/>
      <c r="G852" s="146"/>
      <c r="H852" s="146"/>
      <c r="I852" s="146"/>
      <c r="J852" s="146"/>
      <c r="K852" s="146"/>
      <c r="L852" s="147"/>
      <c r="M852" s="148">
        <v>2128000</v>
      </c>
      <c r="N852" s="149"/>
      <c r="O852" s="149"/>
      <c r="P852" s="150"/>
      <c r="Q852" s="148"/>
      <c r="R852" s="149"/>
      <c r="S852" s="149"/>
      <c r="T852" s="150"/>
      <c r="U852" s="148"/>
      <c r="V852" s="149"/>
      <c r="W852" s="149"/>
      <c r="X852" s="150"/>
      <c r="Y852" s="148"/>
      <c r="Z852" s="149"/>
      <c r="AA852" s="149"/>
      <c r="AB852" s="150"/>
      <c r="AC852" s="151">
        <f>SUM(M852:AB852)</f>
        <v>2128000</v>
      </c>
      <c r="AD852" s="152"/>
      <c r="AE852" s="152"/>
      <c r="AF852" s="153"/>
    </row>
    <row r="853" spans="3:32" ht="15" customHeight="1" x14ac:dyDescent="0.2">
      <c r="C853" s="130" t="s">
        <v>538</v>
      </c>
      <c r="D853" s="131"/>
      <c r="E853" s="131"/>
      <c r="F853" s="131"/>
      <c r="G853" s="131"/>
      <c r="H853" s="131"/>
      <c r="I853" s="131"/>
      <c r="J853" s="131"/>
      <c r="K853" s="131"/>
      <c r="L853" s="132"/>
      <c r="M853" s="133"/>
      <c r="N853" s="134"/>
      <c r="O853" s="134"/>
      <c r="P853" s="135"/>
      <c r="Q853" s="133"/>
      <c r="R853" s="134"/>
      <c r="S853" s="134"/>
      <c r="T853" s="135"/>
      <c r="U853" s="133"/>
      <c r="V853" s="134"/>
      <c r="W853" s="134"/>
      <c r="X853" s="135"/>
      <c r="Y853" s="133"/>
      <c r="Z853" s="134"/>
      <c r="AA853" s="134"/>
      <c r="AB853" s="135"/>
      <c r="AC853" s="136">
        <f>SUM(M853:AB853)</f>
        <v>0</v>
      </c>
      <c r="AD853" s="137"/>
      <c r="AE853" s="137"/>
      <c r="AF853" s="138"/>
    </row>
    <row r="854" spans="3:32" ht="15" customHeight="1" x14ac:dyDescent="0.2">
      <c r="C854" s="130" t="s">
        <v>539</v>
      </c>
      <c r="D854" s="131"/>
      <c r="E854" s="131"/>
      <c r="F854" s="131"/>
      <c r="G854" s="131"/>
      <c r="H854" s="131"/>
      <c r="I854" s="131"/>
      <c r="J854" s="131"/>
      <c r="K854" s="131"/>
      <c r="L854" s="132"/>
      <c r="M854" s="133"/>
      <c r="N854" s="134"/>
      <c r="O854" s="134"/>
      <c r="P854" s="135"/>
      <c r="Q854" s="133"/>
      <c r="R854" s="134"/>
      <c r="S854" s="134"/>
      <c r="T854" s="135"/>
      <c r="U854" s="133"/>
      <c r="V854" s="134"/>
      <c r="W854" s="134"/>
      <c r="X854" s="135"/>
      <c r="Y854" s="133"/>
      <c r="Z854" s="134"/>
      <c r="AA854" s="134"/>
      <c r="AB854" s="135"/>
      <c r="AC854" s="136">
        <f t="shared" ref="AC854:AC870" si="4">SUM(M854:AB854)</f>
        <v>0</v>
      </c>
      <c r="AD854" s="137"/>
      <c r="AE854" s="137"/>
      <c r="AF854" s="138"/>
    </row>
    <row r="855" spans="3:32" ht="15" customHeight="1" x14ac:dyDescent="0.2">
      <c r="C855" s="130" t="s">
        <v>540</v>
      </c>
      <c r="D855" s="131"/>
      <c r="E855" s="131"/>
      <c r="F855" s="131"/>
      <c r="G855" s="131"/>
      <c r="H855" s="131"/>
      <c r="I855" s="131"/>
      <c r="J855" s="131"/>
      <c r="K855" s="131"/>
      <c r="L855" s="132"/>
      <c r="M855" s="133"/>
      <c r="N855" s="134"/>
      <c r="O855" s="134"/>
      <c r="P855" s="135"/>
      <c r="Q855" s="133"/>
      <c r="R855" s="134"/>
      <c r="S855" s="134"/>
      <c r="T855" s="135"/>
      <c r="U855" s="133"/>
      <c r="V855" s="134"/>
      <c r="W855" s="134"/>
      <c r="X855" s="135"/>
      <c r="Y855" s="133"/>
      <c r="Z855" s="134"/>
      <c r="AA855" s="134"/>
      <c r="AB855" s="135"/>
      <c r="AC855" s="136">
        <f t="shared" si="4"/>
        <v>0</v>
      </c>
      <c r="AD855" s="137"/>
      <c r="AE855" s="137"/>
      <c r="AF855" s="138"/>
    </row>
    <row r="856" spans="3:32" ht="15" customHeight="1" x14ac:dyDescent="0.2">
      <c r="C856" s="130" t="s">
        <v>541</v>
      </c>
      <c r="D856" s="131"/>
      <c r="E856" s="131"/>
      <c r="F856" s="131"/>
      <c r="G856" s="131"/>
      <c r="H856" s="131"/>
      <c r="I856" s="131"/>
      <c r="J856" s="131"/>
      <c r="K856" s="131"/>
      <c r="L856" s="132"/>
      <c r="M856" s="133"/>
      <c r="N856" s="134"/>
      <c r="O856" s="134"/>
      <c r="P856" s="135"/>
      <c r="Q856" s="133"/>
      <c r="R856" s="134"/>
      <c r="S856" s="134"/>
      <c r="T856" s="135"/>
      <c r="U856" s="133"/>
      <c r="V856" s="134"/>
      <c r="W856" s="134"/>
      <c r="X856" s="135"/>
      <c r="Y856" s="133"/>
      <c r="Z856" s="134"/>
      <c r="AA856" s="134"/>
      <c r="AB856" s="135"/>
      <c r="AC856" s="136">
        <f t="shared" si="4"/>
        <v>0</v>
      </c>
      <c r="AD856" s="137"/>
      <c r="AE856" s="137"/>
      <c r="AF856" s="138"/>
    </row>
    <row r="857" spans="3:32" ht="15" customHeight="1" x14ac:dyDescent="0.2">
      <c r="C857" s="130" t="s">
        <v>542</v>
      </c>
      <c r="D857" s="131"/>
      <c r="E857" s="131"/>
      <c r="F857" s="131"/>
      <c r="G857" s="131"/>
      <c r="H857" s="131"/>
      <c r="I857" s="131"/>
      <c r="J857" s="131"/>
      <c r="K857" s="131"/>
      <c r="L857" s="132"/>
      <c r="M857" s="133"/>
      <c r="N857" s="134"/>
      <c r="O857" s="134"/>
      <c r="P857" s="135"/>
      <c r="Q857" s="133"/>
      <c r="R857" s="134"/>
      <c r="S857" s="134"/>
      <c r="T857" s="135"/>
      <c r="U857" s="133"/>
      <c r="V857" s="134"/>
      <c r="W857" s="134"/>
      <c r="X857" s="135"/>
      <c r="Y857" s="133"/>
      <c r="Z857" s="134"/>
      <c r="AA857" s="134"/>
      <c r="AB857" s="135"/>
      <c r="AC857" s="136">
        <f t="shared" si="4"/>
        <v>0</v>
      </c>
      <c r="AD857" s="137"/>
      <c r="AE857" s="137"/>
      <c r="AF857" s="138"/>
    </row>
    <row r="858" spans="3:32" ht="24.95" customHeight="1" x14ac:dyDescent="0.2">
      <c r="C858" s="130" t="s">
        <v>543</v>
      </c>
      <c r="D858" s="131"/>
      <c r="E858" s="131"/>
      <c r="F858" s="131"/>
      <c r="G858" s="131"/>
      <c r="H858" s="131"/>
      <c r="I858" s="131"/>
      <c r="J858" s="131"/>
      <c r="K858" s="131"/>
      <c r="L858" s="132"/>
      <c r="M858" s="133">
        <v>4481</v>
      </c>
      <c r="N858" s="134"/>
      <c r="O858" s="134"/>
      <c r="P858" s="135"/>
      <c r="Q858" s="133"/>
      <c r="R858" s="134"/>
      <c r="S858" s="134"/>
      <c r="T858" s="135"/>
      <c r="U858" s="133"/>
      <c r="V858" s="134"/>
      <c r="W858" s="134"/>
      <c r="X858" s="135"/>
      <c r="Y858" s="133">
        <v>157654</v>
      </c>
      <c r="Z858" s="134"/>
      <c r="AA858" s="134"/>
      <c r="AB858" s="135"/>
      <c r="AC858" s="136">
        <f t="shared" si="4"/>
        <v>162135</v>
      </c>
      <c r="AD858" s="137"/>
      <c r="AE858" s="137"/>
      <c r="AF858" s="138"/>
    </row>
    <row r="859" spans="3:32" ht="24.95" customHeight="1" x14ac:dyDescent="0.2">
      <c r="C859" s="130" t="s">
        <v>544</v>
      </c>
      <c r="D859" s="131"/>
      <c r="E859" s="131"/>
      <c r="F859" s="131"/>
      <c r="G859" s="131"/>
      <c r="H859" s="131"/>
      <c r="I859" s="131"/>
      <c r="J859" s="131"/>
      <c r="K859" s="131"/>
      <c r="L859" s="132"/>
      <c r="M859" s="133"/>
      <c r="N859" s="134"/>
      <c r="O859" s="134"/>
      <c r="P859" s="135"/>
      <c r="Q859" s="133"/>
      <c r="R859" s="134"/>
      <c r="S859" s="134"/>
      <c r="T859" s="135"/>
      <c r="U859" s="133"/>
      <c r="V859" s="134"/>
      <c r="W859" s="134"/>
      <c r="X859" s="135"/>
      <c r="Y859" s="133"/>
      <c r="Z859" s="134"/>
      <c r="AA859" s="134"/>
      <c r="AB859" s="135"/>
      <c r="AC859" s="136">
        <f>SUM(M859:AB859)</f>
        <v>0</v>
      </c>
      <c r="AD859" s="137"/>
      <c r="AE859" s="137"/>
      <c r="AF859" s="138"/>
    </row>
    <row r="860" spans="3:32" ht="15" customHeight="1" x14ac:dyDescent="0.2">
      <c r="C860" s="130" t="s">
        <v>545</v>
      </c>
      <c r="D860" s="131"/>
      <c r="E860" s="131"/>
      <c r="F860" s="131"/>
      <c r="G860" s="131"/>
      <c r="H860" s="131"/>
      <c r="I860" s="131"/>
      <c r="J860" s="131"/>
      <c r="K860" s="131"/>
      <c r="L860" s="132"/>
      <c r="M860" s="133"/>
      <c r="N860" s="134"/>
      <c r="O860" s="134"/>
      <c r="P860" s="135"/>
      <c r="Q860" s="133"/>
      <c r="R860" s="134"/>
      <c r="S860" s="134"/>
      <c r="T860" s="135"/>
      <c r="U860" s="133"/>
      <c r="V860" s="134"/>
      <c r="W860" s="134"/>
      <c r="X860" s="135"/>
      <c r="Y860" s="133"/>
      <c r="Z860" s="134"/>
      <c r="AA860" s="134"/>
      <c r="AB860" s="135"/>
      <c r="AC860" s="136">
        <f t="shared" si="4"/>
        <v>0</v>
      </c>
      <c r="AD860" s="137"/>
      <c r="AE860" s="137"/>
      <c r="AF860" s="138"/>
    </row>
    <row r="861" spans="3:32" ht="24.95" customHeight="1" x14ac:dyDescent="0.2">
      <c r="C861" s="130" t="s">
        <v>546</v>
      </c>
      <c r="D861" s="131"/>
      <c r="E861" s="131"/>
      <c r="F861" s="131"/>
      <c r="G861" s="131"/>
      <c r="H861" s="131"/>
      <c r="I861" s="131"/>
      <c r="J861" s="131"/>
      <c r="K861" s="131"/>
      <c r="L861" s="132"/>
      <c r="M861" s="133"/>
      <c r="N861" s="134"/>
      <c r="O861" s="134"/>
      <c r="P861" s="135"/>
      <c r="Q861" s="133"/>
      <c r="R861" s="134"/>
      <c r="S861" s="134"/>
      <c r="T861" s="135"/>
      <c r="U861" s="133"/>
      <c r="V861" s="134"/>
      <c r="W861" s="134"/>
      <c r="X861" s="135"/>
      <c r="Y861" s="133"/>
      <c r="Z861" s="134"/>
      <c r="AA861" s="134"/>
      <c r="AB861" s="135"/>
      <c r="AC861" s="136">
        <f t="shared" si="4"/>
        <v>0</v>
      </c>
      <c r="AD861" s="137"/>
      <c r="AE861" s="137"/>
      <c r="AF861" s="138"/>
    </row>
    <row r="862" spans="3:32" ht="15" customHeight="1" x14ac:dyDescent="0.2">
      <c r="C862" s="130" t="s">
        <v>547</v>
      </c>
      <c r="D862" s="131"/>
      <c r="E862" s="131"/>
      <c r="F862" s="131"/>
      <c r="G862" s="131"/>
      <c r="H862" s="131"/>
      <c r="I862" s="131"/>
      <c r="J862" s="131"/>
      <c r="K862" s="131"/>
      <c r="L862" s="132"/>
      <c r="M862" s="133"/>
      <c r="N862" s="134"/>
      <c r="O862" s="134"/>
      <c r="P862" s="135"/>
      <c r="Q862" s="133"/>
      <c r="R862" s="134"/>
      <c r="S862" s="134"/>
      <c r="T862" s="135"/>
      <c r="U862" s="133"/>
      <c r="V862" s="134"/>
      <c r="W862" s="134"/>
      <c r="X862" s="135"/>
      <c r="Y862" s="133"/>
      <c r="Z862" s="134"/>
      <c r="AA862" s="134"/>
      <c r="AB862" s="135"/>
      <c r="AC862" s="136">
        <f t="shared" si="4"/>
        <v>0</v>
      </c>
      <c r="AD862" s="137"/>
      <c r="AE862" s="137"/>
      <c r="AF862" s="138"/>
    </row>
    <row r="863" spans="3:32" ht="15" customHeight="1" x14ac:dyDescent="0.2">
      <c r="C863" s="130" t="s">
        <v>548</v>
      </c>
      <c r="D863" s="131"/>
      <c r="E863" s="131"/>
      <c r="F863" s="131"/>
      <c r="G863" s="131"/>
      <c r="H863" s="131"/>
      <c r="I863" s="131"/>
      <c r="J863" s="131"/>
      <c r="K863" s="131"/>
      <c r="L863" s="132"/>
      <c r="M863" s="133"/>
      <c r="N863" s="134"/>
      <c r="O863" s="134"/>
      <c r="P863" s="135"/>
      <c r="Q863" s="133"/>
      <c r="R863" s="134"/>
      <c r="S863" s="134"/>
      <c r="T863" s="135"/>
      <c r="U863" s="133"/>
      <c r="V863" s="134"/>
      <c r="W863" s="134"/>
      <c r="X863" s="135"/>
      <c r="Y863" s="133"/>
      <c r="Z863" s="134"/>
      <c r="AA863" s="134"/>
      <c r="AB863" s="135"/>
      <c r="AC863" s="136">
        <f t="shared" si="4"/>
        <v>0</v>
      </c>
      <c r="AD863" s="137"/>
      <c r="AE863" s="137"/>
      <c r="AF863" s="138"/>
    </row>
    <row r="864" spans="3:32" ht="15" customHeight="1" x14ac:dyDescent="0.2">
      <c r="C864" s="130" t="s">
        <v>549</v>
      </c>
      <c r="D864" s="131"/>
      <c r="E864" s="131"/>
      <c r="F864" s="131"/>
      <c r="G864" s="131"/>
      <c r="H864" s="131"/>
      <c r="I864" s="131"/>
      <c r="J864" s="131"/>
      <c r="K864" s="131"/>
      <c r="L864" s="132"/>
      <c r="M864" s="133"/>
      <c r="N864" s="134"/>
      <c r="O864" s="134"/>
      <c r="P864" s="135"/>
      <c r="Q864" s="133"/>
      <c r="R864" s="134"/>
      <c r="S864" s="134"/>
      <c r="T864" s="135"/>
      <c r="U864" s="133"/>
      <c r="V864" s="134"/>
      <c r="W864" s="134"/>
      <c r="X864" s="135"/>
      <c r="Y864" s="133"/>
      <c r="Z864" s="134"/>
      <c r="AA864" s="134"/>
      <c r="AB864" s="135"/>
      <c r="AC864" s="136">
        <f t="shared" si="4"/>
        <v>0</v>
      </c>
      <c r="AD864" s="137"/>
      <c r="AE864" s="137"/>
      <c r="AF864" s="138"/>
    </row>
    <row r="865" spans="3:32" ht="15" customHeight="1" x14ac:dyDescent="0.2">
      <c r="C865" s="130" t="s">
        <v>550</v>
      </c>
      <c r="D865" s="131"/>
      <c r="E865" s="131"/>
      <c r="F865" s="131"/>
      <c r="G865" s="131"/>
      <c r="H865" s="131"/>
      <c r="I865" s="131"/>
      <c r="J865" s="131"/>
      <c r="K865" s="131"/>
      <c r="L865" s="132"/>
      <c r="M865" s="133"/>
      <c r="N865" s="134"/>
      <c r="O865" s="134"/>
      <c r="P865" s="135"/>
      <c r="Q865" s="133"/>
      <c r="R865" s="134"/>
      <c r="S865" s="134"/>
      <c r="T865" s="135"/>
      <c r="U865" s="133"/>
      <c r="V865" s="134"/>
      <c r="W865" s="134"/>
      <c r="X865" s="135"/>
      <c r="Y865" s="133"/>
      <c r="Z865" s="134"/>
      <c r="AA865" s="134"/>
      <c r="AB865" s="135"/>
      <c r="AC865" s="136">
        <f t="shared" si="4"/>
        <v>0</v>
      </c>
      <c r="AD865" s="137"/>
      <c r="AE865" s="137"/>
      <c r="AF865" s="138"/>
    </row>
    <row r="866" spans="3:32" ht="15" customHeight="1" x14ac:dyDescent="0.2">
      <c r="C866" s="130" t="s">
        <v>551</v>
      </c>
      <c r="D866" s="131"/>
      <c r="E866" s="131"/>
      <c r="F866" s="131"/>
      <c r="G866" s="131"/>
      <c r="H866" s="131"/>
      <c r="I866" s="131"/>
      <c r="J866" s="131"/>
      <c r="K866" s="131"/>
      <c r="L866" s="132"/>
      <c r="M866" s="133">
        <v>-2102576</v>
      </c>
      <c r="N866" s="134"/>
      <c r="O866" s="134"/>
      <c r="P866" s="135"/>
      <c r="Q866" s="133"/>
      <c r="R866" s="134"/>
      <c r="S866" s="134"/>
      <c r="T866" s="135"/>
      <c r="U866" s="133"/>
      <c r="V866" s="134"/>
      <c r="W866" s="134"/>
      <c r="X866" s="135"/>
      <c r="Y866" s="133">
        <v>1418888</v>
      </c>
      <c r="Z866" s="134"/>
      <c r="AA866" s="134"/>
      <c r="AB866" s="135"/>
      <c r="AC866" s="136">
        <f t="shared" si="4"/>
        <v>-683688</v>
      </c>
      <c r="AD866" s="137"/>
      <c r="AE866" s="137"/>
      <c r="AF866" s="138"/>
    </row>
    <row r="867" spans="3:32" ht="24.95" customHeight="1" x14ac:dyDescent="0.2">
      <c r="C867" s="130" t="s">
        <v>552</v>
      </c>
      <c r="D867" s="131"/>
      <c r="E867" s="131"/>
      <c r="F867" s="131"/>
      <c r="G867" s="131"/>
      <c r="H867" s="131"/>
      <c r="I867" s="131"/>
      <c r="J867" s="131"/>
      <c r="K867" s="131"/>
      <c r="L867" s="132"/>
      <c r="M867" s="139">
        <v>1576542</v>
      </c>
      <c r="N867" s="140"/>
      <c r="O867" s="140"/>
      <c r="P867" s="141"/>
      <c r="Q867" s="142">
        <v>-42517</v>
      </c>
      <c r="R867" s="143"/>
      <c r="S867" s="143"/>
      <c r="T867" s="144"/>
      <c r="U867" s="139"/>
      <c r="V867" s="140"/>
      <c r="W867" s="140"/>
      <c r="X867" s="141"/>
      <c r="Y867" s="139">
        <v>-1576542</v>
      </c>
      <c r="Z867" s="140"/>
      <c r="AA867" s="140"/>
      <c r="AB867" s="141"/>
      <c r="AC867" s="136">
        <f t="shared" si="4"/>
        <v>-42517</v>
      </c>
      <c r="AD867" s="137"/>
      <c r="AE867" s="137"/>
      <c r="AF867" s="138"/>
    </row>
    <row r="868" spans="3:32" ht="15" customHeight="1" x14ac:dyDescent="0.2">
      <c r="C868" s="130" t="s">
        <v>553</v>
      </c>
      <c r="D868" s="131"/>
      <c r="E868" s="131"/>
      <c r="F868" s="131"/>
      <c r="G868" s="131"/>
      <c r="H868" s="131"/>
      <c r="I868" s="131"/>
      <c r="J868" s="131"/>
      <c r="K868" s="131"/>
      <c r="L868" s="132"/>
      <c r="M868" s="133"/>
      <c r="N868" s="134"/>
      <c r="O868" s="134"/>
      <c r="P868" s="135"/>
      <c r="Q868" s="133"/>
      <c r="R868" s="134"/>
      <c r="S868" s="134"/>
      <c r="T868" s="135"/>
      <c r="U868" s="133"/>
      <c r="V868" s="134"/>
      <c r="W868" s="134"/>
      <c r="X868" s="135"/>
      <c r="Y868" s="133"/>
      <c r="Z868" s="134"/>
      <c r="AA868" s="134"/>
      <c r="AB868" s="135"/>
      <c r="AC868" s="136">
        <f t="shared" si="4"/>
        <v>0</v>
      </c>
      <c r="AD868" s="137"/>
      <c r="AE868" s="137"/>
      <c r="AF868" s="138"/>
    </row>
    <row r="869" spans="3:32" ht="15" customHeight="1" x14ac:dyDescent="0.2">
      <c r="C869" s="130" t="s">
        <v>554</v>
      </c>
      <c r="D869" s="131"/>
      <c r="E869" s="131"/>
      <c r="F869" s="131"/>
      <c r="G869" s="131"/>
      <c r="H869" s="131"/>
      <c r="I869" s="131"/>
      <c r="J869" s="131"/>
      <c r="K869" s="131"/>
      <c r="L869" s="132"/>
      <c r="M869" s="133"/>
      <c r="N869" s="134"/>
      <c r="O869" s="134"/>
      <c r="P869" s="135"/>
      <c r="Q869" s="133"/>
      <c r="R869" s="134"/>
      <c r="S869" s="134"/>
      <c r="T869" s="135"/>
      <c r="U869" s="133"/>
      <c r="V869" s="134"/>
      <c r="W869" s="134"/>
      <c r="X869" s="135"/>
      <c r="Y869" s="133"/>
      <c r="Z869" s="134"/>
      <c r="AA869" s="134"/>
      <c r="AB869" s="135"/>
      <c r="AC869" s="136">
        <f t="shared" si="4"/>
        <v>0</v>
      </c>
      <c r="AD869" s="137"/>
      <c r="AE869" s="137"/>
      <c r="AF869" s="138"/>
    </row>
    <row r="870" spans="3:32" ht="24.95" customHeight="1" x14ac:dyDescent="0.2">
      <c r="C870" s="130" t="s">
        <v>555</v>
      </c>
      <c r="D870" s="131"/>
      <c r="E870" s="131"/>
      <c r="F870" s="131"/>
      <c r="G870" s="131"/>
      <c r="H870" s="131"/>
      <c r="I870" s="131"/>
      <c r="J870" s="131"/>
      <c r="K870" s="131"/>
      <c r="L870" s="132"/>
      <c r="M870" s="133"/>
      <c r="N870" s="134"/>
      <c r="O870" s="134"/>
      <c r="P870" s="135"/>
      <c r="Q870" s="133"/>
      <c r="R870" s="134"/>
      <c r="S870" s="134"/>
      <c r="T870" s="135"/>
      <c r="U870" s="133"/>
      <c r="V870" s="134"/>
      <c r="W870" s="134"/>
      <c r="X870" s="135"/>
      <c r="Y870" s="133"/>
      <c r="Z870" s="134"/>
      <c r="AA870" s="134"/>
      <c r="AB870" s="135"/>
      <c r="AC870" s="136">
        <f t="shared" si="4"/>
        <v>0</v>
      </c>
      <c r="AD870" s="137"/>
      <c r="AE870" s="137"/>
      <c r="AF870" s="138"/>
    </row>
    <row r="871" spans="3:32" ht="15" customHeight="1" thickBot="1" x14ac:dyDescent="0.25">
      <c r="C871" s="121" t="s">
        <v>556</v>
      </c>
      <c r="D871" s="122"/>
      <c r="E871" s="122"/>
      <c r="F871" s="122"/>
      <c r="G871" s="122"/>
      <c r="H871" s="122"/>
      <c r="I871" s="122"/>
      <c r="J871" s="122"/>
      <c r="K871" s="122"/>
      <c r="L871" s="123"/>
      <c r="M871" s="124">
        <f>SUM(M852:P870)</f>
        <v>1606447</v>
      </c>
      <c r="N871" s="125"/>
      <c r="O871" s="125"/>
      <c r="P871" s="126"/>
      <c r="Q871" s="124">
        <f>SUM(Q852:T870)</f>
        <v>-42517</v>
      </c>
      <c r="R871" s="125"/>
      <c r="S871" s="125"/>
      <c r="T871" s="126"/>
      <c r="U871" s="124">
        <f>SUM(U852:X870)</f>
        <v>0</v>
      </c>
      <c r="V871" s="125"/>
      <c r="W871" s="125"/>
      <c r="X871" s="126"/>
      <c r="Y871" s="124">
        <f>SUM(Y852:AB870)</f>
        <v>0</v>
      </c>
      <c r="Z871" s="125"/>
      <c r="AA871" s="125"/>
      <c r="AB871" s="126"/>
      <c r="AC871" s="127">
        <f>SUM(AC852:AF870)</f>
        <v>1563930</v>
      </c>
      <c r="AD871" s="128"/>
      <c r="AE871" s="128"/>
      <c r="AF871" s="129"/>
    </row>
    <row r="872" spans="3:32" ht="14.25" customHeight="1" x14ac:dyDescent="0.2"/>
    <row r="873" spans="3:32" ht="14.25" customHeight="1" x14ac:dyDescent="0.2">
      <c r="C873" s="120" t="s">
        <v>557</v>
      </c>
      <c r="D873" s="120"/>
      <c r="E873" s="120"/>
      <c r="F873" s="120"/>
      <c r="G873" s="120"/>
      <c r="H873" s="120"/>
      <c r="I873" s="120"/>
      <c r="J873" s="120"/>
      <c r="K873" s="120"/>
      <c r="L873" s="120"/>
      <c r="M873" s="120"/>
      <c r="N873" s="120"/>
      <c r="O873" s="120"/>
      <c r="P873" s="120"/>
      <c r="Q873" s="120"/>
      <c r="R873" s="120"/>
      <c r="S873" s="120"/>
      <c r="T873" s="120"/>
      <c r="U873" s="120"/>
      <c r="V873" s="120"/>
      <c r="W873" s="120"/>
      <c r="X873" s="120"/>
      <c r="Y873" s="120"/>
      <c r="Z873" s="120"/>
      <c r="AA873" s="120"/>
      <c r="AB873" s="120"/>
      <c r="AC873" s="120"/>
      <c r="AD873" s="120"/>
      <c r="AE873" s="120"/>
      <c r="AF873" s="120"/>
    </row>
    <row r="874" spans="3:32" ht="14.25" customHeight="1" x14ac:dyDescent="0.2">
      <c r="C874" s="120"/>
      <c r="D874" s="120"/>
      <c r="E874" s="120"/>
      <c r="F874" s="120"/>
      <c r="G874" s="120"/>
      <c r="H874" s="120"/>
      <c r="I874" s="120"/>
      <c r="J874" s="120"/>
      <c r="K874" s="120"/>
      <c r="L874" s="120"/>
      <c r="M874" s="120"/>
      <c r="N874" s="120"/>
      <c r="O874" s="120"/>
      <c r="P874" s="120"/>
      <c r="Q874" s="120"/>
      <c r="R874" s="120"/>
      <c r="S874" s="120"/>
      <c r="T874" s="120"/>
      <c r="U874" s="120"/>
      <c r="V874" s="120"/>
      <c r="W874" s="120"/>
      <c r="X874" s="120"/>
      <c r="Y874" s="120"/>
      <c r="Z874" s="120"/>
      <c r="AA874" s="120"/>
      <c r="AB874" s="120"/>
      <c r="AC874" s="120"/>
      <c r="AD874" s="120"/>
      <c r="AE874" s="120"/>
      <c r="AF874" s="120"/>
    </row>
    <row r="875" spans="3:32" ht="15.75" customHeight="1" x14ac:dyDescent="0.2">
      <c r="C875" s="120"/>
      <c r="D875" s="120"/>
      <c r="E875" s="120"/>
      <c r="F875" s="120"/>
      <c r="G875" s="120"/>
      <c r="H875" s="120"/>
      <c r="I875" s="120"/>
      <c r="J875" s="120"/>
      <c r="K875" s="120"/>
      <c r="L875" s="120"/>
      <c r="M875" s="120"/>
      <c r="N875" s="120"/>
      <c r="O875" s="120"/>
      <c r="P875" s="120"/>
      <c r="Q875" s="120"/>
      <c r="R875" s="120"/>
      <c r="S875" s="120"/>
      <c r="T875" s="120"/>
      <c r="U875" s="120"/>
      <c r="V875" s="120"/>
      <c r="W875" s="120"/>
      <c r="X875" s="120"/>
      <c r="Y875" s="120"/>
      <c r="Z875" s="120"/>
      <c r="AA875" s="120"/>
      <c r="AB875" s="120"/>
      <c r="AC875" s="120"/>
      <c r="AD875" s="120"/>
      <c r="AE875" s="120"/>
      <c r="AF875" s="120"/>
    </row>
    <row r="876" spans="3:32" ht="14.25" customHeight="1" x14ac:dyDescent="0.2">
      <c r="C876" s="47" t="s">
        <v>558</v>
      </c>
      <c r="D876" s="83"/>
      <c r="E876" s="83"/>
      <c r="F876" s="83"/>
      <c r="G876" s="83"/>
      <c r="H876" s="83"/>
      <c r="I876" s="83"/>
      <c r="J876" s="83"/>
      <c r="K876" s="83"/>
      <c r="L876" s="83"/>
      <c r="M876" s="83"/>
      <c r="N876" s="78"/>
      <c r="O876" s="84"/>
    </row>
    <row r="877" spans="3:32" ht="14.25" customHeight="1" x14ac:dyDescent="0.2">
      <c r="C877" s="84"/>
      <c r="D877" s="83"/>
      <c r="E877" s="83"/>
      <c r="F877" s="83"/>
      <c r="G877" s="83"/>
      <c r="H877" s="83"/>
      <c r="I877" s="83"/>
      <c r="J877" s="83"/>
      <c r="K877" s="83"/>
      <c r="L877" s="83"/>
      <c r="M877" s="83"/>
      <c r="N877" s="84"/>
      <c r="O877" s="84"/>
    </row>
    <row r="878" spans="3:32" ht="14.25" customHeight="1" x14ac:dyDescent="0.2">
      <c r="C878" s="85" t="s">
        <v>4</v>
      </c>
      <c r="D878" s="17"/>
      <c r="E878" s="17"/>
      <c r="F878" s="17"/>
      <c r="G878" s="17"/>
      <c r="H878" s="17"/>
      <c r="I878" s="17"/>
      <c r="J878" s="17"/>
      <c r="K878" s="17"/>
      <c r="L878" s="17"/>
      <c r="M878" s="17"/>
      <c r="N878" s="17"/>
      <c r="O878" s="17"/>
      <c r="P878" s="17"/>
      <c r="Q878" s="17"/>
      <c r="R878" s="17"/>
      <c r="S878" s="17"/>
      <c r="T878" s="17"/>
      <c r="U878" s="117">
        <v>2019</v>
      </c>
      <c r="V878" s="117"/>
      <c r="W878" s="117"/>
      <c r="X878" s="17"/>
      <c r="Y878" s="117">
        <v>2018</v>
      </c>
      <c r="Z878" s="117"/>
      <c r="AA878" s="117"/>
      <c r="AB878" s="44"/>
      <c r="AC878" s="44"/>
      <c r="AD878" s="44"/>
      <c r="AE878" s="44"/>
      <c r="AF878" s="44"/>
    </row>
    <row r="879" spans="3:32" ht="14.25" customHeight="1" x14ac:dyDescent="0.2">
      <c r="C879" s="86"/>
      <c r="D879" s="86"/>
      <c r="E879" s="86"/>
      <c r="F879" s="86"/>
      <c r="G879" s="86"/>
      <c r="H879" s="86"/>
      <c r="I879" s="86"/>
      <c r="J879" s="86"/>
      <c r="K879" s="86"/>
      <c r="L879" s="86"/>
      <c r="M879" s="86"/>
      <c r="N879" s="86"/>
      <c r="O879" s="86"/>
      <c r="P879" s="86"/>
      <c r="Q879" s="86"/>
      <c r="R879" s="86"/>
      <c r="S879" s="86"/>
      <c r="T879" s="86"/>
      <c r="U879" s="115" t="s">
        <v>372</v>
      </c>
      <c r="V879" s="115"/>
      <c r="W879" s="115"/>
      <c r="X879" s="86"/>
      <c r="Y879" s="115" t="s">
        <v>372</v>
      </c>
      <c r="Z879" s="115"/>
      <c r="AA879" s="115"/>
      <c r="AB879" s="44"/>
      <c r="AC879" s="44"/>
      <c r="AD879" s="44"/>
      <c r="AE879" s="44"/>
      <c r="AF879" s="44"/>
    </row>
    <row r="880" spans="3:32" ht="14.25" customHeight="1" x14ac:dyDescent="0.2">
      <c r="C880" s="44"/>
      <c r="D880" s="44"/>
      <c r="E880" s="44"/>
      <c r="F880" s="44"/>
      <c r="G880" s="44"/>
      <c r="H880" s="44"/>
      <c r="I880" s="44"/>
      <c r="J880" s="44"/>
      <c r="K880" s="44"/>
      <c r="L880" s="44"/>
      <c r="M880" s="44"/>
      <c r="N880" s="44"/>
      <c r="O880" s="44"/>
      <c r="P880" s="44"/>
      <c r="Q880" s="44"/>
      <c r="R880" s="44"/>
      <c r="S880" s="44"/>
      <c r="T880" s="44"/>
      <c r="U880" s="87"/>
      <c r="V880" s="88"/>
      <c r="W880" s="88"/>
      <c r="X880" s="44"/>
      <c r="Y880" s="87"/>
      <c r="Z880" s="88"/>
      <c r="AA880" s="88"/>
      <c r="AB880" s="44"/>
      <c r="AC880" s="44"/>
      <c r="AD880" s="44"/>
      <c r="AE880" s="44"/>
      <c r="AF880" s="44"/>
    </row>
    <row r="881" spans="3:32" ht="14.25" customHeight="1" x14ac:dyDescent="0.2">
      <c r="C881" s="119" t="s">
        <v>559</v>
      </c>
      <c r="D881" s="119"/>
      <c r="E881" s="119"/>
      <c r="F881" s="119"/>
      <c r="G881" s="119"/>
      <c r="H881" s="119"/>
      <c r="I881" s="119"/>
      <c r="J881" s="119"/>
      <c r="K881" s="119"/>
      <c r="L881" s="119"/>
      <c r="M881" s="119"/>
      <c r="N881" s="119"/>
      <c r="O881" s="119"/>
      <c r="P881" s="119"/>
      <c r="Q881" s="89"/>
      <c r="R881" s="89"/>
      <c r="S881" s="89"/>
      <c r="T881" s="89"/>
      <c r="U881" s="112">
        <v>-335904</v>
      </c>
      <c r="V881" s="112"/>
      <c r="W881" s="112"/>
      <c r="X881" s="17"/>
      <c r="Y881" s="112">
        <v>-26499.759999999918</v>
      </c>
      <c r="Z881" s="112"/>
      <c r="AA881" s="112"/>
      <c r="AB881" s="17"/>
      <c r="AC881" s="44"/>
      <c r="AD881" s="44"/>
      <c r="AE881" s="44"/>
      <c r="AF881" s="44"/>
    </row>
    <row r="882" spans="3:32" ht="14.25" customHeight="1" x14ac:dyDescent="0.2">
      <c r="C882" s="119" t="s">
        <v>560</v>
      </c>
      <c r="D882" s="119"/>
      <c r="E882" s="119"/>
      <c r="F882" s="119"/>
      <c r="G882" s="119"/>
      <c r="H882" s="119"/>
      <c r="I882" s="119"/>
      <c r="J882" s="119"/>
      <c r="K882" s="119"/>
      <c r="L882" s="119"/>
      <c r="M882" s="119"/>
      <c r="N882" s="119"/>
      <c r="O882" s="119"/>
      <c r="P882" s="119"/>
      <c r="Q882" s="89"/>
      <c r="R882" s="89"/>
      <c r="S882" s="89"/>
      <c r="T882" s="89"/>
      <c r="U882" s="90"/>
      <c r="V882" s="91"/>
      <c r="W882" s="91"/>
      <c r="X882" s="17"/>
      <c r="Y882" s="90"/>
      <c r="Z882" s="91"/>
      <c r="AA882" s="91"/>
      <c r="AB882" s="17"/>
      <c r="AC882" s="44"/>
      <c r="AD882" s="44"/>
      <c r="AE882" s="44"/>
      <c r="AF882" s="44"/>
    </row>
    <row r="883" spans="3:32" ht="14.25" customHeight="1" x14ac:dyDescent="0.2">
      <c r="C883" s="119" t="s">
        <v>561</v>
      </c>
      <c r="D883" s="119"/>
      <c r="E883" s="119"/>
      <c r="F883" s="119"/>
      <c r="G883" s="119"/>
      <c r="H883" s="119"/>
      <c r="I883" s="119"/>
      <c r="J883" s="119"/>
      <c r="K883" s="119"/>
      <c r="L883" s="119"/>
      <c r="M883" s="119"/>
      <c r="N883" s="119"/>
      <c r="O883" s="119"/>
      <c r="P883" s="119"/>
      <c r="Q883" s="17"/>
      <c r="R883" s="17"/>
      <c r="S883" s="17"/>
      <c r="T883" s="17"/>
      <c r="U883" s="108">
        <v>248937</v>
      </c>
      <c r="V883" s="108"/>
      <c r="W883" s="108"/>
      <c r="X883" s="17"/>
      <c r="Y883" s="108">
        <v>245725.58</v>
      </c>
      <c r="Z883" s="108"/>
      <c r="AA883" s="108"/>
      <c r="AB883" s="17"/>
      <c r="AC883" s="44"/>
      <c r="AD883" s="44"/>
      <c r="AE883" s="44"/>
      <c r="AF883" s="44"/>
    </row>
    <row r="884" spans="3:32" ht="14.25" customHeight="1" x14ac:dyDescent="0.2">
      <c r="C884" s="118" t="s">
        <v>562</v>
      </c>
      <c r="D884" s="118"/>
      <c r="E884" s="118"/>
      <c r="F884" s="118"/>
      <c r="G884" s="118"/>
      <c r="H884" s="118"/>
      <c r="I884" s="118"/>
      <c r="J884" s="118"/>
      <c r="K884" s="118"/>
      <c r="L884" s="118"/>
      <c r="M884" s="118"/>
      <c r="N884" s="118"/>
      <c r="O884" s="118"/>
      <c r="P884" s="118"/>
      <c r="Q884" s="17"/>
      <c r="R884" s="17"/>
      <c r="S884" s="17"/>
      <c r="T884" s="17"/>
      <c r="U884" s="108">
        <v>0</v>
      </c>
      <c r="V884" s="108"/>
      <c r="W884" s="108"/>
      <c r="X884" s="17"/>
      <c r="Y884" s="108">
        <v>33761.54</v>
      </c>
      <c r="Z884" s="108"/>
      <c r="AA884" s="108"/>
      <c r="AB884" s="17"/>
      <c r="AC884" s="44"/>
      <c r="AD884" s="44"/>
      <c r="AE884" s="44"/>
      <c r="AF884" s="44"/>
    </row>
    <row r="885" spans="3:32" ht="14.25" customHeight="1" x14ac:dyDescent="0.2">
      <c r="C885" s="118" t="s">
        <v>563</v>
      </c>
      <c r="D885" s="118"/>
      <c r="E885" s="118"/>
      <c r="F885" s="118"/>
      <c r="G885" s="118"/>
      <c r="H885" s="118"/>
      <c r="I885" s="118"/>
      <c r="J885" s="118"/>
      <c r="K885" s="118"/>
      <c r="L885" s="118"/>
      <c r="M885" s="118"/>
      <c r="N885" s="118"/>
      <c r="O885" s="118"/>
      <c r="P885" s="118"/>
      <c r="Q885" s="17"/>
      <c r="R885" s="17"/>
      <c r="S885" s="17"/>
      <c r="T885" s="17"/>
      <c r="U885" s="108">
        <v>2</v>
      </c>
      <c r="V885" s="108"/>
      <c r="W885" s="108"/>
      <c r="X885" s="17"/>
      <c r="Y885" s="108">
        <v>0</v>
      </c>
      <c r="Z885" s="108"/>
      <c r="AA885" s="108"/>
      <c r="AB885" s="17"/>
      <c r="AC885" s="44"/>
      <c r="AD885" s="44"/>
      <c r="AE885" s="44"/>
      <c r="AF885" s="44"/>
    </row>
    <row r="886" spans="3:32" ht="14.25" customHeight="1" x14ac:dyDescent="0.2">
      <c r="C886" s="92" t="s">
        <v>564</v>
      </c>
      <c r="D886" s="17"/>
      <c r="E886" s="17"/>
      <c r="F886" s="17"/>
      <c r="G886" s="17"/>
      <c r="H886" s="17"/>
      <c r="I886" s="17"/>
      <c r="J886" s="17"/>
      <c r="K886" s="17"/>
      <c r="L886" s="17"/>
      <c r="M886" s="17"/>
      <c r="N886" s="17"/>
      <c r="O886" s="17"/>
      <c r="P886" s="17"/>
      <c r="Q886" s="17"/>
      <c r="R886" s="17"/>
      <c r="S886" s="17"/>
      <c r="T886" s="17"/>
      <c r="U886" s="108">
        <v>0</v>
      </c>
      <c r="V886" s="108"/>
      <c r="W886" s="108"/>
      <c r="X886" s="17"/>
      <c r="Y886" s="108">
        <v>0</v>
      </c>
      <c r="Z886" s="108"/>
      <c r="AA886" s="108"/>
      <c r="AB886" s="17"/>
      <c r="AC886" s="44"/>
      <c r="AD886" s="44"/>
      <c r="AE886" s="44"/>
      <c r="AF886" s="44"/>
    </row>
    <row r="887" spans="3:32" ht="14.25" customHeight="1" x14ac:dyDescent="0.2">
      <c r="C887" s="92" t="s">
        <v>565</v>
      </c>
      <c r="D887" s="17"/>
      <c r="E887" s="17"/>
      <c r="F887" s="17"/>
      <c r="G887" s="17"/>
      <c r="H887" s="17"/>
      <c r="I887" s="17"/>
      <c r="J887" s="17"/>
      <c r="K887" s="17"/>
      <c r="L887" s="17"/>
      <c r="M887" s="17"/>
      <c r="N887" s="17"/>
      <c r="O887" s="17"/>
      <c r="P887" s="17"/>
      <c r="Q887" s="17"/>
      <c r="R887" s="17"/>
      <c r="S887" s="17"/>
      <c r="T887" s="17"/>
      <c r="U887" s="108">
        <v>896</v>
      </c>
      <c r="V887" s="108"/>
      <c r="W887" s="108"/>
      <c r="X887" s="17"/>
      <c r="Y887" s="108">
        <v>594.75</v>
      </c>
      <c r="Z887" s="108"/>
      <c r="AA887" s="108"/>
      <c r="AB887" s="17"/>
      <c r="AC887" s="44"/>
      <c r="AD887" s="44"/>
      <c r="AE887" s="44"/>
      <c r="AF887" s="44"/>
    </row>
    <row r="888" spans="3:32" ht="14.25" customHeight="1" x14ac:dyDescent="0.2">
      <c r="C888" s="92" t="s">
        <v>566</v>
      </c>
      <c r="D888" s="17"/>
      <c r="E888" s="17"/>
      <c r="F888" s="17"/>
      <c r="G888" s="17"/>
      <c r="H888" s="17"/>
      <c r="I888" s="17"/>
      <c r="J888" s="17"/>
      <c r="K888" s="17"/>
      <c r="L888" s="17"/>
      <c r="M888" s="17"/>
      <c r="N888" s="17"/>
      <c r="O888" s="17"/>
      <c r="P888" s="17"/>
      <c r="Q888" s="17"/>
      <c r="R888" s="17"/>
      <c r="S888" s="17"/>
      <c r="T888" s="17"/>
      <c r="U888" s="108">
        <v>0</v>
      </c>
      <c r="V888" s="108"/>
      <c r="W888" s="108"/>
      <c r="X888" s="17"/>
      <c r="Y888" s="108">
        <v>-17547.07</v>
      </c>
      <c r="Z888" s="108"/>
      <c r="AA888" s="108"/>
      <c r="AB888" s="17"/>
      <c r="AC888" s="44"/>
      <c r="AD888" s="44"/>
      <c r="AE888" s="44"/>
      <c r="AF888" s="44"/>
    </row>
    <row r="889" spans="3:32" ht="14.25" customHeight="1" x14ac:dyDescent="0.2">
      <c r="C889" s="92" t="s">
        <v>567</v>
      </c>
      <c r="D889" s="17"/>
      <c r="E889" s="17"/>
      <c r="F889" s="17"/>
      <c r="G889" s="17"/>
      <c r="H889" s="17"/>
      <c r="I889" s="17"/>
      <c r="J889" s="17"/>
      <c r="K889" s="17"/>
      <c r="L889" s="17"/>
      <c r="M889" s="17"/>
      <c r="N889" s="17"/>
      <c r="O889" s="17"/>
      <c r="P889" s="17"/>
      <c r="Q889" s="17"/>
      <c r="R889" s="17"/>
      <c r="S889" s="17"/>
      <c r="T889" s="17"/>
      <c r="U889" s="108">
        <v>-5148</v>
      </c>
      <c r="V889" s="108"/>
      <c r="W889" s="108"/>
      <c r="X889" s="17"/>
      <c r="Y889" s="108">
        <v>-13814.11</v>
      </c>
      <c r="Z889" s="108"/>
      <c r="AA889" s="108"/>
      <c r="AB889" s="17"/>
      <c r="AC889" s="44"/>
      <c r="AD889" s="44"/>
      <c r="AE889" s="44"/>
      <c r="AF889" s="44"/>
    </row>
    <row r="890" spans="3:32" ht="14.25" customHeight="1" x14ac:dyDescent="0.2">
      <c r="C890" s="92" t="s">
        <v>568</v>
      </c>
      <c r="D890" s="17"/>
      <c r="E890" s="17"/>
      <c r="F890" s="17"/>
      <c r="G890" s="17"/>
      <c r="H890" s="17"/>
      <c r="I890" s="17"/>
      <c r="J890" s="17"/>
      <c r="K890" s="17"/>
      <c r="L890" s="17"/>
      <c r="M890" s="17"/>
      <c r="N890" s="17"/>
      <c r="O890" s="17"/>
      <c r="P890" s="17"/>
      <c r="Q890" s="17"/>
      <c r="R890" s="17"/>
      <c r="S890" s="17"/>
      <c r="T890" s="17"/>
      <c r="U890" s="108">
        <v>21332</v>
      </c>
      <c r="V890" s="108"/>
      <c r="W890" s="108"/>
      <c r="X890" s="17"/>
      <c r="Y890" s="108">
        <v>21642.25</v>
      </c>
      <c r="Z890" s="108"/>
      <c r="AA890" s="108"/>
      <c r="AB890" s="17"/>
      <c r="AC890" s="44"/>
      <c r="AD890" s="44"/>
      <c r="AE890" s="44"/>
      <c r="AF890" s="44"/>
    </row>
    <row r="891" spans="3:32" ht="14.25" customHeight="1" x14ac:dyDescent="0.2">
      <c r="C891" s="92" t="s">
        <v>569</v>
      </c>
      <c r="D891" s="17"/>
      <c r="E891" s="17"/>
      <c r="F891" s="17"/>
      <c r="G891" s="17"/>
      <c r="H891" s="17"/>
      <c r="I891" s="17"/>
      <c r="J891" s="17"/>
      <c r="K891" s="17"/>
      <c r="L891" s="17"/>
      <c r="M891" s="17"/>
      <c r="N891" s="17"/>
      <c r="O891" s="17"/>
      <c r="P891" s="17"/>
      <c r="Q891" s="17"/>
      <c r="R891" s="17"/>
      <c r="S891" s="17"/>
      <c r="T891" s="17"/>
      <c r="U891" s="108">
        <v>-19864</v>
      </c>
      <c r="V891" s="108"/>
      <c r="W891" s="108"/>
      <c r="X891" s="17"/>
      <c r="Y891" s="108">
        <v>-2000</v>
      </c>
      <c r="Z891" s="108"/>
      <c r="AA891" s="108"/>
      <c r="AB891" s="17"/>
      <c r="AC891" s="44"/>
      <c r="AD891" s="44"/>
      <c r="AE891" s="44"/>
      <c r="AF891" s="44"/>
    </row>
    <row r="892" spans="3:32" ht="14.25" customHeight="1" x14ac:dyDescent="0.2">
      <c r="C892" s="92" t="s">
        <v>570</v>
      </c>
      <c r="D892" s="17"/>
      <c r="E892" s="17"/>
      <c r="F892" s="17"/>
      <c r="G892" s="17"/>
      <c r="H892" s="17"/>
      <c r="I892" s="17"/>
      <c r="J892" s="17"/>
      <c r="K892" s="17"/>
      <c r="L892" s="17"/>
      <c r="M892" s="17"/>
      <c r="N892" s="17"/>
      <c r="O892" s="17"/>
      <c r="P892" s="17"/>
      <c r="Q892" s="17"/>
      <c r="R892" s="17"/>
      <c r="S892" s="17"/>
      <c r="T892" s="17"/>
      <c r="U892" s="108">
        <v>0</v>
      </c>
      <c r="V892" s="108"/>
      <c r="W892" s="108"/>
      <c r="X892" s="17"/>
      <c r="Y892" s="108">
        <v>0</v>
      </c>
      <c r="Z892" s="108"/>
      <c r="AA892" s="108"/>
      <c r="AB892" s="17"/>
      <c r="AC892" s="44"/>
      <c r="AD892" s="44"/>
      <c r="AE892" s="44"/>
      <c r="AF892" s="44"/>
    </row>
    <row r="893" spans="3:32" ht="14.25" customHeight="1" x14ac:dyDescent="0.2">
      <c r="C893" s="92" t="s">
        <v>571</v>
      </c>
      <c r="D893" s="17"/>
      <c r="E893" s="17"/>
      <c r="F893" s="17"/>
      <c r="G893" s="17"/>
      <c r="H893" s="17"/>
      <c r="I893" s="17"/>
      <c r="J893" s="17"/>
      <c r="K893" s="17"/>
      <c r="L893" s="17"/>
      <c r="M893" s="17"/>
      <c r="N893" s="17"/>
      <c r="O893" s="17"/>
      <c r="P893" s="17"/>
      <c r="Q893" s="17"/>
      <c r="R893" s="17"/>
      <c r="S893" s="17"/>
      <c r="T893" s="17"/>
      <c r="U893" s="108">
        <v>0</v>
      </c>
      <c r="V893" s="108"/>
      <c r="W893" s="108"/>
      <c r="X893" s="17"/>
      <c r="Y893" s="108">
        <v>0</v>
      </c>
      <c r="Z893" s="108"/>
      <c r="AA893" s="108"/>
      <c r="AB893" s="17"/>
      <c r="AC893" s="44"/>
      <c r="AD893" s="44"/>
      <c r="AE893" s="44"/>
      <c r="AF893" s="44"/>
    </row>
    <row r="894" spans="3:32" ht="14.25" customHeight="1" thickBot="1" x14ac:dyDescent="0.25">
      <c r="C894" s="85" t="s">
        <v>572</v>
      </c>
      <c r="D894" s="93"/>
      <c r="E894" s="93"/>
      <c r="F894" s="93"/>
      <c r="G894" s="93"/>
      <c r="H894" s="93"/>
      <c r="I894" s="93"/>
      <c r="J894" s="93"/>
      <c r="K894" s="93"/>
      <c r="L894" s="93"/>
      <c r="M894" s="93"/>
      <c r="N894" s="93"/>
      <c r="O894" s="93"/>
      <c r="P894" s="17"/>
      <c r="Q894" s="17"/>
      <c r="R894" s="17"/>
      <c r="S894" s="17"/>
      <c r="T894" s="17"/>
      <c r="U894" s="109">
        <f>SUM(U881:U893)</f>
        <v>-89749</v>
      </c>
      <c r="V894" s="109"/>
      <c r="W894" s="109"/>
      <c r="X894" s="94"/>
      <c r="Y894" s="109">
        <f>SUM(Y881:Y893)</f>
        <v>241863.18000000005</v>
      </c>
      <c r="Z894" s="109"/>
      <c r="AA894" s="109"/>
      <c r="AB894" s="17"/>
      <c r="AC894" s="44"/>
      <c r="AD894" s="44"/>
      <c r="AE894" s="44"/>
      <c r="AF894" s="44"/>
    </row>
    <row r="895" spans="3:32" ht="14.25" customHeight="1" thickTop="1" x14ac:dyDescent="0.2">
      <c r="C895" s="17"/>
      <c r="D895" s="17"/>
      <c r="E895" s="17"/>
      <c r="F895" s="17"/>
      <c r="G895" s="17"/>
      <c r="H895" s="17"/>
      <c r="I895" s="17"/>
      <c r="J895" s="17"/>
      <c r="K895" s="17"/>
      <c r="L895" s="17"/>
      <c r="M895" s="17"/>
      <c r="N895" s="17"/>
      <c r="O895" s="17"/>
      <c r="P895" s="17"/>
      <c r="Q895" s="17"/>
      <c r="R895" s="17"/>
      <c r="S895" s="17"/>
      <c r="T895" s="17"/>
      <c r="U895" s="113"/>
      <c r="V895" s="113"/>
      <c r="W895" s="113"/>
      <c r="X895" s="17"/>
      <c r="Y895" s="113"/>
      <c r="Z895" s="113"/>
      <c r="AA895" s="113"/>
      <c r="AB895" s="17"/>
      <c r="AC895" s="44"/>
      <c r="AD895" s="44"/>
      <c r="AE895" s="44"/>
      <c r="AF895" s="44"/>
    </row>
    <row r="896" spans="3:32" ht="14.25" customHeight="1" x14ac:dyDescent="0.2">
      <c r="C896" s="92" t="s">
        <v>573</v>
      </c>
      <c r="D896" s="17"/>
      <c r="E896" s="17"/>
      <c r="F896" s="17"/>
      <c r="G896" s="17"/>
      <c r="H896" s="17"/>
      <c r="I896" s="17"/>
      <c r="J896" s="17"/>
      <c r="K896" s="17"/>
      <c r="L896" s="17"/>
      <c r="M896" s="17"/>
      <c r="N896" s="17"/>
      <c r="O896" s="17"/>
      <c r="P896" s="17"/>
      <c r="Q896" s="17"/>
      <c r="R896" s="17"/>
      <c r="S896" s="17"/>
      <c r="T896" s="17"/>
      <c r="U896" s="113"/>
      <c r="V896" s="113"/>
      <c r="W896" s="113"/>
      <c r="X896" s="17"/>
      <c r="Y896" s="113"/>
      <c r="Z896" s="113"/>
      <c r="AA896" s="113"/>
      <c r="AB896" s="17"/>
      <c r="AC896" s="44"/>
      <c r="AD896" s="44"/>
      <c r="AE896" s="44"/>
      <c r="AF896" s="44"/>
    </row>
    <row r="897" spans="3:32" ht="14.25" customHeight="1" x14ac:dyDescent="0.2">
      <c r="C897" s="92" t="s">
        <v>574</v>
      </c>
      <c r="D897" s="17"/>
      <c r="E897" s="17"/>
      <c r="F897" s="17"/>
      <c r="G897" s="17"/>
      <c r="H897" s="17"/>
      <c r="I897" s="17"/>
      <c r="J897" s="17"/>
      <c r="K897" s="17"/>
      <c r="L897" s="17"/>
      <c r="M897" s="17"/>
      <c r="N897" s="17"/>
      <c r="O897" s="17"/>
      <c r="P897" s="17"/>
      <c r="Q897" s="17"/>
      <c r="R897" s="17"/>
      <c r="S897" s="17"/>
      <c r="T897" s="17"/>
      <c r="U897" s="108">
        <v>20632</v>
      </c>
      <c r="V897" s="108"/>
      <c r="W897" s="108"/>
      <c r="X897" s="17"/>
      <c r="Y897" s="108">
        <v>171701.9</v>
      </c>
      <c r="Z897" s="108"/>
      <c r="AA897" s="108"/>
      <c r="AB897" s="17"/>
      <c r="AC897" s="44"/>
      <c r="AD897" s="44"/>
      <c r="AE897" s="44"/>
      <c r="AF897" s="44"/>
    </row>
    <row r="898" spans="3:32" ht="14.25" customHeight="1" x14ac:dyDescent="0.2">
      <c r="C898" s="92" t="s">
        <v>575</v>
      </c>
      <c r="D898" s="17"/>
      <c r="E898" s="17"/>
      <c r="F898" s="17"/>
      <c r="G898" s="17"/>
      <c r="H898" s="17"/>
      <c r="I898" s="17"/>
      <c r="J898" s="17"/>
      <c r="K898" s="17"/>
      <c r="L898" s="17"/>
      <c r="M898" s="17"/>
      <c r="N898" s="17"/>
      <c r="O898" s="17"/>
      <c r="P898" s="17"/>
      <c r="Q898" s="17"/>
      <c r="R898" s="17"/>
      <c r="S898" s="17"/>
      <c r="T898" s="17"/>
      <c r="U898" s="108">
        <v>-25720</v>
      </c>
      <c r="V898" s="108"/>
      <c r="W898" s="108"/>
      <c r="X898" s="17"/>
      <c r="Y898" s="108">
        <v>-52040.079999999994</v>
      </c>
      <c r="Z898" s="108"/>
      <c r="AA898" s="108"/>
      <c r="AB898" s="17"/>
      <c r="AC898" s="44"/>
      <c r="AD898" s="44"/>
      <c r="AE898" s="44"/>
      <c r="AF898" s="44"/>
    </row>
    <row r="899" spans="3:32" ht="14.25" customHeight="1" x14ac:dyDescent="0.2">
      <c r="C899" s="92" t="s">
        <v>576</v>
      </c>
      <c r="D899" s="17"/>
      <c r="E899" s="17"/>
      <c r="F899" s="17"/>
      <c r="G899" s="17"/>
      <c r="H899" s="17"/>
      <c r="I899" s="17"/>
      <c r="J899" s="17"/>
      <c r="K899" s="17"/>
      <c r="L899" s="17"/>
      <c r="M899" s="17"/>
      <c r="N899" s="17"/>
      <c r="O899" s="17"/>
      <c r="P899" s="17"/>
      <c r="Q899" s="17"/>
      <c r="R899" s="17"/>
      <c r="S899" s="17"/>
      <c r="T899" s="17"/>
      <c r="U899" s="108">
        <v>181978</v>
      </c>
      <c r="V899" s="108"/>
      <c r="W899" s="108"/>
      <c r="X899" s="17"/>
      <c r="Y899" s="108">
        <v>-40975.110000000015</v>
      </c>
      <c r="Z899" s="108"/>
      <c r="AA899" s="108"/>
      <c r="AB899" s="17"/>
      <c r="AC899" s="44"/>
      <c r="AD899" s="44"/>
      <c r="AE899" s="44"/>
      <c r="AF899" s="44"/>
    </row>
    <row r="900" spans="3:32" ht="14.25" customHeight="1" x14ac:dyDescent="0.2">
      <c r="C900" s="92" t="s">
        <v>352</v>
      </c>
      <c r="D900" s="17"/>
      <c r="E900" s="17"/>
      <c r="F900" s="17"/>
      <c r="G900" s="17"/>
      <c r="H900" s="17"/>
      <c r="I900" s="17"/>
      <c r="J900" s="17"/>
      <c r="K900" s="17"/>
      <c r="L900" s="17"/>
      <c r="M900" s="17"/>
      <c r="N900" s="17"/>
      <c r="O900" s="17"/>
      <c r="P900" s="17"/>
      <c r="Q900" s="17"/>
      <c r="R900" s="17"/>
      <c r="S900" s="17"/>
      <c r="T900" s="17"/>
      <c r="U900" s="108">
        <v>0</v>
      </c>
      <c r="V900" s="108"/>
      <c r="W900" s="108"/>
      <c r="X900" s="17"/>
      <c r="Y900" s="108">
        <v>0</v>
      </c>
      <c r="Z900" s="108"/>
      <c r="AA900" s="108"/>
      <c r="AB900" s="17"/>
      <c r="AC900" s="44"/>
      <c r="AD900" s="44"/>
      <c r="AE900" s="44"/>
      <c r="AF900" s="44"/>
    </row>
    <row r="901" spans="3:32" ht="14.25" customHeight="1" thickBot="1" x14ac:dyDescent="0.25">
      <c r="C901" s="85" t="s">
        <v>577</v>
      </c>
      <c r="D901" s="17"/>
      <c r="E901" s="17"/>
      <c r="F901" s="17"/>
      <c r="G901" s="17"/>
      <c r="H901" s="17"/>
      <c r="I901" s="17"/>
      <c r="J901" s="17"/>
      <c r="K901" s="17"/>
      <c r="L901" s="17"/>
      <c r="M901" s="17"/>
      <c r="N901" s="17"/>
      <c r="O901" s="17"/>
      <c r="P901" s="17"/>
      <c r="Q901" s="17"/>
      <c r="R901" s="17"/>
      <c r="S901" s="17"/>
      <c r="T901" s="17"/>
      <c r="U901" s="109">
        <f>SUM(U894:U900)</f>
        <v>87141</v>
      </c>
      <c r="V901" s="109"/>
      <c r="W901" s="109"/>
      <c r="X901" s="94"/>
      <c r="Y901" s="109">
        <f>SUM(Y894:Y900)</f>
        <v>320549.89</v>
      </c>
      <c r="Z901" s="109"/>
      <c r="AA901" s="109"/>
      <c r="AB901" s="17"/>
      <c r="AC901" s="44"/>
      <c r="AD901" s="44"/>
      <c r="AE901" s="44"/>
      <c r="AF901" s="44"/>
    </row>
    <row r="902" spans="3:32" ht="14.25" customHeight="1" thickTop="1" x14ac:dyDescent="0.2">
      <c r="C902" s="17"/>
      <c r="D902" s="17"/>
      <c r="E902" s="17"/>
      <c r="F902" s="17"/>
      <c r="G902" s="17"/>
      <c r="H902" s="17"/>
      <c r="I902" s="17"/>
      <c r="J902" s="17"/>
      <c r="K902" s="17"/>
      <c r="L902" s="17"/>
      <c r="M902" s="17"/>
      <c r="N902" s="17"/>
      <c r="O902" s="17"/>
      <c r="P902" s="17"/>
      <c r="Q902" s="17"/>
      <c r="R902" s="17"/>
      <c r="S902" s="17"/>
      <c r="T902" s="17"/>
      <c r="U902" s="95"/>
      <c r="V902" s="17"/>
      <c r="W902" s="17"/>
      <c r="X902" s="17"/>
      <c r="Y902" s="95"/>
      <c r="Z902" s="17"/>
      <c r="AA902" s="17"/>
      <c r="AB902" s="17"/>
      <c r="AC902" s="44"/>
      <c r="AD902" s="44"/>
      <c r="AE902" s="44"/>
      <c r="AF902" s="44"/>
    </row>
    <row r="903" spans="3:32" ht="14.25" customHeight="1" x14ac:dyDescent="0.2">
      <c r="C903" s="17"/>
      <c r="D903" s="17"/>
      <c r="E903" s="17"/>
      <c r="F903" s="17"/>
      <c r="G903" s="17"/>
      <c r="H903" s="17"/>
      <c r="I903" s="17"/>
      <c r="J903" s="17"/>
      <c r="K903" s="17"/>
      <c r="L903" s="17"/>
      <c r="M903" s="17"/>
      <c r="N903" s="17"/>
      <c r="O903" s="17"/>
      <c r="P903" s="17"/>
      <c r="Q903" s="17"/>
      <c r="R903" s="17"/>
      <c r="S903" s="17"/>
      <c r="T903" s="17"/>
      <c r="U903" s="95"/>
      <c r="V903" s="17"/>
      <c r="W903" s="17"/>
      <c r="X903" s="17"/>
      <c r="Y903" s="95"/>
      <c r="Z903" s="17"/>
      <c r="AA903" s="17"/>
      <c r="AB903" s="17"/>
      <c r="AC903" s="44"/>
      <c r="AD903" s="44"/>
      <c r="AE903" s="44"/>
      <c r="AF903" s="44"/>
    </row>
    <row r="904" spans="3:32" ht="14.25" customHeight="1" x14ac:dyDescent="0.2">
      <c r="C904" s="17"/>
      <c r="D904" s="17"/>
      <c r="E904" s="17"/>
      <c r="F904" s="17"/>
      <c r="G904" s="17"/>
      <c r="H904" s="17"/>
      <c r="I904" s="17"/>
      <c r="J904" s="17"/>
      <c r="K904" s="17"/>
      <c r="L904" s="17"/>
      <c r="M904" s="17"/>
      <c r="N904" s="17"/>
      <c r="O904" s="17"/>
      <c r="P904" s="17"/>
      <c r="Q904" s="17"/>
      <c r="R904" s="17"/>
      <c r="S904" s="17"/>
      <c r="T904" s="17"/>
      <c r="U904" s="117">
        <v>2019</v>
      </c>
      <c r="V904" s="117"/>
      <c r="W904" s="117"/>
      <c r="X904" s="17"/>
      <c r="Y904" s="117">
        <v>2018</v>
      </c>
      <c r="Z904" s="117"/>
      <c r="AA904" s="117"/>
      <c r="AB904" s="17"/>
      <c r="AC904" s="44"/>
      <c r="AD904" s="44"/>
      <c r="AE904" s="44"/>
      <c r="AF904" s="44"/>
    </row>
    <row r="905" spans="3:32" ht="14.25" customHeight="1" x14ac:dyDescent="0.2">
      <c r="C905" s="86"/>
      <c r="D905" s="86"/>
      <c r="E905" s="86"/>
      <c r="F905" s="86"/>
      <c r="G905" s="86"/>
      <c r="H905" s="86"/>
      <c r="I905" s="86"/>
      <c r="J905" s="86"/>
      <c r="K905" s="86"/>
      <c r="L905" s="86"/>
      <c r="M905" s="86"/>
      <c r="N905" s="86"/>
      <c r="O905" s="86"/>
      <c r="P905" s="86"/>
      <c r="Q905" s="86"/>
      <c r="R905" s="86"/>
      <c r="S905" s="86"/>
      <c r="T905" s="86"/>
      <c r="U905" s="115" t="s">
        <v>372</v>
      </c>
      <c r="V905" s="115"/>
      <c r="W905" s="115"/>
      <c r="X905" s="86"/>
      <c r="Y905" s="115" t="s">
        <v>372</v>
      </c>
      <c r="Z905" s="115"/>
      <c r="AA905" s="115"/>
      <c r="AB905" s="17"/>
      <c r="AC905" s="44"/>
      <c r="AD905" s="44"/>
      <c r="AE905" s="44"/>
      <c r="AF905" s="44"/>
    </row>
    <row r="906" spans="3:32" ht="14.25" customHeight="1" x14ac:dyDescent="0.2">
      <c r="C906" s="17"/>
      <c r="D906" s="17"/>
      <c r="E906" s="17"/>
      <c r="F906" s="17"/>
      <c r="G906" s="17"/>
      <c r="H906" s="17"/>
      <c r="I906" s="17"/>
      <c r="J906" s="17"/>
      <c r="K906" s="17"/>
      <c r="L906" s="17"/>
      <c r="M906" s="17"/>
      <c r="N906" s="17"/>
      <c r="O906" s="17"/>
      <c r="P906" s="17"/>
      <c r="Q906" s="17"/>
      <c r="R906" s="17"/>
      <c r="S906" s="17"/>
      <c r="T906" s="17"/>
      <c r="U906" s="116"/>
      <c r="V906" s="116"/>
      <c r="W906" s="116"/>
      <c r="X906" s="17"/>
      <c r="Y906" s="116"/>
      <c r="Z906" s="116"/>
      <c r="AA906" s="116"/>
      <c r="AB906" s="17"/>
      <c r="AC906" s="44"/>
      <c r="AD906" s="44"/>
      <c r="AE906" s="44"/>
      <c r="AF906" s="44"/>
    </row>
    <row r="907" spans="3:32" ht="14.25" customHeight="1" x14ac:dyDescent="0.2">
      <c r="C907" s="85" t="s">
        <v>578</v>
      </c>
      <c r="D907" s="17"/>
      <c r="E907" s="17"/>
      <c r="F907" s="17"/>
      <c r="G907" s="17"/>
      <c r="H907" s="17"/>
      <c r="I907" s="17"/>
      <c r="J907" s="17"/>
      <c r="K907" s="17"/>
      <c r="L907" s="17"/>
      <c r="M907" s="17"/>
      <c r="N907" s="17"/>
      <c r="O907" s="17"/>
      <c r="P907" s="17"/>
      <c r="Q907" s="17"/>
      <c r="R907" s="17"/>
      <c r="S907" s="17"/>
      <c r="T907" s="17"/>
      <c r="U907" s="116"/>
      <c r="V907" s="116"/>
      <c r="W907" s="116"/>
      <c r="X907" s="17"/>
      <c r="Y907" s="116"/>
      <c r="Z907" s="116"/>
      <c r="AA907" s="116"/>
      <c r="AB907" s="17"/>
      <c r="AC907" s="44"/>
      <c r="AD907" s="44"/>
      <c r="AE907" s="44"/>
      <c r="AF907" s="44"/>
    </row>
    <row r="908" spans="3:32" ht="14.25" customHeight="1" x14ac:dyDescent="0.2">
      <c r="C908" s="92" t="s">
        <v>577</v>
      </c>
      <c r="D908" s="17"/>
      <c r="E908" s="17"/>
      <c r="F908" s="17"/>
      <c r="G908" s="17"/>
      <c r="H908" s="17"/>
      <c r="I908" s="17"/>
      <c r="J908" s="17"/>
      <c r="K908" s="17"/>
      <c r="L908" s="17"/>
      <c r="M908" s="17"/>
      <c r="N908" s="17"/>
      <c r="O908" s="17"/>
      <c r="P908" s="17"/>
      <c r="Q908" s="17"/>
      <c r="R908" s="17"/>
      <c r="S908" s="17"/>
      <c r="T908" s="17"/>
      <c r="U908" s="112">
        <v>87141</v>
      </c>
      <c r="V908" s="112"/>
      <c r="W908" s="112"/>
      <c r="X908" s="17"/>
      <c r="Y908" s="112">
        <v>320549.89</v>
      </c>
      <c r="Z908" s="112"/>
      <c r="AA908" s="112"/>
      <c r="AB908" s="17"/>
      <c r="AC908" s="44"/>
      <c r="AD908" s="44"/>
      <c r="AE908" s="44"/>
      <c r="AF908" s="44"/>
    </row>
    <row r="909" spans="3:32" ht="14.25" customHeight="1" x14ac:dyDescent="0.2">
      <c r="C909" s="92" t="s">
        <v>579</v>
      </c>
      <c r="D909" s="17"/>
      <c r="E909" s="17"/>
      <c r="F909" s="17"/>
      <c r="G909" s="17"/>
      <c r="H909" s="17"/>
      <c r="I909" s="17"/>
      <c r="J909" s="17"/>
      <c r="K909" s="17"/>
      <c r="L909" s="17"/>
      <c r="M909" s="17"/>
      <c r="N909" s="17"/>
      <c r="O909" s="17"/>
      <c r="P909" s="17"/>
      <c r="Q909" s="17"/>
      <c r="R909" s="17"/>
      <c r="S909" s="17"/>
      <c r="T909" s="17"/>
      <c r="U909" s="108">
        <v>-20134</v>
      </c>
      <c r="V909" s="108"/>
      <c r="W909" s="108"/>
      <c r="X909" s="17"/>
      <c r="Y909" s="108">
        <v>-21820</v>
      </c>
      <c r="Z909" s="108"/>
      <c r="AA909" s="108"/>
      <c r="AB909" s="17"/>
      <c r="AC909" s="44"/>
      <c r="AD909" s="44"/>
      <c r="AE909" s="44"/>
      <c r="AF909" s="44"/>
    </row>
    <row r="910" spans="3:32" ht="14.25" customHeight="1" x14ac:dyDescent="0.2">
      <c r="C910" s="92" t="s">
        <v>580</v>
      </c>
      <c r="D910" s="17"/>
      <c r="E910" s="17"/>
      <c r="F910" s="17"/>
      <c r="G910" s="17"/>
      <c r="H910" s="17"/>
      <c r="I910" s="17"/>
      <c r="J910" s="17"/>
      <c r="K910" s="17"/>
      <c r="L910" s="17"/>
      <c r="M910" s="17"/>
      <c r="N910" s="17"/>
      <c r="O910" s="17"/>
      <c r="P910" s="17"/>
      <c r="Q910" s="17"/>
      <c r="R910" s="17"/>
      <c r="S910" s="17"/>
      <c r="T910" s="17"/>
      <c r="U910" s="108">
        <v>0.04</v>
      </c>
      <c r="V910" s="108"/>
      <c r="W910" s="108"/>
      <c r="X910" s="17"/>
      <c r="Y910" s="108">
        <v>0.04</v>
      </c>
      <c r="Z910" s="108"/>
      <c r="AA910" s="108"/>
      <c r="AB910" s="17"/>
      <c r="AC910" s="44"/>
      <c r="AD910" s="44"/>
      <c r="AE910" s="44"/>
      <c r="AF910" s="44"/>
    </row>
    <row r="911" spans="3:32" ht="14.25" customHeight="1" x14ac:dyDescent="0.2">
      <c r="C911" s="92" t="s">
        <v>581</v>
      </c>
      <c r="D911" s="17"/>
      <c r="E911" s="17"/>
      <c r="F911" s="17"/>
      <c r="G911" s="17"/>
      <c r="H911" s="17"/>
      <c r="I911" s="17"/>
      <c r="J911" s="17"/>
      <c r="K911" s="17"/>
      <c r="L911" s="17"/>
      <c r="M911" s="17"/>
      <c r="N911" s="17"/>
      <c r="O911" s="17"/>
      <c r="P911" s="17"/>
      <c r="Q911" s="17"/>
      <c r="R911" s="17"/>
      <c r="S911" s="17"/>
      <c r="T911" s="17"/>
      <c r="U911" s="108">
        <v>14396</v>
      </c>
      <c r="V911" s="108"/>
      <c r="W911" s="108"/>
      <c r="X911" s="17"/>
      <c r="Y911" s="108">
        <v>-23471.06</v>
      </c>
      <c r="Z911" s="108"/>
      <c r="AA911" s="108"/>
      <c r="AB911" s="17"/>
      <c r="AC911" s="44"/>
      <c r="AD911" s="44"/>
      <c r="AE911" s="44"/>
      <c r="AF911" s="44"/>
    </row>
    <row r="912" spans="3:32" ht="14.25" customHeight="1" x14ac:dyDescent="0.2">
      <c r="C912" s="92" t="s">
        <v>553</v>
      </c>
      <c r="D912" s="17"/>
      <c r="E912" s="17"/>
      <c r="F912" s="17"/>
      <c r="G912" s="17"/>
      <c r="H912" s="17"/>
      <c r="I912" s="17"/>
      <c r="J912" s="17"/>
      <c r="K912" s="17"/>
      <c r="L912" s="17"/>
      <c r="M912" s="17"/>
      <c r="N912" s="17"/>
      <c r="O912" s="17"/>
      <c r="P912" s="17"/>
      <c r="Q912" s="17"/>
      <c r="R912" s="17"/>
      <c r="S912" s="17"/>
      <c r="T912" s="17"/>
      <c r="U912" s="114">
        <v>0</v>
      </c>
      <c r="V912" s="114"/>
      <c r="W912" s="114"/>
      <c r="X912" s="17"/>
      <c r="Y912" s="114">
        <v>0</v>
      </c>
      <c r="Z912" s="114"/>
      <c r="AA912" s="114"/>
      <c r="AB912" s="17"/>
      <c r="AC912" s="44"/>
      <c r="AD912" s="44"/>
      <c r="AE912" s="44"/>
      <c r="AF912" s="44"/>
    </row>
    <row r="913" spans="3:32" ht="14.25" customHeight="1" x14ac:dyDescent="0.2">
      <c r="C913" s="92" t="s">
        <v>582</v>
      </c>
      <c r="D913" s="17"/>
      <c r="E913" s="17"/>
      <c r="F913" s="17"/>
      <c r="G913" s="17"/>
      <c r="H913" s="17"/>
      <c r="I913" s="17"/>
      <c r="J913" s="17"/>
      <c r="K913" s="17"/>
      <c r="L913" s="17"/>
      <c r="M913" s="17"/>
      <c r="N913" s="17"/>
      <c r="O913" s="17"/>
      <c r="P913" s="17"/>
      <c r="Q913" s="17"/>
      <c r="R913" s="17"/>
      <c r="S913" s="17"/>
      <c r="T913" s="17"/>
      <c r="U913" s="108">
        <v>0</v>
      </c>
      <c r="V913" s="108"/>
      <c r="W913" s="108"/>
      <c r="X913" s="17"/>
      <c r="Y913" s="108">
        <v>0</v>
      </c>
      <c r="Z913" s="108"/>
      <c r="AA913" s="108"/>
      <c r="AB913" s="17"/>
      <c r="AC913" s="44"/>
      <c r="AD913" s="44"/>
      <c r="AE913" s="44"/>
      <c r="AF913" s="44"/>
    </row>
    <row r="914" spans="3:32" ht="14.25" customHeight="1" x14ac:dyDescent="0.2">
      <c r="C914" s="92" t="s">
        <v>583</v>
      </c>
      <c r="D914" s="17"/>
      <c r="E914" s="17"/>
      <c r="F914" s="17"/>
      <c r="G914" s="17"/>
      <c r="H914" s="17"/>
      <c r="I914" s="17"/>
      <c r="J914" s="17"/>
      <c r="K914" s="17"/>
      <c r="L914" s="17"/>
      <c r="M914" s="17"/>
      <c r="N914" s="17"/>
      <c r="O914" s="17"/>
      <c r="P914" s="17"/>
      <c r="Q914" s="17"/>
      <c r="R914" s="17"/>
      <c r="S914" s="17"/>
      <c r="T914" s="17"/>
      <c r="U914" s="108">
        <v>0</v>
      </c>
      <c r="V914" s="108"/>
      <c r="W914" s="108"/>
      <c r="X914" s="17"/>
      <c r="Y914" s="108">
        <v>0</v>
      </c>
      <c r="Z914" s="108"/>
      <c r="AA914" s="108"/>
      <c r="AB914" s="17"/>
      <c r="AC914" s="44"/>
      <c r="AD914" s="44"/>
      <c r="AE914" s="44"/>
      <c r="AF914" s="44"/>
    </row>
    <row r="915" spans="3:32" ht="14.25" customHeight="1" thickBot="1" x14ac:dyDescent="0.25">
      <c r="C915" s="85" t="s">
        <v>584</v>
      </c>
      <c r="D915" s="17"/>
      <c r="E915" s="17"/>
      <c r="F915" s="17"/>
      <c r="G915" s="17"/>
      <c r="H915" s="17"/>
      <c r="I915" s="17"/>
      <c r="J915" s="17"/>
      <c r="K915" s="17"/>
      <c r="L915" s="17"/>
      <c r="M915" s="17"/>
      <c r="N915" s="17"/>
      <c r="O915" s="17"/>
      <c r="P915" s="17"/>
      <c r="Q915" s="17"/>
      <c r="R915" s="17"/>
      <c r="S915" s="17"/>
      <c r="T915" s="17"/>
      <c r="U915" s="109">
        <f>SUM(U908:U914)</f>
        <v>81403.039999999994</v>
      </c>
      <c r="V915" s="109"/>
      <c r="W915" s="109"/>
      <c r="X915" s="94"/>
      <c r="Y915" s="109">
        <f>SUM(Y908:Y914)</f>
        <v>275258.87</v>
      </c>
      <c r="Z915" s="109"/>
      <c r="AA915" s="109"/>
      <c r="AB915" s="17"/>
      <c r="AC915" s="44"/>
      <c r="AD915" s="44"/>
      <c r="AE915" s="44"/>
      <c r="AF915" s="44"/>
    </row>
    <row r="916" spans="3:32" ht="14.25" customHeight="1" thickTop="1" x14ac:dyDescent="0.2">
      <c r="C916" s="85"/>
      <c r="D916" s="17"/>
      <c r="E916" s="17"/>
      <c r="F916" s="17"/>
      <c r="G916" s="17"/>
      <c r="H916" s="17"/>
      <c r="I916" s="17"/>
      <c r="J916" s="17"/>
      <c r="K916" s="17"/>
      <c r="L916" s="17"/>
      <c r="M916" s="17"/>
      <c r="N916" s="17"/>
      <c r="O916" s="17"/>
      <c r="P916" s="17"/>
      <c r="Q916" s="17"/>
      <c r="R916" s="17"/>
      <c r="S916" s="17"/>
      <c r="T916" s="17"/>
      <c r="U916" s="113"/>
      <c r="V916" s="113"/>
      <c r="W916" s="113"/>
      <c r="X916" s="17"/>
      <c r="Y916" s="113"/>
      <c r="Z916" s="113"/>
      <c r="AA916" s="113"/>
      <c r="AB916" s="17"/>
      <c r="AC916" s="44"/>
      <c r="AD916" s="44"/>
      <c r="AE916" s="44"/>
      <c r="AF916" s="44"/>
    </row>
    <row r="917" spans="3:32" ht="14.25" customHeight="1" x14ac:dyDescent="0.2">
      <c r="C917" s="85"/>
      <c r="D917" s="17"/>
      <c r="E917" s="17"/>
      <c r="F917" s="17"/>
      <c r="G917" s="17"/>
      <c r="H917" s="17"/>
      <c r="I917" s="17"/>
      <c r="J917" s="17"/>
      <c r="K917" s="17"/>
      <c r="L917" s="17"/>
      <c r="M917" s="17"/>
      <c r="N917" s="17"/>
      <c r="O917" s="17"/>
      <c r="P917" s="17"/>
      <c r="Q917" s="17"/>
      <c r="R917" s="17"/>
      <c r="S917" s="17"/>
      <c r="T917" s="17"/>
      <c r="U917" s="113"/>
      <c r="V917" s="113"/>
      <c r="W917" s="113"/>
      <c r="X917" s="17"/>
      <c r="Y917" s="113"/>
      <c r="Z917" s="113"/>
      <c r="AA917" s="113"/>
      <c r="AB917" s="17"/>
      <c r="AC917" s="44"/>
      <c r="AD917" s="44"/>
      <c r="AE917" s="44"/>
      <c r="AF917" s="44"/>
    </row>
    <row r="918" spans="3:32" ht="14.25" customHeight="1" x14ac:dyDescent="0.2">
      <c r="C918" s="85" t="s">
        <v>585</v>
      </c>
      <c r="D918" s="17"/>
      <c r="E918" s="17"/>
      <c r="F918" s="17"/>
      <c r="G918" s="17"/>
      <c r="H918" s="17"/>
      <c r="I918" s="17"/>
      <c r="J918" s="17"/>
      <c r="K918" s="17"/>
      <c r="L918" s="17"/>
      <c r="M918" s="17"/>
      <c r="N918" s="17"/>
      <c r="O918" s="17"/>
      <c r="P918" s="17"/>
      <c r="Q918" s="17"/>
      <c r="R918" s="17"/>
      <c r="S918" s="17"/>
      <c r="T918" s="17"/>
      <c r="U918" s="113"/>
      <c r="V918" s="113"/>
      <c r="W918" s="113"/>
      <c r="X918" s="17"/>
      <c r="Y918" s="113"/>
      <c r="Z918" s="113"/>
      <c r="AA918" s="113"/>
      <c r="AB918" s="17"/>
      <c r="AC918" s="44"/>
      <c r="AD918" s="44"/>
      <c r="AE918" s="44"/>
      <c r="AF918" s="44"/>
    </row>
    <row r="919" spans="3:32" ht="14.25" customHeight="1" x14ac:dyDescent="0.2">
      <c r="C919" s="92" t="s">
        <v>586</v>
      </c>
      <c r="D919" s="17"/>
      <c r="E919" s="17"/>
      <c r="F919" s="17"/>
      <c r="G919" s="17"/>
      <c r="H919" s="17"/>
      <c r="I919" s="17"/>
      <c r="J919" s="17"/>
      <c r="K919" s="17"/>
      <c r="L919" s="17"/>
      <c r="M919" s="17"/>
      <c r="N919" s="17"/>
      <c r="O919" s="17"/>
      <c r="P919" s="17"/>
      <c r="Q919" s="17"/>
      <c r="R919" s="17"/>
      <c r="S919" s="17"/>
      <c r="T919" s="17"/>
      <c r="U919" s="108">
        <v>-6395</v>
      </c>
      <c r="V919" s="108"/>
      <c r="W919" s="108"/>
      <c r="X919" s="17"/>
      <c r="Y919" s="108">
        <v>-148279.65000000046</v>
      </c>
      <c r="Z919" s="108"/>
      <c r="AA919" s="108"/>
      <c r="AB919" s="17"/>
      <c r="AC919" s="44"/>
      <c r="AD919" s="44"/>
      <c r="AE919" s="44"/>
      <c r="AF919" s="44"/>
    </row>
    <row r="920" spans="3:32" ht="14.25" customHeight="1" x14ac:dyDescent="0.2">
      <c r="C920" s="92" t="s">
        <v>587</v>
      </c>
      <c r="D920" s="17"/>
      <c r="E920" s="17"/>
      <c r="F920" s="17"/>
      <c r="G920" s="17"/>
      <c r="H920" s="17"/>
      <c r="I920" s="17"/>
      <c r="J920" s="17"/>
      <c r="K920" s="17"/>
      <c r="L920" s="17"/>
      <c r="M920" s="17"/>
      <c r="N920" s="17"/>
      <c r="O920" s="17"/>
      <c r="P920" s="17"/>
      <c r="Q920" s="17"/>
      <c r="R920" s="17"/>
      <c r="S920" s="17"/>
      <c r="T920" s="17"/>
      <c r="U920" s="108">
        <v>29292</v>
      </c>
      <c r="V920" s="108"/>
      <c r="W920" s="108"/>
      <c r="X920" s="17"/>
      <c r="Y920" s="108">
        <v>2000</v>
      </c>
      <c r="Z920" s="108"/>
      <c r="AA920" s="108"/>
      <c r="AB920" s="17"/>
      <c r="AC920" s="44"/>
      <c r="AD920" s="44"/>
      <c r="AE920" s="44"/>
      <c r="AF920" s="44"/>
    </row>
    <row r="921" spans="3:32" ht="14.25" customHeight="1" x14ac:dyDescent="0.2">
      <c r="C921" s="92" t="s">
        <v>588</v>
      </c>
      <c r="D921" s="17"/>
      <c r="E921" s="17"/>
      <c r="F921" s="17"/>
      <c r="G921" s="17"/>
      <c r="H921" s="17"/>
      <c r="I921" s="17"/>
      <c r="J921" s="17"/>
      <c r="K921" s="17"/>
      <c r="L921" s="17"/>
      <c r="M921" s="17"/>
      <c r="N921" s="17"/>
      <c r="O921" s="17"/>
      <c r="P921" s="17"/>
      <c r="Q921" s="17"/>
      <c r="R921" s="17"/>
      <c r="S921" s="17"/>
      <c r="T921" s="17"/>
      <c r="U921" s="108">
        <v>0</v>
      </c>
      <c r="V921" s="108"/>
      <c r="W921" s="108"/>
      <c r="X921" s="17"/>
      <c r="Y921" s="108">
        <v>0</v>
      </c>
      <c r="Z921" s="108"/>
      <c r="AA921" s="108"/>
      <c r="AB921" s="17"/>
      <c r="AC921" s="44"/>
      <c r="AD921" s="44"/>
      <c r="AE921" s="44"/>
      <c r="AF921" s="44"/>
    </row>
    <row r="922" spans="3:32" ht="14.25" customHeight="1" x14ac:dyDescent="0.2">
      <c r="C922" s="92" t="s">
        <v>589</v>
      </c>
      <c r="D922" s="19"/>
      <c r="E922" s="19"/>
      <c r="F922" s="19"/>
      <c r="G922" s="19"/>
      <c r="H922" s="19"/>
      <c r="I922" s="19"/>
      <c r="J922" s="19"/>
      <c r="K922" s="19"/>
      <c r="L922" s="19"/>
      <c r="M922" s="19"/>
      <c r="N922" s="19"/>
      <c r="O922" s="19"/>
      <c r="P922" s="19"/>
      <c r="Q922" s="19"/>
      <c r="R922" s="19"/>
      <c r="S922" s="19"/>
      <c r="T922" s="19"/>
      <c r="U922" s="108">
        <v>0</v>
      </c>
      <c r="V922" s="108"/>
      <c r="W922" s="108"/>
      <c r="X922" s="19"/>
      <c r="Y922" s="108">
        <v>0</v>
      </c>
      <c r="Z922" s="108"/>
      <c r="AA922" s="108"/>
      <c r="AB922" s="19"/>
      <c r="AC922" s="96"/>
      <c r="AD922" s="96"/>
      <c r="AE922" s="96"/>
      <c r="AF922" s="96"/>
    </row>
    <row r="923" spans="3:32" ht="14.25" customHeight="1" x14ac:dyDescent="0.2">
      <c r="C923" s="92" t="s">
        <v>590</v>
      </c>
      <c r="D923" s="17"/>
      <c r="E923" s="17"/>
      <c r="F923" s="17"/>
      <c r="G923" s="17"/>
      <c r="H923" s="17"/>
      <c r="I923" s="17"/>
      <c r="J923" s="17"/>
      <c r="K923" s="17"/>
      <c r="L923" s="17"/>
      <c r="M923" s="17"/>
      <c r="N923" s="17"/>
      <c r="O923" s="17"/>
      <c r="P923" s="17"/>
      <c r="Q923" s="17"/>
      <c r="R923" s="17"/>
      <c r="S923" s="17"/>
      <c r="T923" s="17"/>
      <c r="U923" s="108">
        <v>0</v>
      </c>
      <c r="V923" s="108"/>
      <c r="W923" s="108"/>
      <c r="X923" s="17"/>
      <c r="Y923" s="108">
        <v>0</v>
      </c>
      <c r="Z923" s="108"/>
      <c r="AA923" s="108"/>
      <c r="AB923" s="17"/>
      <c r="AC923" s="44"/>
      <c r="AD923" s="44"/>
      <c r="AE923" s="44"/>
      <c r="AF923" s="44"/>
    </row>
    <row r="924" spans="3:32" ht="14.25" customHeight="1" thickBot="1" x14ac:dyDescent="0.25">
      <c r="C924" s="85" t="s">
        <v>591</v>
      </c>
      <c r="D924" s="17"/>
      <c r="E924" s="17"/>
      <c r="F924" s="17"/>
      <c r="G924" s="17"/>
      <c r="H924" s="17"/>
      <c r="I924" s="17"/>
      <c r="J924" s="17"/>
      <c r="K924" s="17"/>
      <c r="L924" s="17"/>
      <c r="M924" s="17"/>
      <c r="N924" s="17"/>
      <c r="O924" s="17"/>
      <c r="P924" s="17"/>
      <c r="Q924" s="17"/>
      <c r="R924" s="17"/>
      <c r="S924" s="17"/>
      <c r="T924" s="17"/>
      <c r="U924" s="109">
        <f>SUM(U919:U923)</f>
        <v>22897</v>
      </c>
      <c r="V924" s="109"/>
      <c r="W924" s="109"/>
      <c r="X924" s="94"/>
      <c r="Y924" s="109">
        <f>SUM(Y919:Y923)</f>
        <v>-146279.65000000046</v>
      </c>
      <c r="Z924" s="109"/>
      <c r="AA924" s="109"/>
      <c r="AB924" s="17"/>
      <c r="AC924" s="44"/>
      <c r="AD924" s="44"/>
      <c r="AE924" s="44"/>
      <c r="AF924" s="44"/>
    </row>
    <row r="925" spans="3:32" ht="14.25" customHeight="1" thickTop="1" x14ac:dyDescent="0.2">
      <c r="C925" s="85"/>
      <c r="D925" s="17"/>
      <c r="E925" s="17"/>
      <c r="F925" s="17"/>
      <c r="G925" s="17"/>
      <c r="H925" s="17"/>
      <c r="I925" s="17"/>
      <c r="J925" s="17"/>
      <c r="K925" s="17"/>
      <c r="L925" s="17"/>
      <c r="M925" s="17"/>
      <c r="N925" s="17"/>
      <c r="O925" s="17"/>
      <c r="P925" s="17"/>
      <c r="Q925" s="17"/>
      <c r="R925" s="17"/>
      <c r="S925" s="17"/>
      <c r="T925" s="17"/>
      <c r="U925" s="108"/>
      <c r="V925" s="108"/>
      <c r="W925" s="108"/>
      <c r="X925" s="17"/>
      <c r="Y925" s="108"/>
      <c r="Z925" s="108"/>
      <c r="AA925" s="108"/>
      <c r="AB925" s="17"/>
      <c r="AC925" s="44"/>
      <c r="AD925" s="44"/>
      <c r="AE925" s="44"/>
      <c r="AF925" s="44"/>
    </row>
    <row r="926" spans="3:32" ht="14.25" customHeight="1" x14ac:dyDescent="0.2">
      <c r="C926" s="85"/>
      <c r="D926" s="97"/>
      <c r="E926" s="97"/>
      <c r="F926" s="97"/>
      <c r="G926" s="97"/>
      <c r="H926" s="97"/>
      <c r="I926" s="97"/>
      <c r="J926" s="97"/>
      <c r="K926" s="97"/>
      <c r="L926" s="97"/>
      <c r="M926" s="97"/>
      <c r="N926" s="97"/>
      <c r="O926" s="97"/>
      <c r="P926" s="97"/>
      <c r="Q926" s="97"/>
      <c r="R926" s="97"/>
      <c r="S926" s="97"/>
      <c r="T926" s="97"/>
      <c r="U926" s="108"/>
      <c r="V926" s="108"/>
      <c r="W926" s="108"/>
      <c r="X926" s="97"/>
      <c r="Y926" s="108"/>
      <c r="Z926" s="108"/>
      <c r="AA926" s="108"/>
      <c r="AB926" s="97"/>
      <c r="AC926" s="98"/>
      <c r="AD926" s="98"/>
      <c r="AE926" s="98"/>
      <c r="AF926" s="98"/>
    </row>
    <row r="927" spans="3:32" ht="14.25" customHeight="1" x14ac:dyDescent="0.2">
      <c r="C927" s="85" t="s">
        <v>592</v>
      </c>
      <c r="D927" s="97"/>
      <c r="E927" s="97"/>
      <c r="F927" s="97"/>
      <c r="G927" s="97"/>
      <c r="H927" s="97"/>
      <c r="I927" s="97"/>
      <c r="J927" s="97"/>
      <c r="K927" s="97"/>
      <c r="L927" s="97"/>
      <c r="M927" s="97"/>
      <c r="N927" s="97"/>
      <c r="O927" s="97"/>
      <c r="P927" s="97"/>
      <c r="Q927" s="97"/>
      <c r="R927" s="97"/>
      <c r="S927" s="97"/>
      <c r="T927" s="97"/>
      <c r="U927" s="108"/>
      <c r="V927" s="108"/>
      <c r="W927" s="108"/>
      <c r="X927" s="97"/>
      <c r="Y927" s="108"/>
      <c r="Z927" s="108"/>
      <c r="AA927" s="108"/>
      <c r="AB927" s="97"/>
      <c r="AC927" s="98"/>
      <c r="AD927" s="98"/>
      <c r="AE927" s="98"/>
      <c r="AF927" s="98"/>
    </row>
    <row r="928" spans="3:32" ht="14.25" customHeight="1" x14ac:dyDescent="0.2">
      <c r="C928" s="92" t="s">
        <v>593</v>
      </c>
      <c r="D928" s="97"/>
      <c r="E928" s="97"/>
      <c r="F928" s="97"/>
      <c r="G928" s="97"/>
      <c r="H928" s="97"/>
      <c r="I928" s="97"/>
      <c r="J928" s="97"/>
      <c r="K928" s="97"/>
      <c r="L928" s="97"/>
      <c r="M928" s="97"/>
      <c r="N928" s="97"/>
      <c r="O928" s="97"/>
      <c r="P928" s="97"/>
      <c r="Q928" s="97"/>
      <c r="R928" s="97"/>
      <c r="S928" s="97"/>
      <c r="T928" s="97"/>
      <c r="U928" s="108">
        <v>0</v>
      </c>
      <c r="V928" s="108"/>
      <c r="W928" s="108"/>
      <c r="X928" s="97"/>
      <c r="Y928" s="108">
        <v>0</v>
      </c>
      <c r="Z928" s="108"/>
      <c r="AA928" s="108"/>
      <c r="AB928" s="97"/>
      <c r="AC928" s="98"/>
      <c r="AD928" s="98"/>
      <c r="AE928" s="98"/>
      <c r="AF928" s="98"/>
    </row>
    <row r="929" spans="3:32" ht="14.25" customHeight="1" x14ac:dyDescent="0.2">
      <c r="C929" s="92" t="s">
        <v>594</v>
      </c>
      <c r="D929" s="17"/>
      <c r="E929" s="17"/>
      <c r="F929" s="17"/>
      <c r="G929" s="17"/>
      <c r="H929" s="17"/>
      <c r="I929" s="17"/>
      <c r="J929" s="17"/>
      <c r="K929" s="17"/>
      <c r="L929" s="17"/>
      <c r="M929" s="17"/>
      <c r="N929" s="17"/>
      <c r="O929" s="17"/>
      <c r="P929" s="17"/>
      <c r="Q929" s="17"/>
      <c r="R929" s="17"/>
      <c r="S929" s="17"/>
      <c r="T929" s="17"/>
      <c r="U929" s="108">
        <v>-105426</v>
      </c>
      <c r="V929" s="108"/>
      <c r="W929" s="108"/>
      <c r="X929" s="17"/>
      <c r="Y929" s="108">
        <v>-131610.34000000008</v>
      </c>
      <c r="Z929" s="108"/>
      <c r="AA929" s="108"/>
      <c r="AB929" s="17"/>
      <c r="AC929" s="44"/>
      <c r="AD929" s="44"/>
      <c r="AE929" s="44"/>
      <c r="AF929" s="44"/>
    </row>
    <row r="930" spans="3:32" ht="14.25" customHeight="1" x14ac:dyDescent="0.2">
      <c r="C930" s="92" t="s">
        <v>595</v>
      </c>
      <c r="D930" s="19"/>
      <c r="E930" s="19"/>
      <c r="F930" s="19"/>
      <c r="G930" s="19"/>
      <c r="H930" s="19"/>
      <c r="I930" s="19"/>
      <c r="J930" s="19"/>
      <c r="K930" s="19"/>
      <c r="L930" s="19"/>
      <c r="M930" s="19"/>
      <c r="N930" s="19"/>
      <c r="O930" s="19"/>
      <c r="P930" s="19"/>
      <c r="Q930" s="19"/>
      <c r="R930" s="19"/>
      <c r="S930" s="19"/>
      <c r="T930" s="19"/>
      <c r="U930" s="108">
        <v>0</v>
      </c>
      <c r="V930" s="108"/>
      <c r="W930" s="108"/>
      <c r="X930" s="19"/>
      <c r="Y930" s="108">
        <v>0</v>
      </c>
      <c r="Z930" s="108"/>
      <c r="AA930" s="108"/>
      <c r="AB930" s="19"/>
      <c r="AC930" s="96"/>
      <c r="AD930" s="96"/>
      <c r="AE930" s="96"/>
      <c r="AF930" s="96"/>
    </row>
    <row r="931" spans="3:32" ht="14.25" customHeight="1" x14ac:dyDescent="0.2">
      <c r="C931" s="92" t="s">
        <v>596</v>
      </c>
      <c r="D931" s="17"/>
      <c r="E931" s="17"/>
      <c r="F931" s="17"/>
      <c r="G931" s="17"/>
      <c r="H931" s="17"/>
      <c r="I931" s="17"/>
      <c r="J931" s="17"/>
      <c r="K931" s="17"/>
      <c r="L931" s="17"/>
      <c r="M931" s="17"/>
      <c r="N931" s="17"/>
      <c r="O931" s="17"/>
      <c r="P931" s="17"/>
      <c r="Q931" s="17"/>
      <c r="R931" s="17"/>
      <c r="S931" s="17"/>
      <c r="T931" s="17"/>
      <c r="U931" s="108">
        <v>0</v>
      </c>
      <c r="V931" s="108"/>
      <c r="W931" s="108"/>
      <c r="X931" s="17"/>
      <c r="Y931" s="108">
        <v>0</v>
      </c>
      <c r="Z931" s="108"/>
      <c r="AA931" s="108"/>
      <c r="AB931" s="17"/>
      <c r="AC931" s="44"/>
      <c r="AD931" s="44"/>
      <c r="AE931" s="44"/>
      <c r="AF931" s="44"/>
    </row>
    <row r="932" spans="3:32" ht="14.25" customHeight="1" thickBot="1" x14ac:dyDescent="0.25">
      <c r="C932" s="85" t="s">
        <v>597</v>
      </c>
      <c r="D932" s="17"/>
      <c r="E932" s="17"/>
      <c r="F932" s="17"/>
      <c r="G932" s="17"/>
      <c r="H932" s="17"/>
      <c r="I932" s="17"/>
      <c r="J932" s="17"/>
      <c r="K932" s="17"/>
      <c r="L932" s="17"/>
      <c r="M932" s="17"/>
      <c r="N932" s="17"/>
      <c r="O932" s="17"/>
      <c r="P932" s="17"/>
      <c r="Q932" s="17"/>
      <c r="R932" s="17"/>
      <c r="S932" s="17"/>
      <c r="T932" s="17"/>
      <c r="U932" s="109">
        <f>SUM(U929:U931)</f>
        <v>-105426</v>
      </c>
      <c r="V932" s="109"/>
      <c r="W932" s="109"/>
      <c r="X932" s="94"/>
      <c r="Y932" s="109">
        <f>SUM(Y929:Y931)</f>
        <v>-131610.34000000008</v>
      </c>
      <c r="Z932" s="109"/>
      <c r="AA932" s="109"/>
      <c r="AB932" s="17"/>
      <c r="AC932" s="44"/>
      <c r="AD932" s="44"/>
      <c r="AE932" s="44"/>
      <c r="AF932" s="44"/>
    </row>
    <row r="933" spans="3:32" ht="14.25" customHeight="1" thickTop="1" x14ac:dyDescent="0.2">
      <c r="C933" s="85"/>
      <c r="D933" s="17"/>
      <c r="E933" s="17"/>
      <c r="F933" s="17"/>
      <c r="G933" s="17"/>
      <c r="H933" s="17"/>
      <c r="I933" s="17"/>
      <c r="J933" s="17"/>
      <c r="K933" s="17"/>
      <c r="L933" s="17"/>
      <c r="M933" s="17"/>
      <c r="N933" s="17"/>
      <c r="O933" s="17"/>
      <c r="P933" s="17"/>
      <c r="Q933" s="17"/>
      <c r="R933" s="17"/>
      <c r="S933" s="17"/>
      <c r="T933" s="17"/>
      <c r="U933" s="113"/>
      <c r="V933" s="113"/>
      <c r="W933" s="113"/>
      <c r="X933" s="17"/>
      <c r="Y933" s="113"/>
      <c r="Z933" s="113"/>
      <c r="AA933" s="113"/>
      <c r="AB933" s="17"/>
      <c r="AC933" s="44"/>
      <c r="AD933" s="44"/>
      <c r="AE933" s="44"/>
      <c r="AF933" s="44"/>
    </row>
    <row r="934" spans="3:32" ht="14.25" customHeight="1" x14ac:dyDescent="0.2">
      <c r="C934" s="92" t="s">
        <v>598</v>
      </c>
      <c r="D934" s="17"/>
      <c r="E934" s="17"/>
      <c r="F934" s="17"/>
      <c r="G934" s="17"/>
      <c r="H934" s="17"/>
      <c r="I934" s="17"/>
      <c r="J934" s="17"/>
      <c r="K934" s="17"/>
      <c r="L934" s="17"/>
      <c r="M934" s="17"/>
      <c r="N934" s="17"/>
      <c r="O934" s="17"/>
      <c r="P934" s="17"/>
      <c r="Q934" s="17"/>
      <c r="R934" s="17"/>
      <c r="S934" s="17"/>
      <c r="T934" s="17"/>
      <c r="U934" s="108">
        <v>0</v>
      </c>
      <c r="V934" s="108"/>
      <c r="W934" s="108"/>
      <c r="X934" s="17"/>
      <c r="Y934" s="108">
        <v>0</v>
      </c>
      <c r="Z934" s="108"/>
      <c r="AA934" s="108"/>
      <c r="AB934" s="17"/>
      <c r="AC934" s="44"/>
      <c r="AD934" s="44"/>
      <c r="AE934" s="44"/>
      <c r="AF934" s="44"/>
    </row>
    <row r="935" spans="3:32" ht="14.25" customHeight="1" x14ac:dyDescent="0.2">
      <c r="C935" s="99"/>
      <c r="D935" s="44"/>
      <c r="E935" s="44"/>
      <c r="F935" s="44"/>
      <c r="G935" s="44"/>
      <c r="H935" s="44"/>
      <c r="I935" s="44"/>
      <c r="J935" s="44"/>
      <c r="K935" s="44"/>
      <c r="L935" s="44"/>
      <c r="M935" s="44"/>
      <c r="N935" s="44"/>
      <c r="O935" s="44"/>
      <c r="P935" s="44"/>
      <c r="Q935" s="44"/>
      <c r="R935" s="44"/>
      <c r="S935" s="44"/>
      <c r="T935" s="44"/>
      <c r="U935" s="111"/>
      <c r="V935" s="111"/>
      <c r="W935" s="111"/>
      <c r="X935" s="44"/>
      <c r="Y935" s="111"/>
      <c r="Z935" s="111"/>
      <c r="AA935" s="111"/>
      <c r="AB935" s="44"/>
      <c r="AC935" s="44"/>
      <c r="AD935" s="44"/>
      <c r="AE935" s="44"/>
      <c r="AF935" s="44"/>
    </row>
    <row r="936" spans="3:32" ht="14.25" customHeight="1" x14ac:dyDescent="0.2">
      <c r="C936" s="85" t="s">
        <v>599</v>
      </c>
      <c r="D936" s="17"/>
      <c r="E936" s="17"/>
      <c r="F936" s="17"/>
      <c r="G936" s="17"/>
      <c r="H936" s="17"/>
      <c r="I936" s="17"/>
      <c r="J936" s="17"/>
      <c r="K936" s="17"/>
      <c r="L936" s="17"/>
      <c r="M936" s="17"/>
      <c r="N936" s="17"/>
      <c r="O936" s="17"/>
      <c r="P936" s="17"/>
      <c r="Q936" s="17"/>
      <c r="R936" s="17"/>
      <c r="S936" s="17"/>
      <c r="T936" s="17"/>
      <c r="U936" s="112">
        <v>-1126</v>
      </c>
      <c r="V936" s="112"/>
      <c r="W936" s="112"/>
      <c r="X936" s="17"/>
      <c r="Y936" s="112">
        <v>-2630.7900000005611</v>
      </c>
      <c r="Z936" s="112"/>
      <c r="AA936" s="112"/>
      <c r="AB936" s="17"/>
      <c r="AC936" s="17"/>
      <c r="AD936" s="17"/>
      <c r="AE936" s="17"/>
      <c r="AF936" s="17"/>
    </row>
    <row r="937" spans="3:32" ht="14.25" customHeight="1" x14ac:dyDescent="0.2">
      <c r="C937" s="92"/>
      <c r="D937" s="17"/>
      <c r="E937" s="17"/>
      <c r="F937" s="17"/>
      <c r="G937" s="17"/>
      <c r="H937" s="17"/>
      <c r="I937" s="17"/>
      <c r="J937" s="17"/>
      <c r="K937" s="17"/>
      <c r="L937" s="17"/>
      <c r="M937" s="17"/>
      <c r="N937" s="17"/>
      <c r="O937" s="17"/>
      <c r="P937" s="17"/>
      <c r="Q937" s="17"/>
      <c r="R937" s="17"/>
      <c r="S937" s="17"/>
      <c r="T937" s="17"/>
      <c r="U937" s="113"/>
      <c r="V937" s="113"/>
      <c r="W937" s="113"/>
      <c r="X937" s="17"/>
      <c r="Y937" s="113"/>
      <c r="Z937" s="113"/>
      <c r="AA937" s="113"/>
      <c r="AB937" s="17"/>
      <c r="AC937" s="17"/>
      <c r="AD937" s="17"/>
      <c r="AE937" s="17"/>
      <c r="AF937" s="17"/>
    </row>
    <row r="938" spans="3:32" ht="14.25" customHeight="1" x14ac:dyDescent="0.2">
      <c r="C938" s="92" t="s">
        <v>600</v>
      </c>
      <c r="D938" s="17"/>
      <c r="E938" s="17"/>
      <c r="F938" s="17"/>
      <c r="G938" s="17"/>
      <c r="H938" s="17"/>
      <c r="I938" s="17"/>
      <c r="J938" s="17"/>
      <c r="K938" s="17"/>
      <c r="L938" s="17"/>
      <c r="M938" s="17"/>
      <c r="N938" s="17"/>
      <c r="O938" s="17"/>
      <c r="P938" s="17"/>
      <c r="Q938" s="17"/>
      <c r="R938" s="17"/>
      <c r="S938" s="17"/>
      <c r="T938" s="17"/>
      <c r="U938" s="108">
        <v>2970</v>
      </c>
      <c r="V938" s="108"/>
      <c r="W938" s="108"/>
      <c r="X938" s="17"/>
      <c r="Y938" s="108">
        <v>5600.64</v>
      </c>
      <c r="Z938" s="108"/>
      <c r="AA938" s="108"/>
      <c r="AB938" s="17"/>
      <c r="AC938" s="17"/>
      <c r="AD938" s="17"/>
      <c r="AE938" s="17"/>
      <c r="AF938" s="17"/>
    </row>
    <row r="939" spans="3:32" ht="14.25" customHeight="1" thickBot="1" x14ac:dyDescent="0.25">
      <c r="C939" s="85" t="s">
        <v>601</v>
      </c>
      <c r="D939" s="17"/>
      <c r="E939" s="17"/>
      <c r="F939" s="17"/>
      <c r="G939" s="17"/>
      <c r="H939" s="17"/>
      <c r="I939" s="17"/>
      <c r="J939" s="17"/>
      <c r="K939" s="17"/>
      <c r="L939" s="17"/>
      <c r="M939" s="17"/>
      <c r="N939" s="17"/>
      <c r="O939" s="17"/>
      <c r="P939" s="17"/>
      <c r="Q939" s="17"/>
      <c r="R939" s="17"/>
      <c r="S939" s="17"/>
      <c r="T939" s="17"/>
      <c r="U939" s="109">
        <f>SUM(U936:U938)</f>
        <v>1844</v>
      </c>
      <c r="V939" s="109"/>
      <c r="W939" s="109"/>
      <c r="X939" s="94"/>
      <c r="Y939" s="109">
        <f>SUM(Y936:Y938)</f>
        <v>2969.8499999994392</v>
      </c>
      <c r="Z939" s="109"/>
      <c r="AA939" s="109"/>
      <c r="AB939" s="17"/>
      <c r="AC939" s="17"/>
      <c r="AD939" s="17"/>
      <c r="AE939" s="17"/>
      <c r="AF939" s="17"/>
    </row>
    <row r="940" spans="3:32" ht="14.25" customHeight="1" thickTop="1" x14ac:dyDescent="0.2">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c r="AE940" s="17"/>
      <c r="AF940" s="17"/>
    </row>
    <row r="941" spans="3:32" ht="14.25" customHeight="1" x14ac:dyDescent="0.2">
      <c r="C941" s="110" t="s">
        <v>602</v>
      </c>
      <c r="D941" s="110"/>
      <c r="E941" s="110"/>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10"/>
      <c r="AD941" s="110"/>
      <c r="AE941" s="110"/>
      <c r="AF941" s="110"/>
    </row>
    <row r="942" spans="3:32" ht="14.25" customHeight="1" x14ac:dyDescent="0.2">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c r="AA942" s="44"/>
      <c r="AB942" s="44"/>
      <c r="AC942" s="44"/>
      <c r="AD942" s="44"/>
      <c r="AE942" s="44"/>
      <c r="AF942" s="44"/>
    </row>
    <row r="943" spans="3:32" ht="14.25" customHeight="1" x14ac:dyDescent="0.2"/>
    <row r="944" spans="3:32" ht="13.5" customHeight="1" x14ac:dyDescent="0.2"/>
    <row r="945" spans="2:32" s="100" customFormat="1" ht="14.25" customHeight="1" x14ac:dyDescent="0.2">
      <c r="C945" s="101" t="s">
        <v>603</v>
      </c>
      <c r="D945" s="102"/>
      <c r="E945" s="102"/>
      <c r="F945" s="102"/>
      <c r="G945" s="102"/>
      <c r="H945" s="102"/>
      <c r="I945" s="102"/>
      <c r="J945" s="102"/>
      <c r="K945" s="102"/>
      <c r="L945" s="102"/>
      <c r="M945" s="102"/>
      <c r="N945" s="102"/>
      <c r="O945" s="102"/>
      <c r="P945" s="102"/>
      <c r="Q945" s="102"/>
      <c r="R945" s="102"/>
      <c r="S945" s="102"/>
      <c r="T945" s="102"/>
      <c r="U945" s="102"/>
      <c r="V945" s="102"/>
      <c r="W945" s="102"/>
      <c r="X945" s="102"/>
      <c r="Y945" s="102"/>
      <c r="Z945" s="102"/>
      <c r="AA945" s="102"/>
      <c r="AB945" s="102"/>
      <c r="AC945" s="102"/>
      <c r="AD945" s="102"/>
      <c r="AE945" s="102"/>
      <c r="AF945" s="102"/>
    </row>
    <row r="946" spans="2:32" s="103" customFormat="1" x14ac:dyDescent="0.2">
      <c r="B946" s="104"/>
    </row>
    <row r="947" spans="2:32" s="17" customFormat="1" ht="12.75" x14ac:dyDescent="0.2">
      <c r="B947" s="18"/>
      <c r="C947" s="17" t="s">
        <v>604</v>
      </c>
    </row>
    <row r="948" spans="2:32" s="17" customFormat="1" ht="12.75" x14ac:dyDescent="0.2">
      <c r="B948" s="18"/>
      <c r="C948" s="17" t="s">
        <v>605</v>
      </c>
    </row>
    <row r="949" spans="2:32" s="17" customFormat="1" ht="12.75" x14ac:dyDescent="0.2">
      <c r="B949" s="18"/>
      <c r="C949" s="105" t="s">
        <v>606</v>
      </c>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c r="AA949" s="105"/>
      <c r="AB949" s="105"/>
      <c r="AC949" s="105"/>
      <c r="AD949" s="105"/>
      <c r="AE949" s="105"/>
    </row>
    <row r="950" spans="2:32" s="17" customFormat="1" ht="12.75" x14ac:dyDescent="0.2">
      <c r="B950" s="18"/>
      <c r="C950" s="17" t="s">
        <v>607</v>
      </c>
    </row>
    <row r="951" spans="2:32" s="17" customFormat="1" ht="12.75" x14ac:dyDescent="0.2">
      <c r="B951" s="18"/>
      <c r="C951" s="17" t="s">
        <v>608</v>
      </c>
    </row>
    <row r="952" spans="2:32" s="17" customFormat="1" ht="12.75" x14ac:dyDescent="0.2">
      <c r="B952" s="18"/>
      <c r="C952" s="17" t="s">
        <v>609</v>
      </c>
    </row>
    <row r="953" spans="2:32" s="17" customFormat="1" ht="12.75" x14ac:dyDescent="0.2">
      <c r="B953" s="18"/>
      <c r="C953" s="17" t="s">
        <v>610</v>
      </c>
    </row>
    <row r="954" spans="2:32" s="17" customFormat="1" ht="12.75" x14ac:dyDescent="0.2">
      <c r="B954" s="18"/>
      <c r="C954" s="17" t="s">
        <v>611</v>
      </c>
    </row>
    <row r="955" spans="2:32" s="17" customFormat="1" ht="12.75" x14ac:dyDescent="0.2">
      <c r="B955" s="18"/>
      <c r="C955" s="17" t="s">
        <v>612</v>
      </c>
    </row>
    <row r="956" spans="2:32" s="17" customFormat="1" ht="12.75" x14ac:dyDescent="0.2">
      <c r="B956" s="18"/>
      <c r="C956" s="17" t="s">
        <v>613</v>
      </c>
    </row>
    <row r="957" spans="2:32" s="17" customFormat="1" ht="12.75" x14ac:dyDescent="0.2">
      <c r="B957" s="18"/>
      <c r="C957" s="17" t="s">
        <v>614</v>
      </c>
    </row>
    <row r="958" spans="2:32" s="17" customFormat="1" ht="12.75" x14ac:dyDescent="0.2">
      <c r="B958" s="18"/>
      <c r="C958" s="17" t="s">
        <v>615</v>
      </c>
    </row>
    <row r="960" spans="2:32" s="17" customFormat="1" ht="12.75" x14ac:dyDescent="0.2">
      <c r="B960" s="18"/>
    </row>
    <row r="961" spans="2:2" s="17" customFormat="1" ht="12.75" x14ac:dyDescent="0.2">
      <c r="B961" s="18"/>
    </row>
    <row r="962" spans="2:2" s="17" customFormat="1" ht="12.75" x14ac:dyDescent="0.2">
      <c r="B962" s="18"/>
    </row>
    <row r="963" spans="2:2" s="17" customFormat="1" ht="12.75" x14ac:dyDescent="0.2">
      <c r="B963" s="18"/>
    </row>
    <row r="964" spans="2:2" s="17" customFormat="1" ht="12.75" x14ac:dyDescent="0.2">
      <c r="B964" s="18"/>
    </row>
    <row r="965" spans="2:2" s="17" customFormat="1" ht="12.75" x14ac:dyDescent="0.2">
      <c r="B965" s="18"/>
    </row>
    <row r="966" spans="2:2" s="17" customFormat="1" ht="12.75" x14ac:dyDescent="0.2">
      <c r="B966" s="18"/>
    </row>
    <row r="967" spans="2:2" s="17" customFormat="1" ht="12.75" x14ac:dyDescent="0.2">
      <c r="B967" s="18"/>
    </row>
    <row r="968" spans="2:2" s="17" customFormat="1" ht="12.75" x14ac:dyDescent="0.2">
      <c r="B968" s="18"/>
    </row>
    <row r="969" spans="2:2" s="17" customFormat="1" ht="12.75" x14ac:dyDescent="0.2">
      <c r="B969" s="18"/>
    </row>
    <row r="970" spans="2:2" s="17" customFormat="1" ht="12.75" x14ac:dyDescent="0.2">
      <c r="B970" s="18"/>
    </row>
    <row r="971" spans="2:2" s="17" customFormat="1" ht="12.75" x14ac:dyDescent="0.2">
      <c r="B971" s="18"/>
    </row>
    <row r="972" spans="2:2" s="17" customFormat="1" ht="12.75" x14ac:dyDescent="0.2">
      <c r="B972" s="18"/>
    </row>
    <row r="973" spans="2:2" s="17" customFormat="1" ht="12.75" x14ac:dyDescent="0.2">
      <c r="B973" s="18"/>
    </row>
    <row r="974" spans="2:2" s="17" customFormat="1" ht="12.75" x14ac:dyDescent="0.2">
      <c r="B974" s="18"/>
    </row>
    <row r="975" spans="2:2" s="17" customFormat="1" ht="12.75" x14ac:dyDescent="0.2">
      <c r="B975" s="18"/>
    </row>
  </sheetData>
  <mergeCells count="2378">
    <mergeCell ref="C43:N43"/>
    <mergeCell ref="O43:W43"/>
    <mergeCell ref="X43:AF43"/>
    <mergeCell ref="C44:N44"/>
    <mergeCell ref="O44:W44"/>
    <mergeCell ref="X44:AF44"/>
    <mergeCell ref="A1:AF1"/>
    <mergeCell ref="K14:AC14"/>
    <mergeCell ref="C16:AF17"/>
    <mergeCell ref="C42:N42"/>
    <mergeCell ref="O42:W42"/>
    <mergeCell ref="X42:AF42"/>
    <mergeCell ref="C51:L51"/>
    <mergeCell ref="M51:Q51"/>
    <mergeCell ref="R51:V51"/>
    <mergeCell ref="W51:AA51"/>
    <mergeCell ref="AB51:AF51"/>
    <mergeCell ref="C52:L52"/>
    <mergeCell ref="M52:Q52"/>
    <mergeCell ref="R52:V52"/>
    <mergeCell ref="W52:AA52"/>
    <mergeCell ref="AB52:AF52"/>
    <mergeCell ref="C45:N45"/>
    <mergeCell ref="O45:W45"/>
    <mergeCell ref="X45:AF45"/>
    <mergeCell ref="C47:AF47"/>
    <mergeCell ref="C49:L50"/>
    <mergeCell ref="M49:V49"/>
    <mergeCell ref="W49:AA50"/>
    <mergeCell ref="AB49:AF50"/>
    <mergeCell ref="M50:Q50"/>
    <mergeCell ref="R50:V50"/>
    <mergeCell ref="C97:M97"/>
    <mergeCell ref="N97:R97"/>
    <mergeCell ref="S97:W97"/>
    <mergeCell ref="X97:AB97"/>
    <mergeCell ref="C98:M98"/>
    <mergeCell ref="N98:R98"/>
    <mergeCell ref="S98:W98"/>
    <mergeCell ref="X98:AB98"/>
    <mergeCell ref="C77:AF78"/>
    <mergeCell ref="C82:AF83"/>
    <mergeCell ref="C85:AF86"/>
    <mergeCell ref="C88:AF88"/>
    <mergeCell ref="C92:AF94"/>
    <mergeCell ref="N96:R96"/>
    <mergeCell ref="S96:W96"/>
    <mergeCell ref="X96:AB96"/>
    <mergeCell ref="C54:AF55"/>
    <mergeCell ref="C58:N58"/>
    <mergeCell ref="C61:N61"/>
    <mergeCell ref="C66:AF67"/>
    <mergeCell ref="C70:AF71"/>
    <mergeCell ref="C73:AF74"/>
    <mergeCell ref="C126:M126"/>
    <mergeCell ref="N126:R126"/>
    <mergeCell ref="S126:W126"/>
    <mergeCell ref="X126:AB126"/>
    <mergeCell ref="C127:M127"/>
    <mergeCell ref="N127:R127"/>
    <mergeCell ref="S127:W127"/>
    <mergeCell ref="X127:AB127"/>
    <mergeCell ref="C121:AF123"/>
    <mergeCell ref="N124:R124"/>
    <mergeCell ref="S124:W124"/>
    <mergeCell ref="X124:AB124"/>
    <mergeCell ref="C125:M125"/>
    <mergeCell ref="N125:R125"/>
    <mergeCell ref="S125:W125"/>
    <mergeCell ref="X125:AB125"/>
    <mergeCell ref="C100:AF101"/>
    <mergeCell ref="C105:AF106"/>
    <mergeCell ref="C108:AF109"/>
    <mergeCell ref="C111:AF113"/>
    <mergeCell ref="C115:AF115"/>
    <mergeCell ref="C117:AF118"/>
    <mergeCell ref="C156:AF159"/>
    <mergeCell ref="C163:AF165"/>
    <mergeCell ref="C167:AF168"/>
    <mergeCell ref="C172:AF173"/>
    <mergeCell ref="C177:AF178"/>
    <mergeCell ref="C180:AF181"/>
    <mergeCell ref="C135:AF136"/>
    <mergeCell ref="C139:AF141"/>
    <mergeCell ref="C143:AF145"/>
    <mergeCell ref="C147:AF147"/>
    <mergeCell ref="C149:AF149"/>
    <mergeCell ref="C153:AF154"/>
    <mergeCell ref="C128:M128"/>
    <mergeCell ref="N128:R128"/>
    <mergeCell ref="S128:W128"/>
    <mergeCell ref="X128:AB128"/>
    <mergeCell ref="AC128:AF128"/>
    <mergeCell ref="C130:AF131"/>
    <mergeCell ref="D232:AF233"/>
    <mergeCell ref="D235:AF236"/>
    <mergeCell ref="D237:AF237"/>
    <mergeCell ref="C239:AF239"/>
    <mergeCell ref="C251:H252"/>
    <mergeCell ref="I251:AF251"/>
    <mergeCell ref="I252:K252"/>
    <mergeCell ref="L252:N252"/>
    <mergeCell ref="O252:Q252"/>
    <mergeCell ref="R252:T252"/>
    <mergeCell ref="C207:AF208"/>
    <mergeCell ref="C210:AF211"/>
    <mergeCell ref="C213:AF213"/>
    <mergeCell ref="C217:AF218"/>
    <mergeCell ref="C222:AF225"/>
    <mergeCell ref="C228:AF231"/>
    <mergeCell ref="C185:AF186"/>
    <mergeCell ref="C188:AF189"/>
    <mergeCell ref="C193:AF194"/>
    <mergeCell ref="C198:AF199"/>
    <mergeCell ref="C201:AF202"/>
    <mergeCell ref="C203:AF203"/>
    <mergeCell ref="U254:W254"/>
    <mergeCell ref="X254:Z254"/>
    <mergeCell ref="AA254:AC254"/>
    <mergeCell ref="AD254:AF254"/>
    <mergeCell ref="C255:H255"/>
    <mergeCell ref="I255:K255"/>
    <mergeCell ref="L255:N255"/>
    <mergeCell ref="O255:Q255"/>
    <mergeCell ref="R255:T255"/>
    <mergeCell ref="U255:W255"/>
    <mergeCell ref="U252:W252"/>
    <mergeCell ref="X252:Z252"/>
    <mergeCell ref="AA252:AC252"/>
    <mergeCell ref="AD252:AF252"/>
    <mergeCell ref="C253:AF253"/>
    <mergeCell ref="C254:H254"/>
    <mergeCell ref="I254:K254"/>
    <mergeCell ref="L254:N254"/>
    <mergeCell ref="O254:Q254"/>
    <mergeCell ref="R254:T254"/>
    <mergeCell ref="AA256:AC256"/>
    <mergeCell ref="AD256:AF256"/>
    <mergeCell ref="C257:H257"/>
    <mergeCell ref="I257:K257"/>
    <mergeCell ref="L257:N257"/>
    <mergeCell ref="O257:Q257"/>
    <mergeCell ref="R257:T257"/>
    <mergeCell ref="U257:W257"/>
    <mergeCell ref="X257:Z257"/>
    <mergeCell ref="AA257:AC257"/>
    <mergeCell ref="X255:Z255"/>
    <mergeCell ref="AA255:AC255"/>
    <mergeCell ref="AD255:AF255"/>
    <mergeCell ref="C256:H256"/>
    <mergeCell ref="I256:K256"/>
    <mergeCell ref="L256:N256"/>
    <mergeCell ref="O256:Q256"/>
    <mergeCell ref="R256:T256"/>
    <mergeCell ref="U256:W256"/>
    <mergeCell ref="X256:Z256"/>
    <mergeCell ref="C259:AF259"/>
    <mergeCell ref="C260:H260"/>
    <mergeCell ref="I260:K260"/>
    <mergeCell ref="L260:N260"/>
    <mergeCell ref="O260:Q260"/>
    <mergeCell ref="R260:T260"/>
    <mergeCell ref="U260:W260"/>
    <mergeCell ref="X260:Z260"/>
    <mergeCell ref="AA260:AC260"/>
    <mergeCell ref="AD260:AF260"/>
    <mergeCell ref="AD257:AF257"/>
    <mergeCell ref="C258:H258"/>
    <mergeCell ref="I258:K258"/>
    <mergeCell ref="L258:N258"/>
    <mergeCell ref="O258:Q258"/>
    <mergeCell ref="R258:T258"/>
    <mergeCell ref="U258:W258"/>
    <mergeCell ref="X258:Z258"/>
    <mergeCell ref="AA258:AC258"/>
    <mergeCell ref="AD258:AF258"/>
    <mergeCell ref="AA262:AC262"/>
    <mergeCell ref="AD262:AF262"/>
    <mergeCell ref="C263:H263"/>
    <mergeCell ref="I263:K263"/>
    <mergeCell ref="L263:N263"/>
    <mergeCell ref="O263:Q263"/>
    <mergeCell ref="R263:T263"/>
    <mergeCell ref="U263:W263"/>
    <mergeCell ref="X263:Z263"/>
    <mergeCell ref="AA263:AC263"/>
    <mergeCell ref="X261:Z261"/>
    <mergeCell ref="AA261:AC261"/>
    <mergeCell ref="AD261:AF261"/>
    <mergeCell ref="C262:H262"/>
    <mergeCell ref="I262:K262"/>
    <mergeCell ref="L262:N262"/>
    <mergeCell ref="O262:Q262"/>
    <mergeCell ref="R262:T262"/>
    <mergeCell ref="U262:W262"/>
    <mergeCell ref="X262:Z262"/>
    <mergeCell ref="C261:H261"/>
    <mergeCell ref="I261:K261"/>
    <mergeCell ref="L261:N261"/>
    <mergeCell ref="O261:Q261"/>
    <mergeCell ref="R261:T261"/>
    <mergeCell ref="U261:W261"/>
    <mergeCell ref="C265:AF265"/>
    <mergeCell ref="C266:H266"/>
    <mergeCell ref="I266:K266"/>
    <mergeCell ref="L266:N266"/>
    <mergeCell ref="O266:Q266"/>
    <mergeCell ref="R266:T266"/>
    <mergeCell ref="U266:W266"/>
    <mergeCell ref="X266:Z266"/>
    <mergeCell ref="AA266:AC266"/>
    <mergeCell ref="AD266:AF266"/>
    <mergeCell ref="AD263:AF263"/>
    <mergeCell ref="C264:H264"/>
    <mergeCell ref="I264:K264"/>
    <mergeCell ref="L264:N264"/>
    <mergeCell ref="O264:Q264"/>
    <mergeCell ref="R264:T264"/>
    <mergeCell ref="U264:W264"/>
    <mergeCell ref="X264:Z264"/>
    <mergeCell ref="AA264:AC264"/>
    <mergeCell ref="AD264:AF264"/>
    <mergeCell ref="AA268:AC268"/>
    <mergeCell ref="AD268:AF268"/>
    <mergeCell ref="C269:H269"/>
    <mergeCell ref="I269:K269"/>
    <mergeCell ref="L269:N269"/>
    <mergeCell ref="O269:Q269"/>
    <mergeCell ref="R269:T269"/>
    <mergeCell ref="U269:W269"/>
    <mergeCell ref="X269:Z269"/>
    <mergeCell ref="AA269:AC269"/>
    <mergeCell ref="X267:Z267"/>
    <mergeCell ref="AA267:AC267"/>
    <mergeCell ref="AD267:AF267"/>
    <mergeCell ref="C268:H268"/>
    <mergeCell ref="I268:K268"/>
    <mergeCell ref="L268:N268"/>
    <mergeCell ref="O268:Q268"/>
    <mergeCell ref="R268:T268"/>
    <mergeCell ref="U268:W268"/>
    <mergeCell ref="X268:Z268"/>
    <mergeCell ref="C267:H267"/>
    <mergeCell ref="I267:K267"/>
    <mergeCell ref="L267:N267"/>
    <mergeCell ref="O267:Q267"/>
    <mergeCell ref="R267:T267"/>
    <mergeCell ref="U267:W267"/>
    <mergeCell ref="C271:AF271"/>
    <mergeCell ref="C272:H272"/>
    <mergeCell ref="I272:K272"/>
    <mergeCell ref="L272:N272"/>
    <mergeCell ref="O272:Q272"/>
    <mergeCell ref="R272:T272"/>
    <mergeCell ref="U272:W272"/>
    <mergeCell ref="X272:Z272"/>
    <mergeCell ref="AA272:AC272"/>
    <mergeCell ref="AD272:AF272"/>
    <mergeCell ref="AD269:AF269"/>
    <mergeCell ref="C270:H270"/>
    <mergeCell ref="I270:K270"/>
    <mergeCell ref="L270:N270"/>
    <mergeCell ref="O270:Q270"/>
    <mergeCell ref="R270:T270"/>
    <mergeCell ref="U270:W270"/>
    <mergeCell ref="X270:Z270"/>
    <mergeCell ref="AA270:AC270"/>
    <mergeCell ref="AD270:AF270"/>
    <mergeCell ref="X276:Z276"/>
    <mergeCell ref="AA276:AC276"/>
    <mergeCell ref="AD276:AF276"/>
    <mergeCell ref="C277:AF277"/>
    <mergeCell ref="C278:H278"/>
    <mergeCell ref="I278:K278"/>
    <mergeCell ref="L278:N278"/>
    <mergeCell ref="O278:Q278"/>
    <mergeCell ref="R278:T278"/>
    <mergeCell ref="U278:W278"/>
    <mergeCell ref="X273:Z273"/>
    <mergeCell ref="AA273:AC273"/>
    <mergeCell ref="AD273:AF273"/>
    <mergeCell ref="C275:H276"/>
    <mergeCell ref="I275:AF275"/>
    <mergeCell ref="I276:K276"/>
    <mergeCell ref="L276:N276"/>
    <mergeCell ref="O276:Q276"/>
    <mergeCell ref="R276:T276"/>
    <mergeCell ref="U276:W276"/>
    <mergeCell ref="C273:H273"/>
    <mergeCell ref="I273:K273"/>
    <mergeCell ref="L273:N273"/>
    <mergeCell ref="O273:Q273"/>
    <mergeCell ref="R273:T273"/>
    <mergeCell ref="U273:W273"/>
    <mergeCell ref="AA279:AC279"/>
    <mergeCell ref="AD279:AF279"/>
    <mergeCell ref="C280:H280"/>
    <mergeCell ref="I280:K280"/>
    <mergeCell ref="L280:N280"/>
    <mergeCell ref="O280:Q280"/>
    <mergeCell ref="R280:T280"/>
    <mergeCell ref="U280:W280"/>
    <mergeCell ref="X280:Z280"/>
    <mergeCell ref="AA280:AC280"/>
    <mergeCell ref="X278:Z278"/>
    <mergeCell ref="AA278:AC278"/>
    <mergeCell ref="AD278:AF278"/>
    <mergeCell ref="C279:H279"/>
    <mergeCell ref="I279:K279"/>
    <mergeCell ref="L279:N279"/>
    <mergeCell ref="O279:Q279"/>
    <mergeCell ref="R279:T279"/>
    <mergeCell ref="U279:W279"/>
    <mergeCell ref="X279:Z279"/>
    <mergeCell ref="X282:Z282"/>
    <mergeCell ref="AA282:AC282"/>
    <mergeCell ref="AD282:AF282"/>
    <mergeCell ref="C283:AF283"/>
    <mergeCell ref="C284:H284"/>
    <mergeCell ref="I284:K284"/>
    <mergeCell ref="L284:N284"/>
    <mergeCell ref="O284:Q284"/>
    <mergeCell ref="R284:T284"/>
    <mergeCell ref="U284:W284"/>
    <mergeCell ref="C282:H282"/>
    <mergeCell ref="I282:K282"/>
    <mergeCell ref="L282:N282"/>
    <mergeCell ref="O282:Q282"/>
    <mergeCell ref="R282:T282"/>
    <mergeCell ref="U282:W282"/>
    <mergeCell ref="AD280:AF280"/>
    <mergeCell ref="C281:H281"/>
    <mergeCell ref="I281:K281"/>
    <mergeCell ref="L281:N281"/>
    <mergeCell ref="O281:Q281"/>
    <mergeCell ref="R281:T281"/>
    <mergeCell ref="U281:W281"/>
    <mergeCell ref="X281:Z281"/>
    <mergeCell ref="AA281:AC281"/>
    <mergeCell ref="AD281:AF281"/>
    <mergeCell ref="AA285:AC285"/>
    <mergeCell ref="AD285:AF285"/>
    <mergeCell ref="C286:H286"/>
    <mergeCell ref="I286:K286"/>
    <mergeCell ref="L286:N286"/>
    <mergeCell ref="O286:Q286"/>
    <mergeCell ref="R286:T286"/>
    <mergeCell ref="U286:W286"/>
    <mergeCell ref="X286:Z286"/>
    <mergeCell ref="AA286:AC286"/>
    <mergeCell ref="X284:Z284"/>
    <mergeCell ref="AA284:AC284"/>
    <mergeCell ref="AD284:AF284"/>
    <mergeCell ref="C285:H285"/>
    <mergeCell ref="I285:K285"/>
    <mergeCell ref="L285:N285"/>
    <mergeCell ref="O285:Q285"/>
    <mergeCell ref="R285:T285"/>
    <mergeCell ref="U285:W285"/>
    <mergeCell ref="X285:Z285"/>
    <mergeCell ref="X288:Z288"/>
    <mergeCell ref="AA288:AC288"/>
    <mergeCell ref="AD288:AF288"/>
    <mergeCell ref="C289:AF289"/>
    <mergeCell ref="C290:H290"/>
    <mergeCell ref="I290:K290"/>
    <mergeCell ref="L290:N290"/>
    <mergeCell ref="O290:Q290"/>
    <mergeCell ref="R290:T290"/>
    <mergeCell ref="U290:W290"/>
    <mergeCell ref="C288:H288"/>
    <mergeCell ref="I288:K288"/>
    <mergeCell ref="L288:N288"/>
    <mergeCell ref="O288:Q288"/>
    <mergeCell ref="R288:T288"/>
    <mergeCell ref="U288:W288"/>
    <mergeCell ref="AD286:AF286"/>
    <mergeCell ref="C287:H287"/>
    <mergeCell ref="I287:K287"/>
    <mergeCell ref="L287:N287"/>
    <mergeCell ref="O287:Q287"/>
    <mergeCell ref="R287:T287"/>
    <mergeCell ref="U287:W287"/>
    <mergeCell ref="X287:Z287"/>
    <mergeCell ref="AA287:AC287"/>
    <mergeCell ref="AD287:AF287"/>
    <mergeCell ref="AA291:AC291"/>
    <mergeCell ref="AD291:AF291"/>
    <mergeCell ref="C292:H292"/>
    <mergeCell ref="I292:K292"/>
    <mergeCell ref="L292:N292"/>
    <mergeCell ref="O292:Q292"/>
    <mergeCell ref="R292:T292"/>
    <mergeCell ref="U292:W292"/>
    <mergeCell ref="X292:Z292"/>
    <mergeCell ref="AA292:AC292"/>
    <mergeCell ref="X290:Z290"/>
    <mergeCell ref="AA290:AC290"/>
    <mergeCell ref="AD290:AF290"/>
    <mergeCell ref="C291:H291"/>
    <mergeCell ref="I291:K291"/>
    <mergeCell ref="L291:N291"/>
    <mergeCell ref="O291:Q291"/>
    <mergeCell ref="R291:T291"/>
    <mergeCell ref="U291:W291"/>
    <mergeCell ref="X291:Z291"/>
    <mergeCell ref="X294:Z294"/>
    <mergeCell ref="AA294:AC294"/>
    <mergeCell ref="AD294:AF294"/>
    <mergeCell ref="C295:AF295"/>
    <mergeCell ref="C296:H296"/>
    <mergeCell ref="I296:K296"/>
    <mergeCell ref="L296:N296"/>
    <mergeCell ref="O296:Q296"/>
    <mergeCell ref="R296:T296"/>
    <mergeCell ref="U296:W296"/>
    <mergeCell ref="C294:H294"/>
    <mergeCell ref="I294:K294"/>
    <mergeCell ref="L294:N294"/>
    <mergeCell ref="O294:Q294"/>
    <mergeCell ref="R294:T294"/>
    <mergeCell ref="U294:W294"/>
    <mergeCell ref="AD292:AF292"/>
    <mergeCell ref="C293:H293"/>
    <mergeCell ref="I293:K293"/>
    <mergeCell ref="L293:N293"/>
    <mergeCell ref="O293:Q293"/>
    <mergeCell ref="R293:T293"/>
    <mergeCell ref="U293:W293"/>
    <mergeCell ref="X293:Z293"/>
    <mergeCell ref="AA293:AC293"/>
    <mergeCell ref="AD293:AF293"/>
    <mergeCell ref="C301:Q301"/>
    <mergeCell ref="R301:AF301"/>
    <mergeCell ref="C307:F308"/>
    <mergeCell ref="G307:AF307"/>
    <mergeCell ref="G308:I308"/>
    <mergeCell ref="J308:L308"/>
    <mergeCell ref="M308:O308"/>
    <mergeCell ref="P308:R308"/>
    <mergeCell ref="S308:U308"/>
    <mergeCell ref="V308:X308"/>
    <mergeCell ref="AA297:AC297"/>
    <mergeCell ref="AD297:AF297"/>
    <mergeCell ref="C299:Q299"/>
    <mergeCell ref="R299:AF299"/>
    <mergeCell ref="C300:Q300"/>
    <mergeCell ref="R300:AF300"/>
    <mergeCell ref="X296:Z296"/>
    <mergeCell ref="AA296:AC296"/>
    <mergeCell ref="AD296:AF296"/>
    <mergeCell ref="C297:H297"/>
    <mergeCell ref="I297:K297"/>
    <mergeCell ref="L297:N297"/>
    <mergeCell ref="O297:Q297"/>
    <mergeCell ref="R297:T297"/>
    <mergeCell ref="U297:W297"/>
    <mergeCell ref="X297:Z297"/>
    <mergeCell ref="V310:X310"/>
    <mergeCell ref="Y310:AA310"/>
    <mergeCell ref="AB310:AD310"/>
    <mergeCell ref="AE310:AF310"/>
    <mergeCell ref="C311:F311"/>
    <mergeCell ref="G311:I311"/>
    <mergeCell ref="J311:L311"/>
    <mergeCell ref="M311:O311"/>
    <mergeCell ref="P311:R311"/>
    <mergeCell ref="S311:U311"/>
    <mergeCell ref="Y308:AA308"/>
    <mergeCell ref="AB308:AD308"/>
    <mergeCell ref="AE308:AF308"/>
    <mergeCell ref="C309:AF309"/>
    <mergeCell ref="C310:F310"/>
    <mergeCell ref="G310:I310"/>
    <mergeCell ref="J310:L310"/>
    <mergeCell ref="M310:O310"/>
    <mergeCell ref="P310:R310"/>
    <mergeCell ref="S310:U310"/>
    <mergeCell ref="V312:X312"/>
    <mergeCell ref="Y312:AA312"/>
    <mergeCell ref="AB312:AD312"/>
    <mergeCell ref="AE312:AF312"/>
    <mergeCell ref="C313:F313"/>
    <mergeCell ref="G313:I313"/>
    <mergeCell ref="J313:L313"/>
    <mergeCell ref="M313:O313"/>
    <mergeCell ref="P313:R313"/>
    <mergeCell ref="S313:U313"/>
    <mergeCell ref="V311:X311"/>
    <mergeCell ref="Y311:AA311"/>
    <mergeCell ref="AB311:AD311"/>
    <mergeCell ref="AE311:AF311"/>
    <mergeCell ref="C312:F312"/>
    <mergeCell ref="G312:I312"/>
    <mergeCell ref="J312:L312"/>
    <mergeCell ref="M312:O312"/>
    <mergeCell ref="P312:R312"/>
    <mergeCell ref="S312:U312"/>
    <mergeCell ref="V314:X314"/>
    <mergeCell ref="Y314:AA314"/>
    <mergeCell ref="AB314:AD314"/>
    <mergeCell ref="AE314:AF314"/>
    <mergeCell ref="C315:AF315"/>
    <mergeCell ref="C316:F316"/>
    <mergeCell ref="G316:I316"/>
    <mergeCell ref="J316:L316"/>
    <mergeCell ref="M316:O316"/>
    <mergeCell ref="P316:R316"/>
    <mergeCell ref="V313:X313"/>
    <mergeCell ref="Y313:AA313"/>
    <mergeCell ref="AB313:AD313"/>
    <mergeCell ref="AE313:AF313"/>
    <mergeCell ref="C314:F314"/>
    <mergeCell ref="G314:I314"/>
    <mergeCell ref="J314:L314"/>
    <mergeCell ref="M314:O314"/>
    <mergeCell ref="P314:R314"/>
    <mergeCell ref="S314:U314"/>
    <mergeCell ref="S317:U317"/>
    <mergeCell ref="V317:X317"/>
    <mergeCell ref="Y317:AA317"/>
    <mergeCell ref="AB317:AD317"/>
    <mergeCell ref="AE317:AF317"/>
    <mergeCell ref="C318:F318"/>
    <mergeCell ref="G318:I318"/>
    <mergeCell ref="J318:L318"/>
    <mergeCell ref="M318:O318"/>
    <mergeCell ref="P318:R318"/>
    <mergeCell ref="S316:U316"/>
    <mergeCell ref="V316:X316"/>
    <mergeCell ref="Y316:AA316"/>
    <mergeCell ref="AB316:AD316"/>
    <mergeCell ref="AE316:AF316"/>
    <mergeCell ref="C317:F317"/>
    <mergeCell ref="G317:I317"/>
    <mergeCell ref="J317:L317"/>
    <mergeCell ref="M317:O317"/>
    <mergeCell ref="P317:R317"/>
    <mergeCell ref="S320:U320"/>
    <mergeCell ref="V320:X320"/>
    <mergeCell ref="Y320:AA320"/>
    <mergeCell ref="AB320:AD320"/>
    <mergeCell ref="AE320:AF320"/>
    <mergeCell ref="C321:AF321"/>
    <mergeCell ref="S319:U319"/>
    <mergeCell ref="V319:X319"/>
    <mergeCell ref="Y319:AA319"/>
    <mergeCell ref="AB319:AD319"/>
    <mergeCell ref="AE319:AF319"/>
    <mergeCell ref="C320:F320"/>
    <mergeCell ref="G320:I320"/>
    <mergeCell ref="J320:L320"/>
    <mergeCell ref="M320:O320"/>
    <mergeCell ref="P320:R320"/>
    <mergeCell ref="S318:U318"/>
    <mergeCell ref="V318:X318"/>
    <mergeCell ref="Y318:AA318"/>
    <mergeCell ref="AB318:AD318"/>
    <mergeCell ref="AE318:AF318"/>
    <mergeCell ref="C319:F319"/>
    <mergeCell ref="G319:I319"/>
    <mergeCell ref="J319:L319"/>
    <mergeCell ref="M319:O319"/>
    <mergeCell ref="P319:R319"/>
    <mergeCell ref="V323:X323"/>
    <mergeCell ref="Y323:AA323"/>
    <mergeCell ref="AB323:AD323"/>
    <mergeCell ref="AE323:AF323"/>
    <mergeCell ref="C324:F324"/>
    <mergeCell ref="G324:I324"/>
    <mergeCell ref="J324:L324"/>
    <mergeCell ref="M324:O324"/>
    <mergeCell ref="P324:R324"/>
    <mergeCell ref="S324:U324"/>
    <mergeCell ref="V322:X322"/>
    <mergeCell ref="Y322:AA322"/>
    <mergeCell ref="AB322:AD322"/>
    <mergeCell ref="AE322:AF322"/>
    <mergeCell ref="C323:F323"/>
    <mergeCell ref="G323:I323"/>
    <mergeCell ref="J323:L323"/>
    <mergeCell ref="M323:O323"/>
    <mergeCell ref="P323:R323"/>
    <mergeCell ref="S323:U323"/>
    <mergeCell ref="C322:F322"/>
    <mergeCell ref="G322:I322"/>
    <mergeCell ref="J322:L322"/>
    <mergeCell ref="M322:O322"/>
    <mergeCell ref="P322:R322"/>
    <mergeCell ref="S322:U322"/>
    <mergeCell ref="V325:X325"/>
    <mergeCell ref="Y325:AA325"/>
    <mergeCell ref="AB325:AD325"/>
    <mergeCell ref="AE325:AF325"/>
    <mergeCell ref="C326:F326"/>
    <mergeCell ref="G326:I326"/>
    <mergeCell ref="J326:L326"/>
    <mergeCell ref="M326:O326"/>
    <mergeCell ref="P326:R326"/>
    <mergeCell ref="S326:U326"/>
    <mergeCell ref="V324:X324"/>
    <mergeCell ref="Y324:AA324"/>
    <mergeCell ref="AB324:AD324"/>
    <mergeCell ref="AE324:AF324"/>
    <mergeCell ref="C325:F325"/>
    <mergeCell ref="G325:I325"/>
    <mergeCell ref="J325:L325"/>
    <mergeCell ref="M325:O325"/>
    <mergeCell ref="P325:R325"/>
    <mergeCell ref="S325:U325"/>
    <mergeCell ref="S328:U328"/>
    <mergeCell ref="V328:X328"/>
    <mergeCell ref="Y328:AA328"/>
    <mergeCell ref="AB328:AD328"/>
    <mergeCell ref="AE328:AF328"/>
    <mergeCell ref="C329:F329"/>
    <mergeCell ref="G329:I329"/>
    <mergeCell ref="J329:L329"/>
    <mergeCell ref="M329:O329"/>
    <mergeCell ref="P329:R329"/>
    <mergeCell ref="V326:X326"/>
    <mergeCell ref="Y326:AA326"/>
    <mergeCell ref="AB326:AD326"/>
    <mergeCell ref="AE326:AF326"/>
    <mergeCell ref="C327:AF327"/>
    <mergeCell ref="C328:F328"/>
    <mergeCell ref="G328:I328"/>
    <mergeCell ref="J328:L328"/>
    <mergeCell ref="M328:O328"/>
    <mergeCell ref="P328:R328"/>
    <mergeCell ref="C334:AF334"/>
    <mergeCell ref="C335:F335"/>
    <mergeCell ref="G335:I335"/>
    <mergeCell ref="J335:L335"/>
    <mergeCell ref="M335:O335"/>
    <mergeCell ref="P335:R335"/>
    <mergeCell ref="S335:U335"/>
    <mergeCell ref="V335:X335"/>
    <mergeCell ref="Y335:AA335"/>
    <mergeCell ref="AB335:AD335"/>
    <mergeCell ref="P333:R333"/>
    <mergeCell ref="S333:U333"/>
    <mergeCell ref="V333:X333"/>
    <mergeCell ref="Y333:AA333"/>
    <mergeCell ref="AB333:AD333"/>
    <mergeCell ref="AE333:AF333"/>
    <mergeCell ref="S329:U329"/>
    <mergeCell ref="V329:X329"/>
    <mergeCell ref="Y329:AA329"/>
    <mergeCell ref="AB329:AD329"/>
    <mergeCell ref="AE329:AF329"/>
    <mergeCell ref="C332:F333"/>
    <mergeCell ref="G332:AF332"/>
    <mergeCell ref="G333:I333"/>
    <mergeCell ref="J333:L333"/>
    <mergeCell ref="M333:O333"/>
    <mergeCell ref="AE336:AF336"/>
    <mergeCell ref="C337:F337"/>
    <mergeCell ref="G337:I337"/>
    <mergeCell ref="J337:L337"/>
    <mergeCell ref="M337:O337"/>
    <mergeCell ref="P337:R337"/>
    <mergeCell ref="S337:U337"/>
    <mergeCell ref="V337:X337"/>
    <mergeCell ref="Y337:AA337"/>
    <mergeCell ref="AB337:AD337"/>
    <mergeCell ref="AE335:AF335"/>
    <mergeCell ref="C336:F336"/>
    <mergeCell ref="G336:I336"/>
    <mergeCell ref="J336:L336"/>
    <mergeCell ref="M336:O336"/>
    <mergeCell ref="P336:R336"/>
    <mergeCell ref="S336:U336"/>
    <mergeCell ref="V336:X336"/>
    <mergeCell ref="Y336:AA336"/>
    <mergeCell ref="AB336:AD336"/>
    <mergeCell ref="AE338:AF338"/>
    <mergeCell ref="C339:F339"/>
    <mergeCell ref="G339:I339"/>
    <mergeCell ref="J339:L339"/>
    <mergeCell ref="M339:O339"/>
    <mergeCell ref="P339:R339"/>
    <mergeCell ref="S339:U339"/>
    <mergeCell ref="V339:X339"/>
    <mergeCell ref="Y339:AA339"/>
    <mergeCell ref="AB339:AD339"/>
    <mergeCell ref="AE337:AF337"/>
    <mergeCell ref="C338:F338"/>
    <mergeCell ref="G338:I338"/>
    <mergeCell ref="J338:L338"/>
    <mergeCell ref="M338:O338"/>
    <mergeCell ref="P338:R338"/>
    <mergeCell ref="S338:U338"/>
    <mergeCell ref="V338:X338"/>
    <mergeCell ref="Y338:AA338"/>
    <mergeCell ref="AB338:AD338"/>
    <mergeCell ref="AB341:AD341"/>
    <mergeCell ref="AE341:AF341"/>
    <mergeCell ref="C342:F342"/>
    <mergeCell ref="G342:I342"/>
    <mergeCell ref="J342:L342"/>
    <mergeCell ref="M342:O342"/>
    <mergeCell ref="P342:R342"/>
    <mergeCell ref="S342:U342"/>
    <mergeCell ref="V342:X342"/>
    <mergeCell ref="Y342:AA342"/>
    <mergeCell ref="AE339:AF339"/>
    <mergeCell ref="C340:AF340"/>
    <mergeCell ref="C341:F341"/>
    <mergeCell ref="G341:I341"/>
    <mergeCell ref="J341:L341"/>
    <mergeCell ref="M341:O341"/>
    <mergeCell ref="P341:R341"/>
    <mergeCell ref="S341:U341"/>
    <mergeCell ref="V341:X341"/>
    <mergeCell ref="Y341:AA341"/>
    <mergeCell ref="AB343:AD343"/>
    <mergeCell ref="AE343:AF343"/>
    <mergeCell ref="C344:F344"/>
    <mergeCell ref="G344:I344"/>
    <mergeCell ref="J344:L344"/>
    <mergeCell ref="M344:O344"/>
    <mergeCell ref="P344:R344"/>
    <mergeCell ref="S344:U344"/>
    <mergeCell ref="V344:X344"/>
    <mergeCell ref="Y344:AA344"/>
    <mergeCell ref="AB342:AD342"/>
    <mergeCell ref="AE342:AF342"/>
    <mergeCell ref="C343:F343"/>
    <mergeCell ref="G343:I343"/>
    <mergeCell ref="J343:L343"/>
    <mergeCell ref="M343:O343"/>
    <mergeCell ref="P343:R343"/>
    <mergeCell ref="S343:U343"/>
    <mergeCell ref="V343:X343"/>
    <mergeCell ref="Y343:AA343"/>
    <mergeCell ref="AB345:AD345"/>
    <mergeCell ref="AE345:AF345"/>
    <mergeCell ref="C346:AF346"/>
    <mergeCell ref="C347:F347"/>
    <mergeCell ref="G347:I347"/>
    <mergeCell ref="J347:L347"/>
    <mergeCell ref="M347:O347"/>
    <mergeCell ref="P347:R347"/>
    <mergeCell ref="S347:U347"/>
    <mergeCell ref="V347:X347"/>
    <mergeCell ref="AB344:AD344"/>
    <mergeCell ref="AE344:AF344"/>
    <mergeCell ref="C345:F345"/>
    <mergeCell ref="G345:I345"/>
    <mergeCell ref="J345:L345"/>
    <mergeCell ref="M345:O345"/>
    <mergeCell ref="P345:R345"/>
    <mergeCell ref="S345:U345"/>
    <mergeCell ref="V345:X345"/>
    <mergeCell ref="Y345:AA345"/>
    <mergeCell ref="Y348:AA348"/>
    <mergeCell ref="AB348:AD348"/>
    <mergeCell ref="AE348:AF348"/>
    <mergeCell ref="C349:F349"/>
    <mergeCell ref="G349:I349"/>
    <mergeCell ref="J349:L349"/>
    <mergeCell ref="M349:O349"/>
    <mergeCell ref="P349:R349"/>
    <mergeCell ref="S349:U349"/>
    <mergeCell ref="V349:X349"/>
    <mergeCell ref="Y347:AA347"/>
    <mergeCell ref="AB347:AD347"/>
    <mergeCell ref="AE347:AF347"/>
    <mergeCell ref="C348:F348"/>
    <mergeCell ref="G348:I348"/>
    <mergeCell ref="J348:L348"/>
    <mergeCell ref="M348:O348"/>
    <mergeCell ref="P348:R348"/>
    <mergeCell ref="S348:U348"/>
    <mergeCell ref="V348:X348"/>
    <mergeCell ref="Y350:AA350"/>
    <mergeCell ref="AB350:AD350"/>
    <mergeCell ref="AE350:AF350"/>
    <mergeCell ref="C351:F351"/>
    <mergeCell ref="G351:I351"/>
    <mergeCell ref="J351:L351"/>
    <mergeCell ref="M351:O351"/>
    <mergeCell ref="P351:R351"/>
    <mergeCell ref="S351:U351"/>
    <mergeCell ref="V351:X351"/>
    <mergeCell ref="Y349:AA349"/>
    <mergeCell ref="AB349:AD349"/>
    <mergeCell ref="AE349:AF349"/>
    <mergeCell ref="C350:F350"/>
    <mergeCell ref="G350:I350"/>
    <mergeCell ref="J350:L350"/>
    <mergeCell ref="M350:O350"/>
    <mergeCell ref="P350:R350"/>
    <mergeCell ref="S350:U350"/>
    <mergeCell ref="V350:X350"/>
    <mergeCell ref="V354:X354"/>
    <mergeCell ref="Y354:AA354"/>
    <mergeCell ref="AB354:AD354"/>
    <mergeCell ref="AE354:AF354"/>
    <mergeCell ref="C356:Q356"/>
    <mergeCell ref="R356:AF356"/>
    <mergeCell ref="V353:X353"/>
    <mergeCell ref="Y353:AA353"/>
    <mergeCell ref="AB353:AD353"/>
    <mergeCell ref="AE353:AF353"/>
    <mergeCell ref="C354:F354"/>
    <mergeCell ref="G354:I354"/>
    <mergeCell ref="J354:L354"/>
    <mergeCell ref="M354:O354"/>
    <mergeCell ref="P354:R354"/>
    <mergeCell ref="S354:U354"/>
    <mergeCell ref="Y351:AA351"/>
    <mergeCell ref="AB351:AD351"/>
    <mergeCell ref="AE351:AF351"/>
    <mergeCell ref="C352:AF352"/>
    <mergeCell ref="C353:F353"/>
    <mergeCell ref="G353:I353"/>
    <mergeCell ref="J353:L353"/>
    <mergeCell ref="M353:O353"/>
    <mergeCell ref="P353:R353"/>
    <mergeCell ref="S353:U353"/>
    <mergeCell ref="C377:G377"/>
    <mergeCell ref="H377:L377"/>
    <mergeCell ref="M377:Q377"/>
    <mergeCell ref="R377:V377"/>
    <mergeCell ref="W377:AA377"/>
    <mergeCell ref="AB377:AF377"/>
    <mergeCell ref="C373:AF373"/>
    <mergeCell ref="C375:G376"/>
    <mergeCell ref="H375:AF375"/>
    <mergeCell ref="H376:L376"/>
    <mergeCell ref="M376:Q376"/>
    <mergeCell ref="R376:V376"/>
    <mergeCell ref="W376:AA376"/>
    <mergeCell ref="AB376:AF376"/>
    <mergeCell ref="C357:Q357"/>
    <mergeCell ref="R357:AF357"/>
    <mergeCell ref="C358:Q358"/>
    <mergeCell ref="R358:AF358"/>
    <mergeCell ref="C362:AF364"/>
    <mergeCell ref="C370:AF371"/>
    <mergeCell ref="C380:G380"/>
    <mergeCell ref="H380:L380"/>
    <mergeCell ref="M380:Q380"/>
    <mergeCell ref="R380:V380"/>
    <mergeCell ref="W380:AA380"/>
    <mergeCell ref="AB380:AF380"/>
    <mergeCell ref="C379:G379"/>
    <mergeCell ref="H379:L379"/>
    <mergeCell ref="M379:Q379"/>
    <mergeCell ref="R379:V379"/>
    <mergeCell ref="W379:AA379"/>
    <mergeCell ref="AB379:AF379"/>
    <mergeCell ref="C378:G378"/>
    <mergeCell ref="H378:L378"/>
    <mergeCell ref="M378:Q378"/>
    <mergeCell ref="R378:V378"/>
    <mergeCell ref="W378:AA378"/>
    <mergeCell ref="AB378:AF378"/>
    <mergeCell ref="C383:G383"/>
    <mergeCell ref="H383:L383"/>
    <mergeCell ref="M383:Q383"/>
    <mergeCell ref="R383:V383"/>
    <mergeCell ref="W383:AA383"/>
    <mergeCell ref="AB383:AF383"/>
    <mergeCell ref="C382:G382"/>
    <mergeCell ref="H382:L382"/>
    <mergeCell ref="M382:Q382"/>
    <mergeCell ref="R382:V382"/>
    <mergeCell ref="W382:AA382"/>
    <mergeCell ref="AB382:AF382"/>
    <mergeCell ref="C381:G381"/>
    <mergeCell ref="H381:L381"/>
    <mergeCell ref="M381:Q381"/>
    <mergeCell ref="R381:V381"/>
    <mergeCell ref="W381:AA381"/>
    <mergeCell ref="AB381:AF381"/>
    <mergeCell ref="C395:AF395"/>
    <mergeCell ref="C397:J397"/>
    <mergeCell ref="K397:Q397"/>
    <mergeCell ref="R397:X397"/>
    <mergeCell ref="Y397:AF397"/>
    <mergeCell ref="C398:J398"/>
    <mergeCell ref="K398:Q398"/>
    <mergeCell ref="R398:X398"/>
    <mergeCell ref="Y398:AF398"/>
    <mergeCell ref="C386:AF387"/>
    <mergeCell ref="C389:R389"/>
    <mergeCell ref="S389:AF389"/>
    <mergeCell ref="C390:R390"/>
    <mergeCell ref="S390:AF390"/>
    <mergeCell ref="C391:R391"/>
    <mergeCell ref="S391:AF391"/>
    <mergeCell ref="C384:G384"/>
    <mergeCell ref="H384:L384"/>
    <mergeCell ref="M384:Q384"/>
    <mergeCell ref="R384:V384"/>
    <mergeCell ref="W384:AA384"/>
    <mergeCell ref="AB384:AF384"/>
    <mergeCell ref="C404:L404"/>
    <mergeCell ref="M404:V404"/>
    <mergeCell ref="W404:AF404"/>
    <mergeCell ref="C405:L405"/>
    <mergeCell ref="M405:V405"/>
    <mergeCell ref="W405:AF405"/>
    <mergeCell ref="C402:L402"/>
    <mergeCell ref="M402:V402"/>
    <mergeCell ref="W402:AF402"/>
    <mergeCell ref="C403:L403"/>
    <mergeCell ref="M403:V403"/>
    <mergeCell ref="W403:AF403"/>
    <mergeCell ref="C399:J399"/>
    <mergeCell ref="K399:Q399"/>
    <mergeCell ref="R399:X399"/>
    <mergeCell ref="Y399:AF399"/>
    <mergeCell ref="C400:J400"/>
    <mergeCell ref="K400:Q400"/>
    <mergeCell ref="R400:X400"/>
    <mergeCell ref="Y400:AF400"/>
    <mergeCell ref="AB413:AF413"/>
    <mergeCell ref="C414:G414"/>
    <mergeCell ref="H414:L414"/>
    <mergeCell ref="M414:Q414"/>
    <mergeCell ref="R414:V414"/>
    <mergeCell ref="W414:AA414"/>
    <mergeCell ref="AB414:AF414"/>
    <mergeCell ref="C406:L406"/>
    <mergeCell ref="M406:V406"/>
    <mergeCell ref="W406:AF406"/>
    <mergeCell ref="C410:AF410"/>
    <mergeCell ref="C412:G413"/>
    <mergeCell ref="H412:AF412"/>
    <mergeCell ref="H413:L413"/>
    <mergeCell ref="M413:Q413"/>
    <mergeCell ref="R413:V413"/>
    <mergeCell ref="W413:AA413"/>
    <mergeCell ref="C417:G417"/>
    <mergeCell ref="H417:L417"/>
    <mergeCell ref="M417:Q417"/>
    <mergeCell ref="R417:V417"/>
    <mergeCell ref="W417:AA417"/>
    <mergeCell ref="AB417:AF417"/>
    <mergeCell ref="C416:G416"/>
    <mergeCell ref="H416:L416"/>
    <mergeCell ref="M416:Q416"/>
    <mergeCell ref="R416:V416"/>
    <mergeCell ref="W416:AA416"/>
    <mergeCell ref="AB416:AF416"/>
    <mergeCell ref="C415:G415"/>
    <mergeCell ref="H415:L415"/>
    <mergeCell ref="M415:Q415"/>
    <mergeCell ref="R415:V415"/>
    <mergeCell ref="W415:AA415"/>
    <mergeCell ref="AB415:AF415"/>
    <mergeCell ref="C421:AF421"/>
    <mergeCell ref="C423:AF423"/>
    <mergeCell ref="C425:K425"/>
    <mergeCell ref="L425:R425"/>
    <mergeCell ref="S425:Y425"/>
    <mergeCell ref="Z425:AF425"/>
    <mergeCell ref="C419:G419"/>
    <mergeCell ref="H419:L419"/>
    <mergeCell ref="M419:Q419"/>
    <mergeCell ref="R419:V419"/>
    <mergeCell ref="W419:AA419"/>
    <mergeCell ref="AB419:AF419"/>
    <mergeCell ref="C418:G418"/>
    <mergeCell ref="H418:L418"/>
    <mergeCell ref="M418:Q418"/>
    <mergeCell ref="R418:V418"/>
    <mergeCell ref="W418:AA418"/>
    <mergeCell ref="AB418:AF418"/>
    <mergeCell ref="C429:K429"/>
    <mergeCell ref="L429:R429"/>
    <mergeCell ref="S429:Y429"/>
    <mergeCell ref="Z429:AF429"/>
    <mergeCell ref="C430:K430"/>
    <mergeCell ref="L430:R430"/>
    <mergeCell ref="S430:Y430"/>
    <mergeCell ref="Z430:AF430"/>
    <mergeCell ref="C426:AF426"/>
    <mergeCell ref="C427:K427"/>
    <mergeCell ref="L427:R427"/>
    <mergeCell ref="S427:Y427"/>
    <mergeCell ref="Z427:AF427"/>
    <mergeCell ref="C428:K428"/>
    <mergeCell ref="L428:R428"/>
    <mergeCell ref="S428:Y428"/>
    <mergeCell ref="Z428:AF428"/>
    <mergeCell ref="C433:AF433"/>
    <mergeCell ref="C434:K434"/>
    <mergeCell ref="L434:R434"/>
    <mergeCell ref="S434:Y434"/>
    <mergeCell ref="Z434:AF434"/>
    <mergeCell ref="C435:K435"/>
    <mergeCell ref="L435:R435"/>
    <mergeCell ref="S435:Y435"/>
    <mergeCell ref="Z435:AF435"/>
    <mergeCell ref="C431:K431"/>
    <mergeCell ref="L431:R431"/>
    <mergeCell ref="S431:Y431"/>
    <mergeCell ref="Z431:AF431"/>
    <mergeCell ref="C432:K432"/>
    <mergeCell ref="L432:R432"/>
    <mergeCell ref="S432:Y432"/>
    <mergeCell ref="Z432:AF432"/>
    <mergeCell ref="C440:K440"/>
    <mergeCell ref="L440:R440"/>
    <mergeCell ref="S440:Y440"/>
    <mergeCell ref="Z440:AF440"/>
    <mergeCell ref="C441:K441"/>
    <mergeCell ref="L441:R441"/>
    <mergeCell ref="S441:Y441"/>
    <mergeCell ref="Z441:AF441"/>
    <mergeCell ref="C438:K438"/>
    <mergeCell ref="L438:R438"/>
    <mergeCell ref="S438:Y438"/>
    <mergeCell ref="Z438:AF438"/>
    <mergeCell ref="C439:K439"/>
    <mergeCell ref="L439:R439"/>
    <mergeCell ref="S439:Y439"/>
    <mergeCell ref="Z439:AF439"/>
    <mergeCell ref="C436:K436"/>
    <mergeCell ref="L436:R436"/>
    <mergeCell ref="S436:Y436"/>
    <mergeCell ref="Z436:AF436"/>
    <mergeCell ref="C437:K437"/>
    <mergeCell ref="L437:R437"/>
    <mergeCell ref="S437:Y437"/>
    <mergeCell ref="Z437:AF437"/>
    <mergeCell ref="C450:L450"/>
    <mergeCell ref="M450:V450"/>
    <mergeCell ref="W450:AF450"/>
    <mergeCell ref="C454:AF454"/>
    <mergeCell ref="C456:L456"/>
    <mergeCell ref="M456:V456"/>
    <mergeCell ref="W456:AF456"/>
    <mergeCell ref="C448:L448"/>
    <mergeCell ref="M448:V448"/>
    <mergeCell ref="W448:AF448"/>
    <mergeCell ref="C449:L449"/>
    <mergeCell ref="M449:V449"/>
    <mergeCell ref="W449:AF449"/>
    <mergeCell ref="C442:K442"/>
    <mergeCell ref="L442:R442"/>
    <mergeCell ref="S442:Y442"/>
    <mergeCell ref="Z442:AF442"/>
    <mergeCell ref="C444:AF444"/>
    <mergeCell ref="C446:L447"/>
    <mergeCell ref="M446:AF446"/>
    <mergeCell ref="M447:V447"/>
    <mergeCell ref="W447:AF447"/>
    <mergeCell ref="C461:L461"/>
    <mergeCell ref="M461:V461"/>
    <mergeCell ref="W461:AF461"/>
    <mergeCell ref="C463:Q463"/>
    <mergeCell ref="R463:AF463"/>
    <mergeCell ref="C464:Q464"/>
    <mergeCell ref="R464:AF464"/>
    <mergeCell ref="C459:L459"/>
    <mergeCell ref="M459:V459"/>
    <mergeCell ref="W459:AF459"/>
    <mergeCell ref="C460:L460"/>
    <mergeCell ref="M460:V460"/>
    <mergeCell ref="W460:AF460"/>
    <mergeCell ref="C457:L457"/>
    <mergeCell ref="M457:V457"/>
    <mergeCell ref="W457:AF457"/>
    <mergeCell ref="C458:L458"/>
    <mergeCell ref="M458:V458"/>
    <mergeCell ref="W458:AF458"/>
    <mergeCell ref="C479:N479"/>
    <mergeCell ref="O479:W479"/>
    <mergeCell ref="X479:AF479"/>
    <mergeCell ref="C480:N480"/>
    <mergeCell ref="O480:W480"/>
    <mergeCell ref="X480:AF480"/>
    <mergeCell ref="C477:N477"/>
    <mergeCell ref="O477:W477"/>
    <mergeCell ref="X477:AF477"/>
    <mergeCell ref="C478:N478"/>
    <mergeCell ref="O478:W478"/>
    <mergeCell ref="X478:AF478"/>
    <mergeCell ref="C465:Q465"/>
    <mergeCell ref="R465:AF465"/>
    <mergeCell ref="C467:AF469"/>
    <mergeCell ref="C474:AF474"/>
    <mergeCell ref="C476:N476"/>
    <mergeCell ref="O476:W476"/>
    <mergeCell ref="X476:AF476"/>
    <mergeCell ref="C485:N485"/>
    <mergeCell ref="O485:W485"/>
    <mergeCell ref="X485:AF485"/>
    <mergeCell ref="C486:N486"/>
    <mergeCell ref="O486:W486"/>
    <mergeCell ref="X486:AF486"/>
    <mergeCell ref="C483:N483"/>
    <mergeCell ref="O483:W483"/>
    <mergeCell ref="X483:AF483"/>
    <mergeCell ref="C484:N484"/>
    <mergeCell ref="O484:W484"/>
    <mergeCell ref="X484:AF484"/>
    <mergeCell ref="C481:N481"/>
    <mergeCell ref="O481:W481"/>
    <mergeCell ref="X481:AF481"/>
    <mergeCell ref="C482:N482"/>
    <mergeCell ref="O482:W482"/>
    <mergeCell ref="X482:AF482"/>
    <mergeCell ref="C491:N491"/>
    <mergeCell ref="O491:W491"/>
    <mergeCell ref="X491:AF491"/>
    <mergeCell ref="C495:AF496"/>
    <mergeCell ref="C499:AF499"/>
    <mergeCell ref="C501:P501"/>
    <mergeCell ref="Q501:AF501"/>
    <mergeCell ref="C489:N489"/>
    <mergeCell ref="O489:W489"/>
    <mergeCell ref="X489:AF489"/>
    <mergeCell ref="C490:N490"/>
    <mergeCell ref="O490:W490"/>
    <mergeCell ref="X490:AF490"/>
    <mergeCell ref="C487:N487"/>
    <mergeCell ref="O487:W487"/>
    <mergeCell ref="X487:AF487"/>
    <mergeCell ref="C488:N488"/>
    <mergeCell ref="O488:W488"/>
    <mergeCell ref="X488:AF488"/>
    <mergeCell ref="C508:P508"/>
    <mergeCell ref="Q508:AF508"/>
    <mergeCell ref="C509:P509"/>
    <mergeCell ref="Q509:AF509"/>
    <mergeCell ref="C510:P510"/>
    <mergeCell ref="Q510:AF510"/>
    <mergeCell ref="C505:P505"/>
    <mergeCell ref="Q505:AF505"/>
    <mergeCell ref="C506:P506"/>
    <mergeCell ref="Q506:AF506"/>
    <mergeCell ref="C507:P507"/>
    <mergeCell ref="Q507:AF507"/>
    <mergeCell ref="C502:P502"/>
    <mergeCell ref="Q502:AF502"/>
    <mergeCell ref="C503:P503"/>
    <mergeCell ref="Q503:AF503"/>
    <mergeCell ref="C504:P504"/>
    <mergeCell ref="Q504:AF504"/>
    <mergeCell ref="W519:AA519"/>
    <mergeCell ref="AB519:AF519"/>
    <mergeCell ref="C520:G520"/>
    <mergeCell ref="H520:L520"/>
    <mergeCell ref="M520:Q520"/>
    <mergeCell ref="R520:V520"/>
    <mergeCell ref="W520:AA520"/>
    <mergeCell ref="AB520:AF520"/>
    <mergeCell ref="C511:P511"/>
    <mergeCell ref="Q511:AF511"/>
    <mergeCell ref="C512:P512"/>
    <mergeCell ref="Q512:AF512"/>
    <mergeCell ref="C516:AF516"/>
    <mergeCell ref="C518:G519"/>
    <mergeCell ref="H518:AF518"/>
    <mergeCell ref="H519:L519"/>
    <mergeCell ref="M519:Q519"/>
    <mergeCell ref="R519:V519"/>
    <mergeCell ref="C523:G523"/>
    <mergeCell ref="H523:L523"/>
    <mergeCell ref="M523:Q523"/>
    <mergeCell ref="R523:V523"/>
    <mergeCell ref="W523:AA523"/>
    <mergeCell ref="AB523:AF523"/>
    <mergeCell ref="C522:G522"/>
    <mergeCell ref="H522:L522"/>
    <mergeCell ref="M522:Q522"/>
    <mergeCell ref="R522:V522"/>
    <mergeCell ref="W522:AA522"/>
    <mergeCell ref="AB522:AF522"/>
    <mergeCell ref="C521:G521"/>
    <mergeCell ref="H521:L521"/>
    <mergeCell ref="M521:Q521"/>
    <mergeCell ref="R521:V521"/>
    <mergeCell ref="W521:AA521"/>
    <mergeCell ref="AB521:AF521"/>
    <mergeCell ref="C526:G526"/>
    <mergeCell ref="H526:L526"/>
    <mergeCell ref="M526:Q526"/>
    <mergeCell ref="R526:V526"/>
    <mergeCell ref="W526:AA526"/>
    <mergeCell ref="AB526:AF526"/>
    <mergeCell ref="C525:G525"/>
    <mergeCell ref="H525:L525"/>
    <mergeCell ref="M525:Q525"/>
    <mergeCell ref="R525:V525"/>
    <mergeCell ref="W525:AA525"/>
    <mergeCell ref="AB525:AF525"/>
    <mergeCell ref="C524:G524"/>
    <mergeCell ref="H524:L524"/>
    <mergeCell ref="M524:Q524"/>
    <mergeCell ref="R524:V524"/>
    <mergeCell ref="W524:AA524"/>
    <mergeCell ref="AB524:AF524"/>
    <mergeCell ref="C529:G529"/>
    <mergeCell ref="H529:L529"/>
    <mergeCell ref="M529:Q529"/>
    <mergeCell ref="R529:V529"/>
    <mergeCell ref="W529:AA529"/>
    <mergeCell ref="AB529:AF529"/>
    <mergeCell ref="C528:G528"/>
    <mergeCell ref="H528:L528"/>
    <mergeCell ref="M528:Q528"/>
    <mergeCell ref="R528:V528"/>
    <mergeCell ref="W528:AA528"/>
    <mergeCell ref="AB528:AF528"/>
    <mergeCell ref="C527:G527"/>
    <mergeCell ref="H527:L527"/>
    <mergeCell ref="M527:Q527"/>
    <mergeCell ref="R527:V527"/>
    <mergeCell ref="W527:AA527"/>
    <mergeCell ref="AB527:AF527"/>
    <mergeCell ref="C535:G535"/>
    <mergeCell ref="H535:L535"/>
    <mergeCell ref="M535:Q535"/>
    <mergeCell ref="R535:V535"/>
    <mergeCell ref="W535:AA535"/>
    <mergeCell ref="AB535:AF535"/>
    <mergeCell ref="C534:G534"/>
    <mergeCell ref="H534:L534"/>
    <mergeCell ref="M534:Q534"/>
    <mergeCell ref="R534:V534"/>
    <mergeCell ref="W534:AA534"/>
    <mergeCell ref="AB534:AF534"/>
    <mergeCell ref="C532:G533"/>
    <mergeCell ref="H532:AF532"/>
    <mergeCell ref="H533:L533"/>
    <mergeCell ref="M533:Q533"/>
    <mergeCell ref="R533:V533"/>
    <mergeCell ref="W533:AA533"/>
    <mergeCell ref="AB533:AF533"/>
    <mergeCell ref="C538:G538"/>
    <mergeCell ref="H538:L538"/>
    <mergeCell ref="M538:Q538"/>
    <mergeCell ref="R538:V538"/>
    <mergeCell ref="W538:AA538"/>
    <mergeCell ref="AB538:AF538"/>
    <mergeCell ref="C537:G537"/>
    <mergeCell ref="H537:L537"/>
    <mergeCell ref="M537:Q537"/>
    <mergeCell ref="R537:V537"/>
    <mergeCell ref="W537:AA537"/>
    <mergeCell ref="AB537:AF537"/>
    <mergeCell ref="C536:G536"/>
    <mergeCell ref="H536:L536"/>
    <mergeCell ref="M536:Q536"/>
    <mergeCell ref="R536:V536"/>
    <mergeCell ref="W536:AA536"/>
    <mergeCell ref="AB536:AF536"/>
    <mergeCell ref="C541:G541"/>
    <mergeCell ref="H541:L541"/>
    <mergeCell ref="M541:Q541"/>
    <mergeCell ref="R541:V541"/>
    <mergeCell ref="W541:AA541"/>
    <mergeCell ref="AB541:AF541"/>
    <mergeCell ref="C540:G540"/>
    <mergeCell ref="H540:L540"/>
    <mergeCell ref="M540:Q540"/>
    <mergeCell ref="R540:V540"/>
    <mergeCell ref="W540:AA540"/>
    <mergeCell ref="AB540:AF540"/>
    <mergeCell ref="C539:G539"/>
    <mergeCell ref="H539:L539"/>
    <mergeCell ref="M539:Q539"/>
    <mergeCell ref="R539:V539"/>
    <mergeCell ref="W539:AA539"/>
    <mergeCell ref="AB539:AF539"/>
    <mergeCell ref="C552:L552"/>
    <mergeCell ref="M552:V552"/>
    <mergeCell ref="W552:AF552"/>
    <mergeCell ref="C553:L553"/>
    <mergeCell ref="M553:V553"/>
    <mergeCell ref="W553:AF553"/>
    <mergeCell ref="C544:AF544"/>
    <mergeCell ref="C548:AF548"/>
    <mergeCell ref="C550:L550"/>
    <mergeCell ref="M550:V550"/>
    <mergeCell ref="W550:AF550"/>
    <mergeCell ref="C551:L551"/>
    <mergeCell ref="M551:V551"/>
    <mergeCell ref="W551:AF551"/>
    <mergeCell ref="C542:G542"/>
    <mergeCell ref="H542:L542"/>
    <mergeCell ref="M542:Q542"/>
    <mergeCell ref="R542:V542"/>
    <mergeCell ref="W542:AA542"/>
    <mergeCell ref="AB542:AF542"/>
    <mergeCell ref="C563:AF563"/>
    <mergeCell ref="C565:L565"/>
    <mergeCell ref="M565:V565"/>
    <mergeCell ref="W565:AF565"/>
    <mergeCell ref="C566:L566"/>
    <mergeCell ref="M566:V566"/>
    <mergeCell ref="W566:AF566"/>
    <mergeCell ref="C556:L556"/>
    <mergeCell ref="M556:V556"/>
    <mergeCell ref="W556:AF556"/>
    <mergeCell ref="C558:AF558"/>
    <mergeCell ref="C559:AF559"/>
    <mergeCell ref="C554:L554"/>
    <mergeCell ref="M554:V554"/>
    <mergeCell ref="W554:AF554"/>
    <mergeCell ref="C555:L555"/>
    <mergeCell ref="M555:V555"/>
    <mergeCell ref="W555:AF555"/>
    <mergeCell ref="C571:L571"/>
    <mergeCell ref="M571:V571"/>
    <mergeCell ref="W571:AF571"/>
    <mergeCell ref="C572:L572"/>
    <mergeCell ref="M572:V572"/>
    <mergeCell ref="W572:AF572"/>
    <mergeCell ref="C569:L569"/>
    <mergeCell ref="M569:V569"/>
    <mergeCell ref="W569:AF569"/>
    <mergeCell ref="C570:L570"/>
    <mergeCell ref="M570:V570"/>
    <mergeCell ref="W570:AF570"/>
    <mergeCell ref="C567:L567"/>
    <mergeCell ref="M567:V567"/>
    <mergeCell ref="W567:AF567"/>
    <mergeCell ref="C568:L568"/>
    <mergeCell ref="M568:V568"/>
    <mergeCell ref="W568:AF568"/>
    <mergeCell ref="C577:L577"/>
    <mergeCell ref="M577:V577"/>
    <mergeCell ref="W577:AF577"/>
    <mergeCell ref="C578:L578"/>
    <mergeCell ref="M578:V578"/>
    <mergeCell ref="W578:AF578"/>
    <mergeCell ref="C575:L575"/>
    <mergeCell ref="M575:V575"/>
    <mergeCell ref="W575:AF575"/>
    <mergeCell ref="C576:L576"/>
    <mergeCell ref="M576:V576"/>
    <mergeCell ref="W576:AF576"/>
    <mergeCell ref="C573:L573"/>
    <mergeCell ref="M573:V573"/>
    <mergeCell ref="W573:AF573"/>
    <mergeCell ref="C574:L574"/>
    <mergeCell ref="M574:V574"/>
    <mergeCell ref="W574:AF574"/>
    <mergeCell ref="C583:L583"/>
    <mergeCell ref="M583:V583"/>
    <mergeCell ref="W583:AF583"/>
    <mergeCell ref="C585:AF585"/>
    <mergeCell ref="C588:AF588"/>
    <mergeCell ref="C589:AF589"/>
    <mergeCell ref="C581:L581"/>
    <mergeCell ref="M581:V581"/>
    <mergeCell ref="W581:AF581"/>
    <mergeCell ref="C582:L582"/>
    <mergeCell ref="M582:V582"/>
    <mergeCell ref="W582:AF582"/>
    <mergeCell ref="C579:L579"/>
    <mergeCell ref="M579:V579"/>
    <mergeCell ref="W579:AF579"/>
    <mergeCell ref="C580:L580"/>
    <mergeCell ref="M580:V580"/>
    <mergeCell ref="W580:AF580"/>
    <mergeCell ref="C595:L595"/>
    <mergeCell ref="M595:V595"/>
    <mergeCell ref="W595:AF595"/>
    <mergeCell ref="C596:L596"/>
    <mergeCell ref="M596:V596"/>
    <mergeCell ref="W596:AF596"/>
    <mergeCell ref="C593:L593"/>
    <mergeCell ref="M593:V593"/>
    <mergeCell ref="W593:AF593"/>
    <mergeCell ref="C594:L594"/>
    <mergeCell ref="M594:V594"/>
    <mergeCell ref="W594:AF594"/>
    <mergeCell ref="C591:L591"/>
    <mergeCell ref="M591:V591"/>
    <mergeCell ref="W591:AF591"/>
    <mergeCell ref="C592:L592"/>
    <mergeCell ref="M592:V592"/>
    <mergeCell ref="W592:AF592"/>
    <mergeCell ref="C605:AF605"/>
    <mergeCell ref="C606:I606"/>
    <mergeCell ref="J606:L606"/>
    <mergeCell ref="M606:P606"/>
    <mergeCell ref="Q606:T606"/>
    <mergeCell ref="U606:X606"/>
    <mergeCell ref="Y606:AB606"/>
    <mergeCell ref="AC606:AF606"/>
    <mergeCell ref="C602:AF602"/>
    <mergeCell ref="C604:I604"/>
    <mergeCell ref="J604:L604"/>
    <mergeCell ref="M604:P604"/>
    <mergeCell ref="Q604:T604"/>
    <mergeCell ref="U604:X604"/>
    <mergeCell ref="Y604:AB604"/>
    <mergeCell ref="AC604:AF604"/>
    <mergeCell ref="C597:L597"/>
    <mergeCell ref="M597:V597"/>
    <mergeCell ref="W597:AF597"/>
    <mergeCell ref="C598:L598"/>
    <mergeCell ref="M598:V598"/>
    <mergeCell ref="W598:AF598"/>
    <mergeCell ref="AC608:AF608"/>
    <mergeCell ref="C609:I609"/>
    <mergeCell ref="J609:L609"/>
    <mergeCell ref="M609:P609"/>
    <mergeCell ref="Q609:T609"/>
    <mergeCell ref="U609:X609"/>
    <mergeCell ref="Y609:AB609"/>
    <mergeCell ref="AC609:AF609"/>
    <mergeCell ref="C608:I608"/>
    <mergeCell ref="J608:L608"/>
    <mergeCell ref="M608:P608"/>
    <mergeCell ref="Q608:T608"/>
    <mergeCell ref="U608:X608"/>
    <mergeCell ref="Y608:AB608"/>
    <mergeCell ref="C607:I607"/>
    <mergeCell ref="J607:L607"/>
    <mergeCell ref="M607:P607"/>
    <mergeCell ref="Q607:T607"/>
    <mergeCell ref="Y607:AB607"/>
    <mergeCell ref="AC607:AF607"/>
    <mergeCell ref="AC612:AF612"/>
    <mergeCell ref="C613:I613"/>
    <mergeCell ref="J613:L613"/>
    <mergeCell ref="M613:P613"/>
    <mergeCell ref="Q613:T613"/>
    <mergeCell ref="U613:X613"/>
    <mergeCell ref="Y613:AB613"/>
    <mergeCell ref="AC613:AF613"/>
    <mergeCell ref="C612:I612"/>
    <mergeCell ref="J612:L612"/>
    <mergeCell ref="M612:P612"/>
    <mergeCell ref="Q612:T612"/>
    <mergeCell ref="U612:X612"/>
    <mergeCell ref="Y612:AB612"/>
    <mergeCell ref="C610:AF610"/>
    <mergeCell ref="C611:I611"/>
    <mergeCell ref="J611:L611"/>
    <mergeCell ref="M611:P611"/>
    <mergeCell ref="Q611:T611"/>
    <mergeCell ref="U611:X611"/>
    <mergeCell ref="Y611:AB611"/>
    <mergeCell ref="AC611:AF611"/>
    <mergeCell ref="C617:AF622"/>
    <mergeCell ref="C624:AF624"/>
    <mergeCell ref="C626:E626"/>
    <mergeCell ref="F626:I626"/>
    <mergeCell ref="J626:P626"/>
    <mergeCell ref="Q626:X626"/>
    <mergeCell ref="Y626:AF626"/>
    <mergeCell ref="AC614:AF614"/>
    <mergeCell ref="C615:I615"/>
    <mergeCell ref="J615:L615"/>
    <mergeCell ref="M615:P615"/>
    <mergeCell ref="Q615:T615"/>
    <mergeCell ref="U615:X615"/>
    <mergeCell ref="Y615:AB615"/>
    <mergeCell ref="AC615:AF615"/>
    <mergeCell ref="C614:I614"/>
    <mergeCell ref="J614:L614"/>
    <mergeCell ref="M614:P614"/>
    <mergeCell ref="Q614:T614"/>
    <mergeCell ref="U614:X614"/>
    <mergeCell ref="Y614:AB614"/>
    <mergeCell ref="C629:E629"/>
    <mergeCell ref="F629:I629"/>
    <mergeCell ref="Y629:AF629"/>
    <mergeCell ref="C630:E630"/>
    <mergeCell ref="Q630:X630"/>
    <mergeCell ref="C631:D631"/>
    <mergeCell ref="Q631:X631"/>
    <mergeCell ref="C627:E627"/>
    <mergeCell ref="F627:I627"/>
    <mergeCell ref="J627:P627"/>
    <mergeCell ref="Q627:X627"/>
    <mergeCell ref="Y627:AF627"/>
    <mergeCell ref="C628:E628"/>
    <mergeCell ref="F628:I628"/>
    <mergeCell ref="J628:P628"/>
    <mergeCell ref="Q628:X628"/>
    <mergeCell ref="Y628:AF628"/>
    <mergeCell ref="Y639:AB639"/>
    <mergeCell ref="AC639:AF639"/>
    <mergeCell ref="C640:H640"/>
    <mergeCell ref="I640:L640"/>
    <mergeCell ref="M640:P640"/>
    <mergeCell ref="Q640:T640"/>
    <mergeCell ref="U640:X640"/>
    <mergeCell ref="Y640:AB640"/>
    <mergeCell ref="AC640:AF640"/>
    <mergeCell ref="C635:AF635"/>
    <mergeCell ref="C637:H639"/>
    <mergeCell ref="I637:T637"/>
    <mergeCell ref="U637:AF637"/>
    <mergeCell ref="I638:T638"/>
    <mergeCell ref="U638:AF638"/>
    <mergeCell ref="I639:L639"/>
    <mergeCell ref="M639:P639"/>
    <mergeCell ref="Q639:T639"/>
    <mergeCell ref="U639:X639"/>
    <mergeCell ref="C661:H662"/>
    <mergeCell ref="I661:P661"/>
    <mergeCell ref="Q661:X661"/>
    <mergeCell ref="Y661:AF661"/>
    <mergeCell ref="I662:L662"/>
    <mergeCell ref="M662:P662"/>
    <mergeCell ref="Q662:T662"/>
    <mergeCell ref="U662:X662"/>
    <mergeCell ref="Y662:AB662"/>
    <mergeCell ref="AC662:AF662"/>
    <mergeCell ref="C646:AF646"/>
    <mergeCell ref="C647:AF647"/>
    <mergeCell ref="C651:AF651"/>
    <mergeCell ref="C653:AF653"/>
    <mergeCell ref="C657:AF657"/>
    <mergeCell ref="C659:AF659"/>
    <mergeCell ref="AC641:AF641"/>
    <mergeCell ref="C642:H642"/>
    <mergeCell ref="I642:L642"/>
    <mergeCell ref="M642:P642"/>
    <mergeCell ref="Q642:T642"/>
    <mergeCell ref="U642:X642"/>
    <mergeCell ref="Y642:AB642"/>
    <mergeCell ref="AC642:AF642"/>
    <mergeCell ref="C641:H641"/>
    <mergeCell ref="I641:L641"/>
    <mergeCell ref="M641:P641"/>
    <mergeCell ref="Q641:T641"/>
    <mergeCell ref="U641:X641"/>
    <mergeCell ref="Y641:AB641"/>
    <mergeCell ref="AC665:AF665"/>
    <mergeCell ref="C666:H666"/>
    <mergeCell ref="I666:L666"/>
    <mergeCell ref="M666:P666"/>
    <mergeCell ref="Q666:T666"/>
    <mergeCell ref="U666:X666"/>
    <mergeCell ref="Y666:AB666"/>
    <mergeCell ref="AC666:AF666"/>
    <mergeCell ref="C665:H665"/>
    <mergeCell ref="I665:L665"/>
    <mergeCell ref="M665:P665"/>
    <mergeCell ref="Q665:T665"/>
    <mergeCell ref="U665:X665"/>
    <mergeCell ref="Y665:AB665"/>
    <mergeCell ref="AC663:AF663"/>
    <mergeCell ref="C664:H664"/>
    <mergeCell ref="I664:L664"/>
    <mergeCell ref="M664:P664"/>
    <mergeCell ref="Q664:T664"/>
    <mergeCell ref="U664:X664"/>
    <mergeCell ref="Y664:AB664"/>
    <mergeCell ref="AC664:AF664"/>
    <mergeCell ref="C663:H663"/>
    <mergeCell ref="I663:L663"/>
    <mergeCell ref="M663:P663"/>
    <mergeCell ref="Q663:T663"/>
    <mergeCell ref="U663:X663"/>
    <mergeCell ref="Y663:AB663"/>
    <mergeCell ref="AC669:AF669"/>
    <mergeCell ref="C670:H670"/>
    <mergeCell ref="I670:L670"/>
    <mergeCell ref="M670:P670"/>
    <mergeCell ref="Q670:T670"/>
    <mergeCell ref="U670:X670"/>
    <mergeCell ref="Y670:AB670"/>
    <mergeCell ref="AC670:AF670"/>
    <mergeCell ref="C669:H669"/>
    <mergeCell ref="I669:L669"/>
    <mergeCell ref="M669:P669"/>
    <mergeCell ref="Q669:T669"/>
    <mergeCell ref="U669:X669"/>
    <mergeCell ref="Y669:AB669"/>
    <mergeCell ref="AC667:AF667"/>
    <mergeCell ref="C668:H668"/>
    <mergeCell ref="I668:L668"/>
    <mergeCell ref="M668:P668"/>
    <mergeCell ref="Q668:T668"/>
    <mergeCell ref="U668:X668"/>
    <mergeCell ref="Y668:AB668"/>
    <mergeCell ref="AC668:AF668"/>
    <mergeCell ref="C667:H667"/>
    <mergeCell ref="I667:L667"/>
    <mergeCell ref="M667:P667"/>
    <mergeCell ref="Q667:T667"/>
    <mergeCell ref="U667:X667"/>
    <mergeCell ref="Y667:AB667"/>
    <mergeCell ref="C681:L681"/>
    <mergeCell ref="M681:V681"/>
    <mergeCell ref="W681:AF681"/>
    <mergeCell ref="C682:L682"/>
    <mergeCell ref="M682:V682"/>
    <mergeCell ref="W682:AF682"/>
    <mergeCell ref="C679:L679"/>
    <mergeCell ref="M679:V679"/>
    <mergeCell ref="W679:AF679"/>
    <mergeCell ref="C680:L680"/>
    <mergeCell ref="M680:V680"/>
    <mergeCell ref="W680:AF680"/>
    <mergeCell ref="AC671:AF671"/>
    <mergeCell ref="C673:AF673"/>
    <mergeCell ref="C675:AF676"/>
    <mergeCell ref="C677:L678"/>
    <mergeCell ref="M677:V678"/>
    <mergeCell ref="W677:AF678"/>
    <mergeCell ref="C671:H671"/>
    <mergeCell ref="I671:L671"/>
    <mergeCell ref="M671:P671"/>
    <mergeCell ref="Q671:T671"/>
    <mergeCell ref="U671:X671"/>
    <mergeCell ref="Y671:AB671"/>
    <mergeCell ref="C687:L687"/>
    <mergeCell ref="M687:V687"/>
    <mergeCell ref="W687:AF687"/>
    <mergeCell ref="C688:L688"/>
    <mergeCell ref="M688:V688"/>
    <mergeCell ref="W688:AF688"/>
    <mergeCell ref="C685:L685"/>
    <mergeCell ref="M685:V685"/>
    <mergeCell ref="W685:AF685"/>
    <mergeCell ref="C686:L686"/>
    <mergeCell ref="M686:V686"/>
    <mergeCell ref="W686:AF686"/>
    <mergeCell ref="C683:L683"/>
    <mergeCell ref="M683:V683"/>
    <mergeCell ref="W683:AF683"/>
    <mergeCell ref="C684:L684"/>
    <mergeCell ref="M684:V684"/>
    <mergeCell ref="W684:AF684"/>
    <mergeCell ref="C693:L693"/>
    <mergeCell ref="M693:V693"/>
    <mergeCell ref="W693:AF693"/>
    <mergeCell ref="C694:L694"/>
    <mergeCell ref="M694:V694"/>
    <mergeCell ref="W694:AF694"/>
    <mergeCell ref="C691:L691"/>
    <mergeCell ref="M691:V691"/>
    <mergeCell ref="W691:AF691"/>
    <mergeCell ref="C692:L692"/>
    <mergeCell ref="M692:V692"/>
    <mergeCell ref="W692:AF692"/>
    <mergeCell ref="C689:L689"/>
    <mergeCell ref="M689:V689"/>
    <mergeCell ref="W689:AF689"/>
    <mergeCell ref="C690:L690"/>
    <mergeCell ref="M690:V690"/>
    <mergeCell ref="W690:AF690"/>
    <mergeCell ref="C700:AF700"/>
    <mergeCell ref="C702:L703"/>
    <mergeCell ref="M702:V703"/>
    <mergeCell ref="W702:AF703"/>
    <mergeCell ref="C704:L704"/>
    <mergeCell ref="M704:V704"/>
    <mergeCell ref="W704:AF704"/>
    <mergeCell ref="C697:L697"/>
    <mergeCell ref="M697:V697"/>
    <mergeCell ref="W697:AF697"/>
    <mergeCell ref="C698:L698"/>
    <mergeCell ref="M698:V698"/>
    <mergeCell ref="W698:AF698"/>
    <mergeCell ref="C695:L695"/>
    <mergeCell ref="M695:V695"/>
    <mergeCell ref="W695:AF695"/>
    <mergeCell ref="C696:L696"/>
    <mergeCell ref="M696:V696"/>
    <mergeCell ref="W696:AF696"/>
    <mergeCell ref="C715:L715"/>
    <mergeCell ref="M715:V715"/>
    <mergeCell ref="W715:AF715"/>
    <mergeCell ref="C716:L716"/>
    <mergeCell ref="M716:V716"/>
    <mergeCell ref="W716:AF716"/>
    <mergeCell ref="C707:L707"/>
    <mergeCell ref="M707:V707"/>
    <mergeCell ref="W707:AF707"/>
    <mergeCell ref="C709:AF709"/>
    <mergeCell ref="C711:AF711"/>
    <mergeCell ref="C713:L714"/>
    <mergeCell ref="M713:V714"/>
    <mergeCell ref="W713:AF714"/>
    <mergeCell ref="C705:L705"/>
    <mergeCell ref="M705:V705"/>
    <mergeCell ref="W705:AF705"/>
    <mergeCell ref="C706:L706"/>
    <mergeCell ref="M706:V706"/>
    <mergeCell ref="W706:AF706"/>
    <mergeCell ref="C721:L721"/>
    <mergeCell ref="M721:V721"/>
    <mergeCell ref="W721:AF721"/>
    <mergeCell ref="C722:L722"/>
    <mergeCell ref="M722:V722"/>
    <mergeCell ref="W722:AF722"/>
    <mergeCell ref="C719:L719"/>
    <mergeCell ref="M719:V719"/>
    <mergeCell ref="W719:AF719"/>
    <mergeCell ref="C720:L720"/>
    <mergeCell ref="M720:V720"/>
    <mergeCell ref="W720:AF720"/>
    <mergeCell ref="C717:L717"/>
    <mergeCell ref="M717:V717"/>
    <mergeCell ref="W717:AF717"/>
    <mergeCell ref="C718:L718"/>
    <mergeCell ref="M718:V718"/>
    <mergeCell ref="W718:AF718"/>
    <mergeCell ref="C727:L727"/>
    <mergeCell ref="M727:V727"/>
    <mergeCell ref="W727:AF727"/>
    <mergeCell ref="C728:L728"/>
    <mergeCell ref="M728:V728"/>
    <mergeCell ref="W728:AF728"/>
    <mergeCell ref="C725:L725"/>
    <mergeCell ref="M725:V725"/>
    <mergeCell ref="W725:AF725"/>
    <mergeCell ref="C726:L726"/>
    <mergeCell ref="M726:V726"/>
    <mergeCell ref="W726:AF726"/>
    <mergeCell ref="C723:L723"/>
    <mergeCell ref="M723:V723"/>
    <mergeCell ref="W723:AF723"/>
    <mergeCell ref="C724:L724"/>
    <mergeCell ref="M724:V724"/>
    <mergeCell ref="W724:AF724"/>
    <mergeCell ref="C733:L733"/>
    <mergeCell ref="M733:V733"/>
    <mergeCell ref="W733:AF733"/>
    <mergeCell ref="C734:L734"/>
    <mergeCell ref="M734:V734"/>
    <mergeCell ref="W734:AF734"/>
    <mergeCell ref="C731:L731"/>
    <mergeCell ref="M731:V731"/>
    <mergeCell ref="W731:AF731"/>
    <mergeCell ref="C732:L732"/>
    <mergeCell ref="M732:V732"/>
    <mergeCell ref="W732:AF732"/>
    <mergeCell ref="C729:L729"/>
    <mergeCell ref="M729:V729"/>
    <mergeCell ref="W729:AF729"/>
    <mergeCell ref="C730:L730"/>
    <mergeCell ref="M730:V730"/>
    <mergeCell ref="W730:AF730"/>
    <mergeCell ref="C739:L739"/>
    <mergeCell ref="M739:V739"/>
    <mergeCell ref="W739:AF739"/>
    <mergeCell ref="C740:L740"/>
    <mergeCell ref="M740:V740"/>
    <mergeCell ref="W740:AF740"/>
    <mergeCell ref="C737:L737"/>
    <mergeCell ref="M737:V737"/>
    <mergeCell ref="W737:AF737"/>
    <mergeCell ref="C738:L738"/>
    <mergeCell ref="M738:V738"/>
    <mergeCell ref="W738:AF738"/>
    <mergeCell ref="C735:L735"/>
    <mergeCell ref="M735:V735"/>
    <mergeCell ref="W735:AF735"/>
    <mergeCell ref="C736:L736"/>
    <mergeCell ref="M736:V736"/>
    <mergeCell ref="W736:AF736"/>
    <mergeCell ref="C745:L745"/>
    <mergeCell ref="M745:V745"/>
    <mergeCell ref="W745:AF745"/>
    <mergeCell ref="C746:L746"/>
    <mergeCell ref="M746:V746"/>
    <mergeCell ref="W746:AF746"/>
    <mergeCell ref="C743:L743"/>
    <mergeCell ref="M743:V743"/>
    <mergeCell ref="W743:AF743"/>
    <mergeCell ref="C744:L744"/>
    <mergeCell ref="M744:V744"/>
    <mergeCell ref="W744:AF744"/>
    <mergeCell ref="C741:L741"/>
    <mergeCell ref="M741:V741"/>
    <mergeCell ref="W741:AF741"/>
    <mergeCell ref="C742:L742"/>
    <mergeCell ref="M742:V742"/>
    <mergeCell ref="W742:AF742"/>
    <mergeCell ref="C751:L751"/>
    <mergeCell ref="M751:V751"/>
    <mergeCell ref="W751:AF751"/>
    <mergeCell ref="C752:L752"/>
    <mergeCell ref="M752:V752"/>
    <mergeCell ref="W752:AF752"/>
    <mergeCell ref="C749:L749"/>
    <mergeCell ref="M749:V749"/>
    <mergeCell ref="W749:AF749"/>
    <mergeCell ref="C750:L750"/>
    <mergeCell ref="M750:V750"/>
    <mergeCell ref="W750:AF750"/>
    <mergeCell ref="C747:L747"/>
    <mergeCell ref="M747:V747"/>
    <mergeCell ref="W747:AF747"/>
    <mergeCell ref="C748:L748"/>
    <mergeCell ref="M748:V748"/>
    <mergeCell ref="W748:AF748"/>
    <mergeCell ref="C757:L757"/>
    <mergeCell ref="M757:V757"/>
    <mergeCell ref="W757:AF757"/>
    <mergeCell ref="C760:L761"/>
    <mergeCell ref="M760:V761"/>
    <mergeCell ref="W760:AF761"/>
    <mergeCell ref="C755:L755"/>
    <mergeCell ref="M755:V755"/>
    <mergeCell ref="W755:AF755"/>
    <mergeCell ref="C756:L756"/>
    <mergeCell ref="M756:V756"/>
    <mergeCell ref="W756:AF756"/>
    <mergeCell ref="C753:L753"/>
    <mergeCell ref="M753:V753"/>
    <mergeCell ref="W753:AF753"/>
    <mergeCell ref="C754:L754"/>
    <mergeCell ref="M754:V754"/>
    <mergeCell ref="W754:AF754"/>
    <mergeCell ref="C771:N771"/>
    <mergeCell ref="O771:W771"/>
    <mergeCell ref="X771:AF771"/>
    <mergeCell ref="C772:N772"/>
    <mergeCell ref="O772:W772"/>
    <mergeCell ref="X772:AF772"/>
    <mergeCell ref="C764:L764"/>
    <mergeCell ref="M764:V764"/>
    <mergeCell ref="W764:AF764"/>
    <mergeCell ref="C766:AF766"/>
    <mergeCell ref="C768:AF768"/>
    <mergeCell ref="C770:N770"/>
    <mergeCell ref="O770:W770"/>
    <mergeCell ref="X770:AF770"/>
    <mergeCell ref="C762:L762"/>
    <mergeCell ref="M762:V762"/>
    <mergeCell ref="W762:AF762"/>
    <mergeCell ref="C763:L763"/>
    <mergeCell ref="M763:V763"/>
    <mergeCell ref="W763:AF763"/>
    <mergeCell ref="C778:AF778"/>
    <mergeCell ref="C780:H782"/>
    <mergeCell ref="I780:T781"/>
    <mergeCell ref="U780:AF781"/>
    <mergeCell ref="I782:L782"/>
    <mergeCell ref="M782:P782"/>
    <mergeCell ref="Q782:T782"/>
    <mergeCell ref="U782:X782"/>
    <mergeCell ref="Y782:AB782"/>
    <mergeCell ref="AC782:AF782"/>
    <mergeCell ref="C775:N775"/>
    <mergeCell ref="O775:W775"/>
    <mergeCell ref="X775:AF775"/>
    <mergeCell ref="C776:N776"/>
    <mergeCell ref="O776:W776"/>
    <mergeCell ref="X776:AF776"/>
    <mergeCell ref="C773:N773"/>
    <mergeCell ref="O773:W773"/>
    <mergeCell ref="X773:AF773"/>
    <mergeCell ref="C774:N774"/>
    <mergeCell ref="O774:W774"/>
    <mergeCell ref="X774:AF774"/>
    <mergeCell ref="AC785:AF785"/>
    <mergeCell ref="C786:H786"/>
    <mergeCell ref="I786:L786"/>
    <mergeCell ref="M786:P786"/>
    <mergeCell ref="Q786:T786"/>
    <mergeCell ref="U786:X786"/>
    <mergeCell ref="Y786:AB786"/>
    <mergeCell ref="AC786:AF786"/>
    <mergeCell ref="C785:H785"/>
    <mergeCell ref="I785:L785"/>
    <mergeCell ref="M785:P785"/>
    <mergeCell ref="Q785:T785"/>
    <mergeCell ref="U785:X785"/>
    <mergeCell ref="Y785:AB785"/>
    <mergeCell ref="AC783:AF783"/>
    <mergeCell ref="C784:H784"/>
    <mergeCell ref="I784:L784"/>
    <mergeCell ref="M784:P784"/>
    <mergeCell ref="Q784:T784"/>
    <mergeCell ref="U784:X784"/>
    <mergeCell ref="Y784:AB784"/>
    <mergeCell ref="AC784:AF784"/>
    <mergeCell ref="C783:H783"/>
    <mergeCell ref="I783:L783"/>
    <mergeCell ref="M783:P783"/>
    <mergeCell ref="Q783:T783"/>
    <mergeCell ref="U783:X783"/>
    <mergeCell ref="Y783:AB783"/>
    <mergeCell ref="AC789:AF789"/>
    <mergeCell ref="C790:H790"/>
    <mergeCell ref="I790:L790"/>
    <mergeCell ref="M790:P790"/>
    <mergeCell ref="Q790:T790"/>
    <mergeCell ref="U790:X790"/>
    <mergeCell ref="Y790:AB790"/>
    <mergeCell ref="AC790:AF790"/>
    <mergeCell ref="C789:H789"/>
    <mergeCell ref="I789:L789"/>
    <mergeCell ref="M789:P789"/>
    <mergeCell ref="Q789:T789"/>
    <mergeCell ref="U789:X789"/>
    <mergeCell ref="Y789:AB789"/>
    <mergeCell ref="AC787:AF787"/>
    <mergeCell ref="C788:H788"/>
    <mergeCell ref="I788:L788"/>
    <mergeCell ref="M788:P788"/>
    <mergeCell ref="Q788:T788"/>
    <mergeCell ref="U788:X788"/>
    <mergeCell ref="Y788:AB788"/>
    <mergeCell ref="AC788:AF788"/>
    <mergeCell ref="C787:H787"/>
    <mergeCell ref="I787:L787"/>
    <mergeCell ref="M787:P787"/>
    <mergeCell ref="Q787:T787"/>
    <mergeCell ref="U787:X787"/>
    <mergeCell ref="Y787:AB787"/>
    <mergeCell ref="AC793:AF793"/>
    <mergeCell ref="C794:H794"/>
    <mergeCell ref="I794:L794"/>
    <mergeCell ref="M794:P794"/>
    <mergeCell ref="Q794:T794"/>
    <mergeCell ref="U794:X794"/>
    <mergeCell ref="Y794:AB794"/>
    <mergeCell ref="AC794:AF794"/>
    <mergeCell ref="C793:H793"/>
    <mergeCell ref="I793:L793"/>
    <mergeCell ref="M793:P793"/>
    <mergeCell ref="Q793:T793"/>
    <mergeCell ref="U793:X793"/>
    <mergeCell ref="Y793:AB793"/>
    <mergeCell ref="AC791:AF791"/>
    <mergeCell ref="C792:H792"/>
    <mergeCell ref="I792:L792"/>
    <mergeCell ref="M792:P792"/>
    <mergeCell ref="Q792:T792"/>
    <mergeCell ref="U792:X792"/>
    <mergeCell ref="Y792:AB792"/>
    <mergeCell ref="AC792:AF792"/>
    <mergeCell ref="C791:H791"/>
    <mergeCell ref="I791:L791"/>
    <mergeCell ref="M791:P791"/>
    <mergeCell ref="Q791:T791"/>
    <mergeCell ref="U791:X791"/>
    <mergeCell ref="Y791:AB791"/>
    <mergeCell ref="C811:K811"/>
    <mergeCell ref="L811:P811"/>
    <mergeCell ref="Q811:X811"/>
    <mergeCell ref="Y811:AF811"/>
    <mergeCell ref="C812:K812"/>
    <mergeCell ref="L812:P812"/>
    <mergeCell ref="Q812:X812"/>
    <mergeCell ref="Y812:AF812"/>
    <mergeCell ref="C809:K809"/>
    <mergeCell ref="L809:P809"/>
    <mergeCell ref="Q809:X809"/>
    <mergeCell ref="Y809:AF809"/>
    <mergeCell ref="C810:K810"/>
    <mergeCell ref="L810:P810"/>
    <mergeCell ref="Q810:X810"/>
    <mergeCell ref="Y810:AF810"/>
    <mergeCell ref="AC795:AF795"/>
    <mergeCell ref="C797:AF797"/>
    <mergeCell ref="C799:AF800"/>
    <mergeCell ref="C805:AF805"/>
    <mergeCell ref="C807:K808"/>
    <mergeCell ref="L807:P808"/>
    <mergeCell ref="Q807:AF807"/>
    <mergeCell ref="Q808:X808"/>
    <mergeCell ref="Y808:AF808"/>
    <mergeCell ref="C795:H795"/>
    <mergeCell ref="I795:L795"/>
    <mergeCell ref="M795:P795"/>
    <mergeCell ref="Q795:T795"/>
    <mergeCell ref="U795:X795"/>
    <mergeCell ref="Y795:AB795"/>
    <mergeCell ref="C817:K817"/>
    <mergeCell ref="L817:P817"/>
    <mergeCell ref="Q817:X817"/>
    <mergeCell ref="Y817:AF817"/>
    <mergeCell ref="C818:K818"/>
    <mergeCell ref="L818:P818"/>
    <mergeCell ref="Q818:X818"/>
    <mergeCell ref="Y818:AF818"/>
    <mergeCell ref="C815:K815"/>
    <mergeCell ref="L815:P815"/>
    <mergeCell ref="Q815:X815"/>
    <mergeCell ref="Y815:AF815"/>
    <mergeCell ref="C816:K816"/>
    <mergeCell ref="L816:P816"/>
    <mergeCell ref="Q816:X816"/>
    <mergeCell ref="Y816:AF816"/>
    <mergeCell ref="C813:K813"/>
    <mergeCell ref="L813:P813"/>
    <mergeCell ref="Q813:X813"/>
    <mergeCell ref="Y813:AF813"/>
    <mergeCell ref="C814:K814"/>
    <mergeCell ref="L814:P814"/>
    <mergeCell ref="Q814:X814"/>
    <mergeCell ref="Y814:AF814"/>
    <mergeCell ref="Y827:AB827"/>
    <mergeCell ref="AC827:AF827"/>
    <mergeCell ref="C828:L828"/>
    <mergeCell ref="M828:P828"/>
    <mergeCell ref="Q828:T828"/>
    <mergeCell ref="U828:X828"/>
    <mergeCell ref="Y828:AB828"/>
    <mergeCell ref="AC828:AF828"/>
    <mergeCell ref="C819:K819"/>
    <mergeCell ref="L819:P819"/>
    <mergeCell ref="Q819:X819"/>
    <mergeCell ref="Y819:AF819"/>
    <mergeCell ref="C821:AF822"/>
    <mergeCell ref="C826:L827"/>
    <mergeCell ref="M826:AF826"/>
    <mergeCell ref="M827:P827"/>
    <mergeCell ref="Q827:T827"/>
    <mergeCell ref="U827:X827"/>
    <mergeCell ref="C831:L831"/>
    <mergeCell ref="M831:P831"/>
    <mergeCell ref="Q831:T831"/>
    <mergeCell ref="U831:X831"/>
    <mergeCell ref="Y831:AB831"/>
    <mergeCell ref="AC831:AF831"/>
    <mergeCell ref="C830:L830"/>
    <mergeCell ref="M830:P830"/>
    <mergeCell ref="Q830:T830"/>
    <mergeCell ref="U830:X830"/>
    <mergeCell ref="Y830:AB830"/>
    <mergeCell ref="AC830:AF830"/>
    <mergeCell ref="C829:L829"/>
    <mergeCell ref="M829:P829"/>
    <mergeCell ref="Q829:T829"/>
    <mergeCell ref="U829:X829"/>
    <mergeCell ref="Y829:AB829"/>
    <mergeCell ref="AC829:AF829"/>
    <mergeCell ref="C834:L834"/>
    <mergeCell ref="M834:P834"/>
    <mergeCell ref="Q834:T834"/>
    <mergeCell ref="U834:X834"/>
    <mergeCell ref="Y834:AB834"/>
    <mergeCell ref="AC834:AF834"/>
    <mergeCell ref="C833:L833"/>
    <mergeCell ref="M833:P833"/>
    <mergeCell ref="Q833:T833"/>
    <mergeCell ref="U833:X833"/>
    <mergeCell ref="Y833:AB833"/>
    <mergeCell ref="AC833:AF833"/>
    <mergeCell ref="C832:L832"/>
    <mergeCell ref="M832:P832"/>
    <mergeCell ref="Q832:T832"/>
    <mergeCell ref="U832:X832"/>
    <mergeCell ref="Y832:AB832"/>
    <mergeCell ref="AC832:AF832"/>
    <mergeCell ref="C837:L837"/>
    <mergeCell ref="M837:P837"/>
    <mergeCell ref="Q837:T837"/>
    <mergeCell ref="U837:X837"/>
    <mergeCell ref="Y837:AB837"/>
    <mergeCell ref="AC837:AF837"/>
    <mergeCell ref="C836:L836"/>
    <mergeCell ref="M836:P836"/>
    <mergeCell ref="Q836:T836"/>
    <mergeCell ref="U836:X836"/>
    <mergeCell ref="Y836:AB836"/>
    <mergeCell ref="AC836:AF836"/>
    <mergeCell ref="C835:L835"/>
    <mergeCell ref="M835:P835"/>
    <mergeCell ref="Q835:T835"/>
    <mergeCell ref="U835:X835"/>
    <mergeCell ref="Y835:AB835"/>
    <mergeCell ref="AC835:AF835"/>
    <mergeCell ref="C840:L840"/>
    <mergeCell ref="M840:P840"/>
    <mergeCell ref="Q840:T840"/>
    <mergeCell ref="U840:X840"/>
    <mergeCell ref="Y840:AB840"/>
    <mergeCell ref="AC840:AF840"/>
    <mergeCell ref="C839:L839"/>
    <mergeCell ref="M839:P839"/>
    <mergeCell ref="Q839:T839"/>
    <mergeCell ref="U839:X839"/>
    <mergeCell ref="Y839:AB839"/>
    <mergeCell ref="AC839:AF839"/>
    <mergeCell ref="C838:L838"/>
    <mergeCell ref="M838:P838"/>
    <mergeCell ref="Q838:T838"/>
    <mergeCell ref="U838:X838"/>
    <mergeCell ref="Y838:AB838"/>
    <mergeCell ref="AC838:AF838"/>
    <mergeCell ref="C843:L843"/>
    <mergeCell ref="M843:P843"/>
    <mergeCell ref="Q843:T843"/>
    <mergeCell ref="U843:X843"/>
    <mergeCell ref="Y843:AB843"/>
    <mergeCell ref="AC843:AF843"/>
    <mergeCell ref="C842:L842"/>
    <mergeCell ref="M842:P842"/>
    <mergeCell ref="Q842:T842"/>
    <mergeCell ref="U842:X842"/>
    <mergeCell ref="Y842:AB842"/>
    <mergeCell ref="AC842:AF842"/>
    <mergeCell ref="C841:L841"/>
    <mergeCell ref="M841:P841"/>
    <mergeCell ref="Q841:T841"/>
    <mergeCell ref="U841:X841"/>
    <mergeCell ref="Y841:AB841"/>
    <mergeCell ref="AC841:AF841"/>
    <mergeCell ref="C846:L846"/>
    <mergeCell ref="M846:P846"/>
    <mergeCell ref="Q846:T846"/>
    <mergeCell ref="U846:X846"/>
    <mergeCell ref="Y846:AB846"/>
    <mergeCell ref="AC846:AF846"/>
    <mergeCell ref="C845:L845"/>
    <mergeCell ref="M845:P845"/>
    <mergeCell ref="Q845:T845"/>
    <mergeCell ref="U845:X845"/>
    <mergeCell ref="Y845:AB845"/>
    <mergeCell ref="AC845:AF845"/>
    <mergeCell ref="C844:L844"/>
    <mergeCell ref="M844:P844"/>
    <mergeCell ref="Q844:T844"/>
    <mergeCell ref="U844:X844"/>
    <mergeCell ref="Y844:AB844"/>
    <mergeCell ref="AC844:AF844"/>
    <mergeCell ref="C852:L852"/>
    <mergeCell ref="M852:P852"/>
    <mergeCell ref="Q852:T852"/>
    <mergeCell ref="U852:X852"/>
    <mergeCell ref="Y852:AB852"/>
    <mergeCell ref="AC852:AF852"/>
    <mergeCell ref="C850:L851"/>
    <mergeCell ref="M850:AF850"/>
    <mergeCell ref="M851:P851"/>
    <mergeCell ref="Q851:T851"/>
    <mergeCell ref="U851:X851"/>
    <mergeCell ref="Y851:AB851"/>
    <mergeCell ref="AC851:AF851"/>
    <mergeCell ref="C847:L847"/>
    <mergeCell ref="M847:P847"/>
    <mergeCell ref="Q847:T847"/>
    <mergeCell ref="U847:X847"/>
    <mergeCell ref="Y847:AB847"/>
    <mergeCell ref="AC847:AF847"/>
    <mergeCell ref="C855:L855"/>
    <mergeCell ref="M855:P855"/>
    <mergeCell ref="Q855:T855"/>
    <mergeCell ref="U855:X855"/>
    <mergeCell ref="Y855:AB855"/>
    <mergeCell ref="AC855:AF855"/>
    <mergeCell ref="C854:L854"/>
    <mergeCell ref="M854:P854"/>
    <mergeCell ref="Q854:T854"/>
    <mergeCell ref="U854:X854"/>
    <mergeCell ref="Y854:AB854"/>
    <mergeCell ref="AC854:AF854"/>
    <mergeCell ref="C853:L853"/>
    <mergeCell ref="M853:P853"/>
    <mergeCell ref="Q853:T853"/>
    <mergeCell ref="U853:X853"/>
    <mergeCell ref="Y853:AB853"/>
    <mergeCell ref="AC853:AF853"/>
    <mergeCell ref="C858:L858"/>
    <mergeCell ref="M858:P858"/>
    <mergeCell ref="Q858:T858"/>
    <mergeCell ref="U858:X858"/>
    <mergeCell ref="Y858:AB858"/>
    <mergeCell ref="AC858:AF858"/>
    <mergeCell ref="C857:L857"/>
    <mergeCell ref="M857:P857"/>
    <mergeCell ref="Q857:T857"/>
    <mergeCell ref="U857:X857"/>
    <mergeCell ref="Y857:AB857"/>
    <mergeCell ref="AC857:AF857"/>
    <mergeCell ref="C856:L856"/>
    <mergeCell ref="M856:P856"/>
    <mergeCell ref="Q856:T856"/>
    <mergeCell ref="U856:X856"/>
    <mergeCell ref="Y856:AB856"/>
    <mergeCell ref="AC856:AF856"/>
    <mergeCell ref="C861:L861"/>
    <mergeCell ref="M861:P861"/>
    <mergeCell ref="Q861:T861"/>
    <mergeCell ref="U861:X861"/>
    <mergeCell ref="Y861:AB861"/>
    <mergeCell ref="AC861:AF861"/>
    <mergeCell ref="C860:L860"/>
    <mergeCell ref="M860:P860"/>
    <mergeCell ref="Q860:T860"/>
    <mergeCell ref="U860:X860"/>
    <mergeCell ref="Y860:AB860"/>
    <mergeCell ref="AC860:AF860"/>
    <mergeCell ref="C859:L859"/>
    <mergeCell ref="M859:P859"/>
    <mergeCell ref="Q859:T859"/>
    <mergeCell ref="U859:X859"/>
    <mergeCell ref="Y859:AB859"/>
    <mergeCell ref="AC859:AF859"/>
    <mergeCell ref="C864:L864"/>
    <mergeCell ref="M864:P864"/>
    <mergeCell ref="Q864:T864"/>
    <mergeCell ref="U864:X864"/>
    <mergeCell ref="Y864:AB864"/>
    <mergeCell ref="AC864:AF864"/>
    <mergeCell ref="C863:L863"/>
    <mergeCell ref="M863:P863"/>
    <mergeCell ref="Q863:T863"/>
    <mergeCell ref="U863:X863"/>
    <mergeCell ref="Y863:AB863"/>
    <mergeCell ref="AC863:AF863"/>
    <mergeCell ref="C862:L862"/>
    <mergeCell ref="M862:P862"/>
    <mergeCell ref="Q862:T862"/>
    <mergeCell ref="U862:X862"/>
    <mergeCell ref="Y862:AB862"/>
    <mergeCell ref="AC862:AF862"/>
    <mergeCell ref="C867:L867"/>
    <mergeCell ref="M867:P867"/>
    <mergeCell ref="Q867:T867"/>
    <mergeCell ref="U867:X867"/>
    <mergeCell ref="Y867:AB867"/>
    <mergeCell ref="AC867:AF867"/>
    <mergeCell ref="C866:L866"/>
    <mergeCell ref="M866:P866"/>
    <mergeCell ref="Q866:T866"/>
    <mergeCell ref="U866:X866"/>
    <mergeCell ref="Y866:AB866"/>
    <mergeCell ref="AC866:AF866"/>
    <mergeCell ref="C865:L865"/>
    <mergeCell ref="M865:P865"/>
    <mergeCell ref="Q865:T865"/>
    <mergeCell ref="U865:X865"/>
    <mergeCell ref="Y865:AB865"/>
    <mergeCell ref="AC865:AF865"/>
    <mergeCell ref="C870:L870"/>
    <mergeCell ref="M870:P870"/>
    <mergeCell ref="Q870:T870"/>
    <mergeCell ref="U870:X870"/>
    <mergeCell ref="Y870:AB870"/>
    <mergeCell ref="AC870:AF870"/>
    <mergeCell ref="C869:L869"/>
    <mergeCell ref="M869:P869"/>
    <mergeCell ref="Q869:T869"/>
    <mergeCell ref="U869:X869"/>
    <mergeCell ref="Y869:AB869"/>
    <mergeCell ref="AC869:AF869"/>
    <mergeCell ref="C868:L868"/>
    <mergeCell ref="M868:P868"/>
    <mergeCell ref="Q868:T868"/>
    <mergeCell ref="U868:X868"/>
    <mergeCell ref="Y868:AB868"/>
    <mergeCell ref="AC868:AF868"/>
    <mergeCell ref="C882:P882"/>
    <mergeCell ref="C883:P883"/>
    <mergeCell ref="U883:W883"/>
    <mergeCell ref="Y883:AA883"/>
    <mergeCell ref="C884:P884"/>
    <mergeCell ref="U884:W884"/>
    <mergeCell ref="Y884:AA884"/>
    <mergeCell ref="C873:AF875"/>
    <mergeCell ref="U878:W878"/>
    <mergeCell ref="Y878:AA878"/>
    <mergeCell ref="U879:W879"/>
    <mergeCell ref="Y879:AA879"/>
    <mergeCell ref="C881:P881"/>
    <mergeCell ref="U881:W881"/>
    <mergeCell ref="Y881:AA881"/>
    <mergeCell ref="C871:L871"/>
    <mergeCell ref="M871:P871"/>
    <mergeCell ref="Q871:T871"/>
    <mergeCell ref="U871:X871"/>
    <mergeCell ref="Y871:AB871"/>
    <mergeCell ref="AC871:AF871"/>
    <mergeCell ref="U891:W891"/>
    <mergeCell ref="Y891:AA891"/>
    <mergeCell ref="U892:W892"/>
    <mergeCell ref="Y892:AA892"/>
    <mergeCell ref="U893:W893"/>
    <mergeCell ref="Y893:AA893"/>
    <mergeCell ref="U888:W888"/>
    <mergeCell ref="Y888:AA888"/>
    <mergeCell ref="U889:W889"/>
    <mergeCell ref="Y889:AA889"/>
    <mergeCell ref="U890:W890"/>
    <mergeCell ref="Y890:AA890"/>
    <mergeCell ref="C885:P885"/>
    <mergeCell ref="U885:W885"/>
    <mergeCell ref="Y885:AA885"/>
    <mergeCell ref="U886:W886"/>
    <mergeCell ref="Y886:AA886"/>
    <mergeCell ref="U887:W887"/>
    <mergeCell ref="Y887:AA887"/>
    <mergeCell ref="U900:W900"/>
    <mergeCell ref="Y900:AA900"/>
    <mergeCell ref="U901:W901"/>
    <mergeCell ref="Y901:AA901"/>
    <mergeCell ref="U904:W904"/>
    <mergeCell ref="Y904:AA904"/>
    <mergeCell ref="U897:W897"/>
    <mergeCell ref="Y897:AA897"/>
    <mergeCell ref="U898:W898"/>
    <mergeCell ref="Y898:AA898"/>
    <mergeCell ref="U899:W899"/>
    <mergeCell ref="Y899:AA899"/>
    <mergeCell ref="U894:W894"/>
    <mergeCell ref="Y894:AA894"/>
    <mergeCell ref="U895:W895"/>
    <mergeCell ref="Y895:AA895"/>
    <mergeCell ref="U896:W896"/>
    <mergeCell ref="Y896:AA896"/>
    <mergeCell ref="U911:W911"/>
    <mergeCell ref="Y911:AA911"/>
    <mergeCell ref="U912:W912"/>
    <mergeCell ref="Y912:AA912"/>
    <mergeCell ref="U913:W913"/>
    <mergeCell ref="Y913:AA913"/>
    <mergeCell ref="U908:W908"/>
    <mergeCell ref="Y908:AA908"/>
    <mergeCell ref="U909:W909"/>
    <mergeCell ref="Y909:AA909"/>
    <mergeCell ref="U910:W910"/>
    <mergeCell ref="Y910:AA910"/>
    <mergeCell ref="U905:W905"/>
    <mergeCell ref="Y905:AA905"/>
    <mergeCell ref="U906:W906"/>
    <mergeCell ref="Y906:AA906"/>
    <mergeCell ref="U907:W907"/>
    <mergeCell ref="Y907:AA907"/>
    <mergeCell ref="U920:W920"/>
    <mergeCell ref="Y920:AA920"/>
    <mergeCell ref="U921:W921"/>
    <mergeCell ref="Y921:AA921"/>
    <mergeCell ref="U922:W922"/>
    <mergeCell ref="Y922:AA922"/>
    <mergeCell ref="U917:W917"/>
    <mergeCell ref="Y917:AA917"/>
    <mergeCell ref="U918:W918"/>
    <mergeCell ref="Y918:AA918"/>
    <mergeCell ref="U919:W919"/>
    <mergeCell ref="Y919:AA919"/>
    <mergeCell ref="U914:W914"/>
    <mergeCell ref="Y914:AA914"/>
    <mergeCell ref="U915:W915"/>
    <mergeCell ref="Y915:AA915"/>
    <mergeCell ref="U916:W916"/>
    <mergeCell ref="Y916:AA916"/>
    <mergeCell ref="U929:W929"/>
    <mergeCell ref="Y929:AA929"/>
    <mergeCell ref="U930:W930"/>
    <mergeCell ref="Y930:AA930"/>
    <mergeCell ref="U931:W931"/>
    <mergeCell ref="Y931:AA931"/>
    <mergeCell ref="U926:W926"/>
    <mergeCell ref="Y926:AA926"/>
    <mergeCell ref="U927:W927"/>
    <mergeCell ref="Y927:AA927"/>
    <mergeCell ref="U928:W928"/>
    <mergeCell ref="Y928:AA928"/>
    <mergeCell ref="U923:W923"/>
    <mergeCell ref="Y923:AA923"/>
    <mergeCell ref="U924:W924"/>
    <mergeCell ref="Y924:AA924"/>
    <mergeCell ref="U925:W925"/>
    <mergeCell ref="Y925:AA925"/>
    <mergeCell ref="U938:W938"/>
    <mergeCell ref="Y938:AA938"/>
    <mergeCell ref="U939:W939"/>
    <mergeCell ref="Y939:AA939"/>
    <mergeCell ref="C941:AF941"/>
    <mergeCell ref="U935:W935"/>
    <mergeCell ref="Y935:AA935"/>
    <mergeCell ref="U936:W936"/>
    <mergeCell ref="Y936:AA936"/>
    <mergeCell ref="U937:W937"/>
    <mergeCell ref="Y937:AA937"/>
    <mergeCell ref="U932:W932"/>
    <mergeCell ref="Y932:AA932"/>
    <mergeCell ref="U933:W933"/>
    <mergeCell ref="Y933:AA933"/>
    <mergeCell ref="U934:W934"/>
    <mergeCell ref="Y934:AA934"/>
  </mergeCells>
  <pageMargins left="0.7" right="0.7" top="0.75" bottom="0.75" header="0.3" footer="0.3"/>
  <pageSetup paperSize="9" scale="58" orientation="portrait" r:id="rId1"/>
  <rowBreaks count="9" manualBreakCount="9">
    <brk id="52" max="31" man="1"/>
    <brk id="109" max="31" man="1"/>
    <brk id="168" max="31" man="1"/>
    <brk id="244" max="31" man="1"/>
    <brk id="298" max="31" man="1"/>
    <brk id="364" max="31" man="1"/>
    <brk id="422" max="31" man="1"/>
    <brk id="492" max="31" man="1"/>
    <brk id="944" max="31" man="1"/>
  </rowBreaks>
  <colBreaks count="1" manualBreakCount="1">
    <brk id="3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2020-10-14T06:56:21Z</dcterms:modified>
</cp:coreProperties>
</file>