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matus.masaryk\Documents\CanvasDocHelper\Evidence\fb270ce30d954f84aab6ec918bffea03\"/>
    </mc:Choice>
  </mc:AlternateContent>
  <xr:revisionPtr revIDLastSave="0" documentId="8_{DEACC6E6-6396-4256-82B3-A35947C34931}" xr6:coauthVersionLast="36" xr6:coauthVersionMax="36" xr10:uidLastSave="{00000000-0000-0000-0000-000000000000}"/>
  <bookViews>
    <workbookView xWindow="-108" yWindow="-108" windowWidth="19416" windowHeight="10416" xr2:uid="{00000000-000D-0000-FFFF-FFFF00000000}"/>
  </bookViews>
  <sheets>
    <sheet name="Notes- SK Template" sheetId="1" r:id="rId1"/>
    <sheet name="Cash Flow SK" sheetId="3" r:id="rId2"/>
  </sheets>
  <externalReferences>
    <externalReference r:id="rId3"/>
  </externalReferences>
  <definedNames>
    <definedName name="_Fill" hidden="1">#REF!</definedName>
    <definedName name="_Toc474124192" localSheetId="0">'Notes- SK Template'!$D$76</definedName>
    <definedName name="ARA_Threshold" localSheetId="1">#REF!</definedName>
    <definedName name="ARA_Threshold">#REF!</definedName>
    <definedName name="ARP_Threshold" localSheetId="1">#REF!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1">#REF!</definedName>
    <definedName name="CY_Accounts_Receivable">#REF!</definedName>
    <definedName name="CY_Administration" localSheetId="1">#REF!</definedName>
    <definedName name="CY_Administration">#REF!</definedName>
    <definedName name="CY_Cash" localSheetId="1">#REF!</definedName>
    <definedName name="CY_Cash">#REF!</definedName>
    <definedName name="CY_Common_Equity">#REF!</definedName>
    <definedName name="CY_Cost_of_Sales">#REF!</definedName>
    <definedName name="CY_Current_Liabilities">#REF!</definedName>
    <definedName name="CY_Depreciation">#REF!</definedName>
    <definedName name="CY_Gross_Profit">#REF!</definedName>
    <definedName name="CY_Inc_Bef_Tax">#REF!</definedName>
    <definedName name="CY_Intangible_Assets">#REF!</definedName>
    <definedName name="CY_Interest_Expense">#REF!</definedName>
    <definedName name="CY_Inventory">#REF!</definedName>
    <definedName name="CY_LIABIL_EQUITY">#REF!</definedName>
    <definedName name="CY_LT_Debt">#REF!</definedName>
    <definedName name="CY_Market_Value_of_Equity">#REF!</definedName>
    <definedName name="CY_Marketable_Sec">#REF!</definedName>
    <definedName name="CY_NET_PROFIT">#REF!</definedName>
    <definedName name="CY_Net_Revenue">#REF!</definedName>
    <definedName name="CY_Operating_Income">#REF!</definedName>
    <definedName name="CY_Other">#REF!</definedName>
    <definedName name="CY_Other_Curr_Assets">#REF!</definedName>
    <definedName name="CY_Other_LT_Assets">#REF!</definedName>
    <definedName name="CY_Other_LT_Liabilities">#REF!</definedName>
    <definedName name="CY_Preferred_Stock">#REF!</definedName>
    <definedName name="CY_QUICK_ASSETS">#REF!</definedName>
    <definedName name="CY_Retained_Earnings">#REF!</definedName>
    <definedName name="CY_Selling">#REF!</definedName>
    <definedName name="CY_Tangible_Assets">#REF!</definedName>
    <definedName name="CY_Tangible_Net_Worth">#REF!</definedName>
    <definedName name="CY_Taxes">#REF!</definedName>
    <definedName name="CY_TOTAL_ASSETS">#REF!</definedName>
    <definedName name="CY_TOTAL_CURR_ASSETS">#REF!</definedName>
    <definedName name="CY_TOTAL_DEBT">#REF!</definedName>
    <definedName name="CY_TOTAL_EQUITY">#REF!</definedName>
    <definedName name="CY_Working_Capital">#REF!</definedName>
    <definedName name="Dollar_Threshold">#REF!</definedName>
    <definedName name="Percent_Threshold">#REF!</definedName>
    <definedName name="PL_Dollar_Threshold">#REF!</definedName>
    <definedName name="PL_Percent_Threshold">#REF!</definedName>
    <definedName name="Print">#REF!</definedName>
    <definedName name="_xlnm.Print_Area" localSheetId="1">'Cash Flow SK'!$A$1:$G$101</definedName>
    <definedName name="_xlnm.Print_Area" localSheetId="0">'Notes- SK Template'!$B$2:$AH$841</definedName>
    <definedName name="_xlnm.Print_Area">#REF!</definedName>
    <definedName name="Print_Area_ENG" localSheetId="1">#REF!</definedName>
    <definedName name="Print_Area_ENG">#REF!</definedName>
    <definedName name="_xlnm.Print_Titles" localSheetId="0">'Notes- SK Template'!$2:$6</definedName>
    <definedName name="PY_Accounts_Receivable" localSheetId="1">#REF!</definedName>
    <definedName name="PY_Accounts_Receivable">#REF!</definedName>
    <definedName name="PY_Administration" localSheetId="1">#REF!</definedName>
    <definedName name="PY_Administration">#REF!</definedName>
    <definedName name="PY_Cash" localSheetId="1">#REF!</definedName>
    <definedName name="PY_Cash">#REF!</definedName>
    <definedName name="PY_Common_Equity">#REF!</definedName>
    <definedName name="PY_Cost_of_Sales">#REF!</definedName>
    <definedName name="PY_Current_Liabilities">#REF!</definedName>
    <definedName name="PY_Depreciation">#REF!</definedName>
    <definedName name="PY_Gross_Profit">#REF!</definedName>
    <definedName name="PY_Inc_Bef_Tax">#REF!</definedName>
    <definedName name="PY_Intangible_Assets">#REF!</definedName>
    <definedName name="PY_Interest_Expense">#REF!</definedName>
    <definedName name="PY_Inventory">#REF!</definedName>
    <definedName name="PY_LIABIL_EQUITY">#REF!</definedName>
    <definedName name="PY_LT_Debt">#REF!</definedName>
    <definedName name="PY_Market_Value_of_Equity">#REF!</definedName>
    <definedName name="PY_Marketable_Sec">#REF!</definedName>
    <definedName name="PY_NET_PROFIT">#REF!</definedName>
    <definedName name="PY_Net_Revenue">#REF!</definedName>
    <definedName name="PY_Operating_Inc">#REF!</definedName>
    <definedName name="PY_Operating_Income">#REF!</definedName>
    <definedName name="PY_Other_Curr_Assets">#REF!</definedName>
    <definedName name="PY_Other_Exp">#REF!</definedName>
    <definedName name="PY_Other_LT_Assets">#REF!</definedName>
    <definedName name="PY_Other_LT_Liabilities">#REF!</definedName>
    <definedName name="PY_Preferred_Stock">#REF!</definedName>
    <definedName name="PY_QUICK_ASSETS">#REF!</definedName>
    <definedName name="PY_Retained_Earnings">#REF!</definedName>
    <definedName name="PY_Selling">#REF!</definedName>
    <definedName name="PY_Tangible_Assets">#REF!</definedName>
    <definedName name="PY_Tangible_Net_Worth">#REF!</definedName>
    <definedName name="PY_Taxes">#REF!</definedName>
    <definedName name="PY_TOTAL_ASSETS">#REF!</definedName>
    <definedName name="PY_TOTAL_CURR_ASSETS">#REF!</definedName>
    <definedName name="PY_TOTAL_DEBT">#REF!</definedName>
    <definedName name="PY_TOTAL_EQUITY">#REF!</definedName>
    <definedName name="PY_Working_Capital">#REF!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Gross_Profit">#REF!</definedName>
    <definedName name="PY2_Inc_Bef_Tax">#REF!</definedName>
    <definedName name="PY2_Intangible_Assets">#REF!</definedName>
    <definedName name="PY2_Interest_Expense">#REF!</definedName>
    <definedName name="PY2_Inventory">#REF!</definedName>
    <definedName name="PY2_LIABIL_EQUITY">#REF!</definedName>
    <definedName name="PY2_LT_Debt">#REF!</definedName>
    <definedName name="PY2_Marketable_Sec">#REF!</definedName>
    <definedName name="PY2_NET_PROFIT">#REF!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ngible_Net_Worth">#REF!</definedName>
    <definedName name="PY2_Taxes">#REF!</definedName>
    <definedName name="PY2_TOTAL_ASSETS">#REF!</definedName>
    <definedName name="PY2_TOTAL_CURR_ASSETS">#REF!</definedName>
    <definedName name="PY2_TOTAL_DEBT">#REF!</definedName>
    <definedName name="PY2_TOTAL_EQUITY">#REF!</definedName>
    <definedName name="PY2_Working_Capital">#REF!</definedName>
    <definedName name="Účty">[1]Sheet3!$A$4:$BF$371</definedName>
    <definedName name="VER_CF_BALANCES">#REF!</definedName>
    <definedName name="VER_SH_RATIOS">#REF!</definedName>
    <definedName name="VER_SCH_10">#REF!</definedName>
    <definedName name="VER_SCH_14">#REF!</definedName>
    <definedName name="VER_SCH_2">#REF!</definedName>
    <definedName name="VER_SCH_7">#REF!</definedName>
    <definedName name="Visit">[1]Sheet2!$I$3</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76" i="3" l="1"/>
  <c r="D76" i="3"/>
  <c r="E64" i="3" l="1"/>
  <c r="E41" i="3"/>
  <c r="E37" i="3"/>
  <c r="E32" i="3"/>
  <c r="E27" i="3"/>
  <c r="E13" i="3"/>
  <c r="E67" i="3"/>
  <c r="E94" i="3" s="1"/>
  <c r="Z593" i="1" l="1"/>
  <c r="Z577" i="1"/>
  <c r="R577" i="1"/>
  <c r="J577" i="1"/>
  <c r="AD577" i="1" l="1"/>
  <c r="AD600" i="1" s="1"/>
  <c r="V577" i="1"/>
  <c r="V600" i="1" s="1"/>
  <c r="N577" i="1"/>
  <c r="N600" i="1" s="1"/>
  <c r="J699" i="1"/>
  <c r="N510" i="1" l="1"/>
  <c r="N507" i="1"/>
  <c r="M401" i="1" l="1"/>
  <c r="N275" i="1"/>
  <c r="D13" i="3" l="1"/>
  <c r="E96" i="3"/>
  <c r="E106" i="3" s="1"/>
  <c r="D94" i="3"/>
  <c r="D67" i="3"/>
  <c r="D64" i="3"/>
  <c r="D27" i="3"/>
  <c r="D100" i="3"/>
  <c r="D97" i="3"/>
  <c r="N652" i="1"/>
  <c r="N647" i="1"/>
  <c r="D32" i="3" l="1"/>
  <c r="D37" i="3" s="1"/>
  <c r="D41" i="3" s="1"/>
  <c r="D96" i="3" s="1"/>
  <c r="D106" i="3" s="1"/>
  <c r="R765" i="1"/>
  <c r="AD823" i="1" l="1"/>
  <c r="AD822" i="1"/>
  <c r="AD821" i="1"/>
  <c r="AD820" i="1"/>
  <c r="AD819" i="1"/>
  <c r="AD818" i="1"/>
  <c r="AD817" i="1"/>
  <c r="AD816" i="1"/>
  <c r="AD815" i="1"/>
  <c r="AD814" i="1"/>
  <c r="AD813" i="1"/>
  <c r="AD812" i="1"/>
  <c r="AD811" i="1"/>
  <c r="AD810" i="1"/>
  <c r="AD809" i="1"/>
  <c r="AD808" i="1"/>
  <c r="AD807" i="1"/>
  <c r="AD806" i="1"/>
  <c r="AD805" i="1"/>
  <c r="Z765" i="1"/>
  <c r="Z755" i="1"/>
  <c r="Z750" i="1"/>
  <c r="Z744" i="1"/>
  <c r="Z737" i="1"/>
  <c r="Z701" i="1" l="1"/>
  <c r="V699" i="1"/>
  <c r="Z698" i="1"/>
  <c r="Z696" i="1"/>
  <c r="Z694" i="1"/>
  <c r="Z699" i="1" s="1"/>
  <c r="Z700" i="1" s="1"/>
  <c r="Z702" i="1" s="1"/>
  <c r="Z693" i="1"/>
  <c r="Z692" i="1"/>
  <c r="X667" i="1"/>
  <c r="X661" i="1"/>
  <c r="X659" i="1"/>
  <c r="X658" i="1"/>
  <c r="X653" i="1"/>
  <c r="X647" i="1"/>
  <c r="X644" i="1"/>
  <c r="X635" i="1"/>
  <c r="N533" i="1"/>
  <c r="X537" i="1"/>
  <c r="X539" i="1" s="1"/>
  <c r="X509" i="1"/>
  <c r="X506" i="1"/>
  <c r="X515" i="1" s="1"/>
  <c r="X516" i="1" s="1"/>
  <c r="X496" i="1"/>
  <c r="S487" i="1"/>
  <c r="AC487" i="1" s="1"/>
  <c r="S486" i="1"/>
  <c r="AC486" i="1" s="1"/>
  <c r="S485" i="1"/>
  <c r="AC485" i="1" s="1"/>
  <c r="S484" i="1"/>
  <c r="AC484" i="1" s="1"/>
  <c r="S483" i="1"/>
  <c r="AC483" i="1" s="1"/>
  <c r="X482" i="1"/>
  <c r="N482" i="1"/>
  <c r="I482" i="1"/>
  <c r="S482" i="1" l="1"/>
  <c r="AC482" i="1" s="1"/>
  <c r="R460" i="1" l="1"/>
  <c r="R462" i="1"/>
  <c r="X419" i="1"/>
  <c r="AC368" i="1"/>
  <c r="X359" i="1"/>
  <c r="S359" i="1"/>
  <c r="N359" i="1"/>
  <c r="I359" i="1"/>
  <c r="AC358" i="1"/>
  <c r="AC357" i="1"/>
  <c r="AC356" i="1"/>
  <c r="AC355" i="1"/>
  <c r="AC354" i="1"/>
  <c r="AC353" i="1"/>
  <c r="AC352" i="1"/>
  <c r="AC359" i="1" s="1"/>
  <c r="AC317" i="1" l="1"/>
  <c r="Z317" i="1"/>
  <c r="W317" i="1"/>
  <c r="T317" i="1"/>
  <c r="Q317" i="1"/>
  <c r="N317" i="1"/>
  <c r="K317" i="1"/>
  <c r="H317" i="1"/>
  <c r="AC315" i="1"/>
  <c r="Z315" i="1"/>
  <c r="W315" i="1"/>
  <c r="T315" i="1"/>
  <c r="Q315" i="1"/>
  <c r="N315" i="1"/>
  <c r="K315" i="1"/>
  <c r="H315" i="1"/>
  <c r="AF314" i="1"/>
  <c r="AF313" i="1"/>
  <c r="AF312" i="1"/>
  <c r="AF311" i="1"/>
  <c r="AF315" i="1" s="1"/>
  <c r="AC309" i="1"/>
  <c r="Z309" i="1"/>
  <c r="W309" i="1"/>
  <c r="T309" i="1"/>
  <c r="Q309" i="1"/>
  <c r="N309" i="1"/>
  <c r="K309" i="1"/>
  <c r="H309" i="1"/>
  <c r="AF308" i="1"/>
  <c r="AF307" i="1"/>
  <c r="AF306" i="1"/>
  <c r="AF305" i="1"/>
  <c r="AF309" i="1" s="1"/>
  <c r="AC303" i="1"/>
  <c r="AC318" i="1" s="1"/>
  <c r="Z303" i="1"/>
  <c r="Z318" i="1" s="1"/>
  <c r="W303" i="1"/>
  <c r="W318" i="1" s="1"/>
  <c r="T303" i="1"/>
  <c r="T318" i="1" s="1"/>
  <c r="Q303" i="1"/>
  <c r="Q318" i="1" s="1"/>
  <c r="N303" i="1"/>
  <c r="N318" i="1" s="1"/>
  <c r="K303" i="1"/>
  <c r="K318" i="1" s="1"/>
  <c r="H303" i="1"/>
  <c r="H318" i="1" s="1"/>
  <c r="AF302" i="1"/>
  <c r="AF301" i="1"/>
  <c r="AF300" i="1"/>
  <c r="AF299" i="1"/>
  <c r="AF303" i="1" s="1"/>
  <c r="AF318" i="1" s="1"/>
  <c r="AB219" i="1"/>
  <c r="Y219" i="1"/>
  <c r="V219" i="1"/>
  <c r="S219" i="1"/>
  <c r="AB263" i="1"/>
  <c r="Y263" i="1"/>
  <c r="V263" i="1"/>
  <c r="S263" i="1"/>
  <c r="P263" i="1"/>
  <c r="M263" i="1"/>
  <c r="J263" i="1"/>
  <c r="AB261" i="1"/>
  <c r="Y261" i="1"/>
  <c r="V261" i="1"/>
  <c r="S261" i="1"/>
  <c r="P261" i="1"/>
  <c r="M261" i="1"/>
  <c r="J261" i="1"/>
  <c r="AE260" i="1"/>
  <c r="AE259" i="1"/>
  <c r="AE258" i="1"/>
  <c r="AE257" i="1"/>
  <c r="AE261" i="1" s="1"/>
  <c r="AB255" i="1"/>
  <c r="Y255" i="1"/>
  <c r="V255" i="1"/>
  <c r="S255" i="1"/>
  <c r="P255" i="1"/>
  <c r="M255" i="1"/>
  <c r="J255" i="1"/>
  <c r="AE254" i="1"/>
  <c r="AE253" i="1"/>
  <c r="AE252" i="1"/>
  <c r="AE251" i="1"/>
  <c r="AE255" i="1" s="1"/>
  <c r="AB249" i="1"/>
  <c r="AB264" i="1" s="1"/>
  <c r="Y249" i="1"/>
  <c r="Y264" i="1" s="1"/>
  <c r="V249" i="1"/>
  <c r="V264" i="1" s="1"/>
  <c r="S249" i="1"/>
  <c r="S264" i="1" s="1"/>
  <c r="P249" i="1"/>
  <c r="P264" i="1" s="1"/>
  <c r="M249" i="1"/>
  <c r="M264" i="1" s="1"/>
  <c r="J249" i="1"/>
  <c r="J264" i="1" s="1"/>
  <c r="AE248" i="1"/>
  <c r="AE247" i="1"/>
  <c r="AE246" i="1"/>
  <c r="AE245" i="1"/>
  <c r="AE263" i="1" s="1"/>
  <c r="AF317" i="1" l="1"/>
  <c r="AE249" i="1"/>
  <c r="AE264" i="1" s="1"/>
  <c r="N693" i="1"/>
  <c r="N40" i="1" l="1"/>
  <c r="N701" i="1" l="1"/>
  <c r="N698" i="1"/>
  <c r="N661" i="1" l="1"/>
  <c r="N659" i="1"/>
  <c r="R744" i="1"/>
  <c r="R737" i="1" l="1"/>
  <c r="X471" i="1" l="1"/>
  <c r="N471" i="1"/>
  <c r="I471" i="1"/>
  <c r="S476" i="1"/>
  <c r="S475" i="1"/>
  <c r="S474" i="1"/>
  <c r="S473" i="1"/>
  <c r="S472" i="1"/>
  <c r="S471" i="1" l="1"/>
  <c r="AC471" i="1"/>
  <c r="AF280" i="1"/>
  <c r="AF274" i="1"/>
  <c r="N619" i="1"/>
  <c r="X493" i="1" l="1"/>
  <c r="R447" i="1"/>
  <c r="N621" i="1" l="1"/>
  <c r="N565" i="1"/>
  <c r="N562" i="1"/>
  <c r="AC475" i="1"/>
  <c r="I373" i="1"/>
  <c r="S347" i="1" l="1"/>
  <c r="Z600" i="1" l="1"/>
  <c r="R600" i="1"/>
  <c r="J600" i="1"/>
  <c r="N618" i="1" l="1"/>
  <c r="N635" i="1"/>
  <c r="N653" i="1"/>
  <c r="N658" i="1"/>
  <c r="N667" i="1"/>
  <c r="N509" i="1" l="1"/>
  <c r="N496" i="1" l="1"/>
  <c r="N506" i="1" l="1"/>
  <c r="N515" i="1" s="1"/>
  <c r="N516" i="1" s="1"/>
  <c r="N696" i="1" l="1"/>
  <c r="N694" i="1"/>
  <c r="N692" i="1"/>
  <c r="N699" i="1" l="1"/>
  <c r="N700" i="1" s="1"/>
  <c r="R755" i="1"/>
  <c r="AA397" i="1" l="1"/>
  <c r="N613" i="1"/>
  <c r="N610" i="1"/>
  <c r="Z555" i="1"/>
  <c r="AC344" i="1"/>
  <c r="AD800" i="1" l="1"/>
  <c r="AD799" i="1"/>
  <c r="AD798" i="1"/>
  <c r="AD797" i="1"/>
  <c r="AD796" i="1"/>
  <c r="AD795" i="1"/>
  <c r="AD794" i="1"/>
  <c r="AD793" i="1"/>
  <c r="AD792" i="1"/>
  <c r="AD791" i="1"/>
  <c r="AD790" i="1"/>
  <c r="AD789" i="1"/>
  <c r="AD788" i="1"/>
  <c r="AD787" i="1"/>
  <c r="AD786" i="1"/>
  <c r="AD785" i="1"/>
  <c r="AD784" i="1"/>
  <c r="AD783" i="1"/>
  <c r="AD782" i="1"/>
  <c r="N702" i="1"/>
  <c r="N537" i="1"/>
  <c r="N539" i="1" s="1"/>
  <c r="N493" i="1"/>
  <c r="AC476" i="1"/>
  <c r="AC474" i="1"/>
  <c r="AC473" i="1"/>
  <c r="AC472" i="1"/>
  <c r="R450" i="1"/>
  <c r="P430" i="1"/>
  <c r="P427" i="1"/>
  <c r="N419" i="1"/>
  <c r="T408" i="1"/>
  <c r="M408" i="1"/>
  <c r="AA407" i="1"/>
  <c r="AA406" i="1"/>
  <c r="AA405" i="1"/>
  <c r="AA404" i="1"/>
  <c r="AA403" i="1"/>
  <c r="AA402" i="1"/>
  <c r="AA401" i="1"/>
  <c r="T399" i="1"/>
  <c r="M399" i="1"/>
  <c r="AA398" i="1"/>
  <c r="AA396" i="1"/>
  <c r="AA395" i="1"/>
  <c r="AA394" i="1"/>
  <c r="AA393" i="1"/>
  <c r="X373" i="1"/>
  <c r="S373" i="1"/>
  <c r="N373" i="1"/>
  <c r="AC372" i="1"/>
  <c r="AC371" i="1"/>
  <c r="AC370" i="1"/>
  <c r="AC369" i="1"/>
  <c r="X347" i="1"/>
  <c r="N347" i="1"/>
  <c r="I347" i="1"/>
  <c r="AC346" i="1"/>
  <c r="AC345" i="1"/>
  <c r="AC343" i="1"/>
  <c r="AC342" i="1"/>
  <c r="AC341" i="1"/>
  <c r="AC340" i="1"/>
  <c r="AC292" i="1"/>
  <c r="Z292" i="1"/>
  <c r="W292" i="1"/>
  <c r="T292" i="1"/>
  <c r="Q292" i="1"/>
  <c r="K292" i="1"/>
  <c r="H292" i="1"/>
  <c r="AC290" i="1"/>
  <c r="Z290" i="1"/>
  <c r="W290" i="1"/>
  <c r="T290" i="1"/>
  <c r="Q290" i="1"/>
  <c r="N290" i="1"/>
  <c r="K290" i="1"/>
  <c r="H290" i="1"/>
  <c r="AF289" i="1"/>
  <c r="AF288" i="1"/>
  <c r="AF287" i="1"/>
  <c r="AF286" i="1"/>
  <c r="AC284" i="1"/>
  <c r="Z284" i="1"/>
  <c r="W284" i="1"/>
  <c r="T284" i="1"/>
  <c r="Q284" i="1"/>
  <c r="K284" i="1"/>
  <c r="H284" i="1"/>
  <c r="AF283" i="1"/>
  <c r="AF282" i="1"/>
  <c r="AF281" i="1"/>
  <c r="AC278" i="1"/>
  <c r="Z278" i="1"/>
  <c r="W278" i="1"/>
  <c r="T278" i="1"/>
  <c r="Q278" i="1"/>
  <c r="K278" i="1"/>
  <c r="H278" i="1"/>
  <c r="AF277" i="1"/>
  <c r="AF276" i="1"/>
  <c r="AF275" i="1"/>
  <c r="AB233" i="1"/>
  <c r="Y233" i="1"/>
  <c r="V233" i="1"/>
  <c r="S233" i="1"/>
  <c r="P233" i="1"/>
  <c r="M233" i="1"/>
  <c r="J233" i="1"/>
  <c r="AB231" i="1"/>
  <c r="Y231" i="1"/>
  <c r="V231" i="1"/>
  <c r="S231" i="1"/>
  <c r="P231" i="1"/>
  <c r="M231" i="1"/>
  <c r="J231" i="1"/>
  <c r="AE230" i="1"/>
  <c r="AE229" i="1"/>
  <c r="AE228" i="1"/>
  <c r="AE227" i="1"/>
  <c r="AB225" i="1"/>
  <c r="Y225" i="1"/>
  <c r="V225" i="1"/>
  <c r="S225" i="1"/>
  <c r="P225" i="1"/>
  <c r="M225" i="1"/>
  <c r="J225" i="1"/>
  <c r="AE224" i="1"/>
  <c r="AE223" i="1"/>
  <c r="AE222" i="1"/>
  <c r="AE221" i="1"/>
  <c r="P219" i="1"/>
  <c r="M219" i="1"/>
  <c r="J219" i="1"/>
  <c r="AE218" i="1"/>
  <c r="AE217" i="1"/>
  <c r="AE216" i="1"/>
  <c r="AE215" i="1"/>
  <c r="AC40" i="1"/>
  <c r="X40" i="1"/>
  <c r="S40" i="1"/>
  <c r="Q293" i="1" l="1"/>
  <c r="AB234" i="1"/>
  <c r="AE231" i="1"/>
  <c r="K293" i="1"/>
  <c r="Z293" i="1"/>
  <c r="AC347" i="1"/>
  <c r="AA399" i="1"/>
  <c r="S234" i="1"/>
  <c r="Y234" i="1"/>
  <c r="AE225" i="1"/>
  <c r="AE233" i="1"/>
  <c r="AE219" i="1"/>
  <c r="AF290" i="1"/>
  <c r="M234" i="1"/>
  <c r="AC293" i="1"/>
  <c r="J234" i="1"/>
  <c r="V234" i="1"/>
  <c r="P234" i="1"/>
  <c r="T293" i="1"/>
  <c r="AF278" i="1"/>
  <c r="AF292" i="1" s="1"/>
  <c r="H293" i="1"/>
  <c r="W293" i="1"/>
  <c r="N284" i="1"/>
  <c r="N278" i="1"/>
  <c r="N292" i="1"/>
  <c r="AC373" i="1"/>
  <c r="AA408" i="1"/>
  <c r="AF284" i="1" l="1"/>
  <c r="AF293" i="1" s="1"/>
  <c r="N293" i="1"/>
  <c r="AE234" i="1"/>
  <c r="X652" i="1"/>
</calcChain>
</file>

<file path=xl/sharedStrings.xml><?xml version="1.0" encoding="utf-8"?>
<sst xmlns="http://schemas.openxmlformats.org/spreadsheetml/2006/main" count="1047" uniqueCount="719">
  <si>
    <t>#</t>
  </si>
  <si>
    <t>strana</t>
  </si>
  <si>
    <t>DIČ</t>
  </si>
  <si>
    <t>IČO</t>
  </si>
  <si>
    <r>
      <t>1.      </t>
    </r>
    <r>
      <rPr>
        <b/>
        <u/>
        <sz val="10"/>
        <color theme="1"/>
        <rFont val="Arial"/>
        <family val="2"/>
        <charset val="238"/>
      </rPr>
      <t>POPIS SPOLOČNOSTI</t>
    </r>
  </si>
  <si>
    <t>Hlavným predmetom činnosti je:</t>
  </si>
  <si>
    <t>1.</t>
  </si>
  <si>
    <t>kúpa a predaj tovarov v rozsahu voľnej živnosti</t>
  </si>
  <si>
    <t>2.</t>
  </si>
  <si>
    <t>opravy motorových vozidiel</t>
  </si>
  <si>
    <t>3.</t>
  </si>
  <si>
    <t>sprostredkovanie obchodu</t>
  </si>
  <si>
    <t>4.</t>
  </si>
  <si>
    <t>požičiavanie áut</t>
  </si>
  <si>
    <t>Informácie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</si>
  <si>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</si>
  <si>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</si>
  <si>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</si>
  <si>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</si>
  <si>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</si>
  <si>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</si>
  <si>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2.1</t>
  </si>
  <si>
    <t>Výška podielu na základnom imaní</t>
  </si>
  <si>
    <t>Podiel na hlasovacích právach v %</t>
  </si>
  <si>
    <t>Iný podiel na ostatných položkách VI ako na ZI v %</t>
  </si>
  <si>
    <t>absolútne</t>
  </si>
  <si>
    <t>v %</t>
  </si>
  <si>
    <t>Spolu</t>
  </si>
  <si>
    <t>x</t>
  </si>
  <si>
    <t>Konatelia</t>
  </si>
  <si>
    <t>Ing. Karel Klouda</t>
  </si>
  <si>
    <r>
      <t>2.</t>
    </r>
    <r>
      <rPr>
        <b/>
        <sz val="7"/>
        <color theme="1"/>
        <rFont val="Times New Roman"/>
        <family val="1"/>
        <charset val="238"/>
      </rPr>
      <t xml:space="preserve">       </t>
    </r>
    <r>
      <rPr>
        <b/>
        <u/>
        <sz val="10"/>
        <color theme="1"/>
        <rFont val="Arial"/>
        <family val="2"/>
        <charset val="238"/>
      </rPr>
      <t>ZÁKLADNÉ VÝCHODISKÁ PRE ZOSTAVENIE ÚČTOVNEJ ZÁVIERKY</t>
    </r>
  </si>
  <si>
    <r>
      <t>3.</t>
    </r>
    <r>
      <rPr>
        <b/>
        <sz val="7"/>
        <color theme="1"/>
        <rFont val="Times New Roman"/>
        <family val="1"/>
        <charset val="238"/>
      </rPr>
      <t>      </t>
    </r>
    <r>
      <rPr>
        <b/>
        <u/>
        <sz val="10"/>
        <color theme="1"/>
        <rFont val="Arial"/>
        <family val="2"/>
        <charset val="238"/>
      </rPr>
      <t>VŠEOBECNÉ ÚČTOVNÉ ZÁSADY A METÓDY</t>
    </r>
  </si>
  <si>
    <t>a)    Dlhodobý nehmotný majetok</t>
  </si>
  <si>
    <t>Nakupovaný dlhodobý nehmotný majetok sa oceňuje v obstarávacích cenách, ktoré obsahujú cenu obstarania a náklady súvisiace s jeho obstaraním.</t>
  </si>
  <si>
    <t>Odpisovanie</t>
  </si>
  <si>
    <t>Predpokladaná doba používania</t>
  </si>
  <si>
    <t>Ročná odpisová sadzba</t>
  </si>
  <si>
    <t>Metóda odpisovania</t>
  </si>
  <si>
    <t>Softvér</t>
  </si>
  <si>
    <t>lineárna</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</si>
  <si>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</si>
  <si>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</si>
  <si>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</si>
  <si>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</si>
  <si>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</si>
  <si>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Ročná odpisová sadzba v %</t>
  </si>
  <si>
    <t>Stavby</t>
  </si>
  <si>
    <t>Stroje, prístroje a zariadenia</t>
  </si>
  <si>
    <t>4; 6; 12</t>
  </si>
  <si>
    <t>25; 16,67; 8,33</t>
  </si>
  <si>
    <t>Dopravné prostriedky</t>
  </si>
  <si>
    <t>Inventár</t>
  </si>
  <si>
    <t>Iný dlhodobý hmotný majetok</t>
  </si>
  <si>
    <t>4; 6</t>
  </si>
  <si>
    <t>25; 16,67</t>
  </si>
  <si>
    <t>V prípade prechodného zníženia úžitkovej hodnoty dlhodobého hmotného majetku sa tvorí opravná položka vo výške rozdielu jeho zistenej úžitkovej hodnoty a zostatkovej hodnoty.</t>
  </si>
  <si>
    <t>Nakupované zásoby sú ocenené obstarávacími cenami s použitím metódy  "first in, first out" (FIFO - prvá cena pre ocenenie prírastku zásob sa použije ako prvá cena pre ocenenie úbytku zásob). Obstarávacia cena zásob zahŕňa cenu obstarania a náklady súvisiace s ich obstaraním (náklady na prepravu, clo, provízie, atď.). Prijaté zľavy, diskonty, rabaty znižujú obstarávaciu cenu zásob.</t>
  </si>
  <si>
    <t xml:space="preserve">V prípade prechodného zníženia úžitkovej hodnoty zásob sa tvorí  opravná položka. </t>
  </si>
  <si>
    <t>Pohľadávky sa oceňujú menovitou hodnotou. Postúpené pohľadávky a pohľadávky nadobudnuté vkladom do základného imania sa oceňujú obstarávacou cenou. Ocenenie pochybných pohľadávok sa upravuje na ich realizovateľnú  hodnotu  opravnými  položkami.</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</si>
  <si>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</si>
  <si>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</si>
  <si>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</si>
  <si>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</si>
  <si>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</si>
  <si>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</si>
  <si>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</si>
  <si>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</si>
  <si>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</si>
  <si>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</si>
  <si>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</si>
  <si>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dočasné rozdiely medzi účtovnou hodnotou majetku a účtovnou hodnotou záväzkov vykázanou v súvahe a ich daňovou základňou,</t>
  </si>
  <si>
    <t>možnosti umorovať daňovú stratu v budúcnosti, pod ktorou sa rozumie možnosť odpočítať daňovú stratu od základu dane v budúcnosti,</t>
  </si>
  <si>
    <t>možnosť previesť nevyužité daňové odpočty a iné daňové nároky do budúcich období.</t>
  </si>
  <si>
    <t>O odloženom daňovom záväzku účtuje spoločnosť vždy, o pohľadávke účtuje, ak je realizovateľná.</t>
  </si>
  <si>
    <t>Spoločnosť v bežnom účtovnom období neúčtovala o oprave významných chýb minulých období.</t>
  </si>
  <si>
    <r>
      <t>4.</t>
    </r>
    <r>
      <rPr>
        <b/>
        <sz val="7"/>
        <color theme="1"/>
        <rFont val="Times New Roman"/>
        <family val="1"/>
        <charset val="238"/>
      </rPr>
      <t>      </t>
    </r>
    <r>
      <rPr>
        <b/>
        <u/>
        <sz val="10"/>
        <color theme="1"/>
        <rFont val="Arial"/>
        <family val="2"/>
        <charset val="238"/>
      </rPr>
      <t>DLHODOBÝ MAJETOK</t>
    </r>
  </si>
  <si>
    <t>a)   Dlhodobý nehmotný majetok</t>
  </si>
  <si>
    <t>Informácie o dlhodobom nehmotnom majetku</t>
  </si>
  <si>
    <t>3.1</t>
  </si>
  <si>
    <t>Dlhodobý nehmotný majetok</t>
  </si>
  <si>
    <t>Aktivované náklady na vývoj</t>
  </si>
  <si>
    <t>Oceniteľné práva</t>
  </si>
  <si>
    <t>Goodwill</t>
  </si>
  <si>
    <t>Ostatný DNM</t>
  </si>
  <si>
    <t>Obstarávaný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</si>
  <si>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</si>
  <si>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</si>
  <si>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</si>
  <si>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</si>
  <si>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</si>
  <si>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</si>
  <si>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</si>
  <si>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</si>
  <si>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</si>
  <si>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</si>
  <si>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</si>
  <si>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Na dlhodobý nehmotný majetok spoločnosti neexistujú žiadne vecné bremená.</t>
  </si>
  <si>
    <t>3.2</t>
  </si>
  <si>
    <t>b)   Dlhodobý hmotný majetok</t>
  </si>
  <si>
    <t>Informácie o dlhodobom hmotnom majetku</t>
  </si>
  <si>
    <t>5.1</t>
  </si>
  <si>
    <t>Dlhodobý hmotný majetok</t>
  </si>
  <si>
    <t>Pozemky</t>
  </si>
  <si>
    <t>Samostatné hnuteľné veci a súbory hnuteľných vecí</t>
  </si>
  <si>
    <t>Pestovateľ-  ské celky 
trvalých porastov</t>
  </si>
  <si>
    <t>Základné stádo a ťažné zvieratá</t>
  </si>
  <si>
    <t>Ostatný DHM</t>
  </si>
  <si>
    <t>Obstarávaný DHM</t>
  </si>
  <si>
    <t>Poskytnuté preddavky na DHM</t>
  </si>
  <si>
    <t>5.2</t>
  </si>
  <si>
    <t>Na dlhodobý hmotný majetok spoločnosti neexistujú žiadne vecné bremená.</t>
  </si>
  <si>
    <t>Poistenie majetku</t>
  </si>
  <si>
    <r>
      <t xml:space="preserve">5.      </t>
    </r>
    <r>
      <rPr>
        <b/>
        <u/>
        <sz val="10"/>
        <color theme="1"/>
        <rFont val="Arial"/>
        <family val="2"/>
        <charset val="238"/>
      </rPr>
      <t>ZÁSOBY</t>
    </r>
  </si>
  <si>
    <t>Informácie o opravných položkách k zásobám</t>
  </si>
  <si>
    <t>Zásoby</t>
  </si>
  <si>
    <t>Stav  OP na začiatku účtovného obdobia</t>
  </si>
  <si>
    <t>Tvorba OP</t>
  </si>
  <si>
    <t>Zúčtovanie OP z dôvodu zániku opodstat-
nenosti</t>
  </si>
  <si>
    <t>Zúčtovanie OP z dôvodu vyradenia majetku 
z účtovníctva</t>
  </si>
  <si>
    <t>Stav OP na konci účtovného obdobia</t>
  </si>
  <si>
    <t>Materiál</t>
  </si>
  <si>
    <t>Nedokončená výroba a polotovary vlastnej výroby</t>
  </si>
  <si>
    <t>Výrobky</t>
  </si>
  <si>
    <t xml:space="preserve">Zvieratá </t>
  </si>
  <si>
    <t>Tovar</t>
  </si>
  <si>
    <t>Nehnuteľnosť na predaj</t>
  </si>
  <si>
    <t>Poskytnuté preddavky 
na zásoby</t>
  </si>
  <si>
    <t>Zásoby spolu</t>
  </si>
  <si>
    <t>Zníženie  hodnoty zásob (náhradných dielov) sa upravuje vytvorením opravnej položky k zásobám (náhradným dielom). Opravná položka sa tvorí vo výške 25% hodnoty zásob k zásobám bez obratu od 6 do 12 mesiacov, 50% k zásobám bez obratu od 12 do 24 mesiacov a 100% k zásobám bez obratu viac ako 24 mesiacov.</t>
  </si>
  <si>
    <t>Informácie o vývoji opravnej položky k pohľadávkam</t>
  </si>
  <si>
    <t>Pohľadávky</t>
  </si>
  <si>
    <t xml:space="preserve">Pohľadávky z obchodného styku </t>
  </si>
  <si>
    <t>Pohľadávky voči DÚJ a MÚJ</t>
  </si>
  <si>
    <t>Ostatné pohľadávky v rámci kons. celku</t>
  </si>
  <si>
    <t>Pohľadávky voči spoločníkom, členom a združeniu</t>
  </si>
  <si>
    <t>Iné pohľadávky</t>
  </si>
  <si>
    <t>Pohľadávky spolu</t>
  </si>
  <si>
    <t>0 - 30 dní</t>
  </si>
  <si>
    <t>31 - 60 dní</t>
  </si>
  <si>
    <t>61 - 90 dní</t>
  </si>
  <si>
    <t>91 - 120 dní</t>
  </si>
  <si>
    <t>121 - 180 dní</t>
  </si>
  <si>
    <t>181 - 360 dní</t>
  </si>
  <si>
    <t>viac ako 360 dní</t>
  </si>
  <si>
    <t>Ide o minimálnu výšku tvorby opravnej položky k pohľadávkam podľa internej smernice. Samotná tvorba závisí od individuálneho posúdenia opodstatnenosti tvorby opravnej položky.</t>
  </si>
  <si>
    <t>Informácie o vekovej štruktúre pohľadávok</t>
  </si>
  <si>
    <t>Názov položky</t>
  </si>
  <si>
    <t>V lehote splatnosti</t>
  </si>
  <si>
    <t>Po lehote splatnosti</t>
  </si>
  <si>
    <t>Dlhodobé pohľadávky</t>
  </si>
  <si>
    <t>Pohľadávky  z obchodného styku</t>
  </si>
  <si>
    <t>Pohľadávky voči voči DÚJ a MÚJ</t>
  </si>
  <si>
    <t>Ostatné pohľadávky v rámci konsolidovaného celku</t>
  </si>
  <si>
    <t>Dlhodobé pohľadávky spolu</t>
  </si>
  <si>
    <t>Krátkodobé pohľadávky</t>
  </si>
  <si>
    <t>Pohľadávky z obchodného styku</t>
  </si>
  <si>
    <t>Pohľadávky voči DÚJ a MÚJ</t>
  </si>
  <si>
    <t>Sociálne poistenie</t>
  </si>
  <si>
    <t>Daňové pohľadávky a dotácie</t>
  </si>
  <si>
    <t>Krátkodobé pohľadávky spolu</t>
  </si>
  <si>
    <t>Informácie o krátkodobom finančnom majetku</t>
  </si>
  <si>
    <t>Pokladnica, ceniny</t>
  </si>
  <si>
    <t>Bežné účty v banke alebo v pobočke zahraničnej banky</t>
  </si>
  <si>
    <t>Vkladové účty v banke alebo v pobočke zahraničnej banky termínované</t>
  </si>
  <si>
    <t>Peniaze na ceste</t>
  </si>
  <si>
    <t>Informácie o významných položkách časového rozlíšenia</t>
  </si>
  <si>
    <t>Opis položky časového rozlíšenia</t>
  </si>
  <si>
    <t xml:space="preserve">Náklady budúcich období dlhodobé,  z toho: </t>
  </si>
  <si>
    <t>Náklady budúcich období krátkodobé, z toho:</t>
  </si>
  <si>
    <t>poistenie, predplatné, domény, prevozné značky,...</t>
  </si>
  <si>
    <t>Príjmy budúcich období dlhodobé, z toho:</t>
  </si>
  <si>
    <t>Príjmy budúcich období krátkodobé, z toho:</t>
  </si>
  <si>
    <t>provízie + ostatné</t>
  </si>
  <si>
    <t>SSCC podpory</t>
  </si>
  <si>
    <t>Informácie o rozdelení účtovného zisku alebo o vysporiadaní účtovnej straty</t>
  </si>
  <si>
    <t>24.1</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</si>
  <si>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</si>
  <si>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</si>
  <si>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</si>
  <si>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</si>
  <si>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</si>
  <si>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</si>
  <si>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</si>
  <si>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</si>
  <si>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</si>
  <si>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24.2.</t>
  </si>
  <si>
    <t>Zo zákonného rezervného fondu</t>
  </si>
  <si>
    <t>Zo štatutárnych a ostatných fondov</t>
  </si>
  <si>
    <t>Z nerozdeleného zisku minulých rokov</t>
  </si>
  <si>
    <t>Úhrada straty spoločníkmi, členmi</t>
  </si>
  <si>
    <t xml:space="preserve">Spolu </t>
  </si>
  <si>
    <t>Informácie o rezervách</t>
  </si>
  <si>
    <t>Tvorba</t>
  </si>
  <si>
    <t>Použitie</t>
  </si>
  <si>
    <t>Zrušenie</t>
  </si>
  <si>
    <t>25.1</t>
  </si>
  <si>
    <t>Dlhodobé rezervy, z toho:</t>
  </si>
  <si>
    <t>Krátkodobé rezervy, z toho:</t>
  </si>
  <si>
    <t>Nevyčerpané dovolenky</t>
  </si>
  <si>
    <t>Nevyfakturované dodávky</t>
  </si>
  <si>
    <t>Audit a zverejnenie účt.závierky</t>
  </si>
  <si>
    <t>Rezerva na odmeny</t>
  </si>
  <si>
    <t>25.2</t>
  </si>
  <si>
    <t xml:space="preserve">Ostatné </t>
  </si>
  <si>
    <t>Informácie o záväzkoch</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</si>
  <si>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</si>
  <si>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</si>
  <si>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</si>
  <si>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</si>
  <si>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</si>
  <si>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</si>
  <si>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 xml:space="preserve">Informácie o odloženej daňovej pohľadávke alebo o odloženom daňovom záväzku </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</si>
  <si>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</si>
  <si>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</si>
  <si>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</si>
  <si>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</si>
  <si>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</si>
  <si>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</si>
  <si>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</si>
  <si>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</si>
  <si>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</si>
  <si>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</si>
  <si>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</si>
  <si>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</si>
  <si>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</si>
  <si>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Zaúčtovaná ako náklad</t>
  </si>
  <si>
    <t>Iné</t>
  </si>
  <si>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</si>
  <si>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</si>
  <si>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</si>
  <si>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</si>
  <si>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</si>
  <si>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</si>
  <si>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</si>
  <si>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</si>
  <si>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Informácie o bankových úveroch, pôžičkách a krátkodobých finančných výpomociach</t>
  </si>
  <si>
    <t>Mena</t>
  </si>
  <si>
    <t>Úrok p. a. v %</t>
  </si>
  <si>
    <t>Dátum splatnosti</t>
  </si>
  <si>
    <t>Suma istiny v príslušnej mene za bežné účtovné obdobie</t>
  </si>
  <si>
    <t>Suma istiny v eurách za bežné účtovné obdobie</t>
  </si>
  <si>
    <t>Suma istiny v príslušnej mene za bezprostredne predchádzajúce účtovné obdobie</t>
  </si>
  <si>
    <t>Dlhodobé bankové úvery</t>
  </si>
  <si>
    <t>Krátkodobé bankové úvery</t>
  </si>
  <si>
    <t>ING kontokorent</t>
  </si>
  <si>
    <t>EUR</t>
  </si>
  <si>
    <t>Auto Palace Panónska</t>
  </si>
  <si>
    <t>Informácie o významných položkách časového rozlíšenia na strane pasív</t>
  </si>
  <si>
    <t>Výdavky budúcich období krátkodobé, z toho:</t>
  </si>
  <si>
    <t>debetný úrok</t>
  </si>
  <si>
    <t>Výnosy budúcich období krátkodobé, 
z toho:</t>
  </si>
  <si>
    <t>uskladnenie pneumatík</t>
  </si>
  <si>
    <t>Tržby</t>
  </si>
  <si>
    <t>Informácie o tržbách</t>
  </si>
  <si>
    <t>Oblasť odbytu</t>
  </si>
  <si>
    <t>Predaj náhradných dielov</t>
  </si>
  <si>
    <t>Predaj služieb</t>
  </si>
  <si>
    <t>Bezprostred- 
ne predchádza- 
júce účtovné obdobie</t>
  </si>
  <si>
    <t>SR</t>
  </si>
  <si>
    <t>CZ</t>
  </si>
  <si>
    <t>RO</t>
  </si>
  <si>
    <t>DE</t>
  </si>
  <si>
    <t>HU</t>
  </si>
  <si>
    <t>UA</t>
  </si>
  <si>
    <t>PL</t>
  </si>
  <si>
    <t>BE</t>
  </si>
  <si>
    <t>FR</t>
  </si>
  <si>
    <t>NL</t>
  </si>
  <si>
    <t>CH</t>
  </si>
  <si>
    <t>AT</t>
  </si>
  <si>
    <r>
      <t>Významné položky pri aktivácii nákladov, z toho:</t>
    </r>
    <r>
      <rPr>
        <sz val="8"/>
        <color theme="1"/>
        <rFont val="Arial"/>
        <family val="2"/>
        <charset val="238"/>
      </rPr>
      <t> </t>
    </r>
  </si>
  <si>
    <t>Prevod z majetku na sklad</t>
  </si>
  <si>
    <t>Aktivácia práce a materiálu</t>
  </si>
  <si>
    <t>Ostatné významné položky výnosov z hospodárskej činnosti, z toho:</t>
  </si>
  <si>
    <t>Tržby z predaja dlhodobého hmotného majetku</t>
  </si>
  <si>
    <t>Zmluvné pokuty a penále</t>
  </si>
  <si>
    <t>Postúpené pohľadávky</t>
  </si>
  <si>
    <t>Ostatné výnosy</t>
  </si>
  <si>
    <t>Finančné výnosy, z toho:</t>
  </si>
  <si>
    <t>Kurzové zisky, z toho:</t>
  </si>
  <si>
    <t>kurzové zisky ku dňu, ku ktorému sa zostavuje účtovná závierka</t>
  </si>
  <si>
    <t>Ostatné významné položky finančných výnosov, z toho:</t>
  </si>
  <si>
    <t>Výnosové úroky 662</t>
  </si>
  <si>
    <t>Ostatné výnosy z finančnej činnosti 668</t>
  </si>
  <si>
    <t>Informácie o čistom obrate</t>
  </si>
  <si>
    <t>Tržby za vlastné výrobky</t>
  </si>
  <si>
    <t>Tržby z predaja služieb</t>
  </si>
  <si>
    <t>Tržby za tovar</t>
  </si>
  <si>
    <t>Výnosy zo zákazky</t>
  </si>
  <si>
    <t>Tržby z predaja majetku</t>
  </si>
  <si>
    <t>Čistý obrat celkom</t>
  </si>
  <si>
    <t>Náklady</t>
  </si>
  <si>
    <t>Informácie o nákladoch</t>
  </si>
  <si>
    <t>Náklady za poskytnuté služby, z toho:</t>
  </si>
  <si>
    <t>Náklady voči audítorovi</t>
  </si>
  <si>
    <t>Náklady na opravy a údržbu</t>
  </si>
  <si>
    <t>Náklady na ekonomické služby</t>
  </si>
  <si>
    <t>Náklady na marketingové služby</t>
  </si>
  <si>
    <t>Náklady na služby a manažment</t>
  </si>
  <si>
    <t>Reprezentačné náklady</t>
  </si>
  <si>
    <t>Náklady na cestovné</t>
  </si>
  <si>
    <t>Náklady na ostatné služby</t>
  </si>
  <si>
    <t>Ostatné významné položky nákladov z hospodárskej činnosti, z toho:</t>
  </si>
  <si>
    <t>Zostatková cena predaného dlhodobého majetku</t>
  </si>
  <si>
    <t>Odpisy dlhodobého majetku</t>
  </si>
  <si>
    <t>Dane a poplatky</t>
  </si>
  <si>
    <t>Ostatné náklady, tvorba OP k majetku, pohľadávkam, ostatné</t>
  </si>
  <si>
    <t>Finančné náklady, z toho:</t>
  </si>
  <si>
    <t>Kurzové straty, z toho:</t>
  </si>
  <si>
    <t>kurzové straty ku dňu, ku ktorému sa zostavuje účtovná závierka</t>
  </si>
  <si>
    <t>Ostatné významné položky finančných nákladov, z toho:</t>
  </si>
  <si>
    <t>Úrokové náklady</t>
  </si>
  <si>
    <t>Bankové poplatky</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</si>
  <si>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</si>
  <si>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</si>
  <si>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</si>
  <si>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</si>
  <si>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</si>
  <si>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</si>
  <si>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Dane z príjmov</t>
  </si>
  <si>
    <t>Informácie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</si>
  <si>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</si>
  <si>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</si>
  <si>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</si>
  <si>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</si>
  <si>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</si>
  <si>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</si>
  <si>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</si>
  <si>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</si>
  <si>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</si>
  <si>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</si>
  <si>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 xml:space="preserve">teoretická daň </t>
  </si>
  <si>
    <t>Daňovo neuznané náklady</t>
  </si>
  <si>
    <t>Výnosy nepodliehajúce dani</t>
  </si>
  <si>
    <t>Vplyv nevykázanej odloženej daňovej pohľadávky</t>
  </si>
  <si>
    <t>Umorenie daňovej straty</t>
  </si>
  <si>
    <t>Zmena sadzby dane</t>
  </si>
  <si>
    <t>Splatná daň z príjmov</t>
  </si>
  <si>
    <t>Odložená daň z príjmov</t>
  </si>
  <si>
    <t xml:space="preserve">Celková daň z príjmov </t>
  </si>
  <si>
    <t>Údaje o príjmoch a výhodách členov štatutárnych, dozorných a iných orgánov</t>
  </si>
  <si>
    <t>Suma  peňažných príjmov a hodnota nepeňažných príjmov sa neuvádzajú, ak by takéto informácie umožnili identifikáciu finančnej situácie konkrétneho člena štatutárneho orgánu, dozorného orgánu alebo iného orgánu účtovnej jednotky.</t>
  </si>
  <si>
    <t>Informácie o ekonomických vzťahoch  medzi účtovnou jednotkou a spriaznenými osobami</t>
  </si>
  <si>
    <t>Spriaznená osoba </t>
  </si>
  <si>
    <t>Kód druhu obchodu</t>
  </si>
  <si>
    <t>Hodnotové vyjadrenie obchodu</t>
  </si>
  <si>
    <t xml:space="preserve">Bezprostredne predchádzajúce účtovné obdobie                                             </t>
  </si>
  <si>
    <t>2 (predaj)</t>
  </si>
  <si>
    <t>Auto Palace Slovakia</t>
  </si>
  <si>
    <t>Záväzky</t>
  </si>
  <si>
    <t>1 (kúpa)</t>
  </si>
  <si>
    <t>Auto Palace Vysočany</t>
  </si>
  <si>
    <t>AutoBinck CZ</t>
  </si>
  <si>
    <t>M Motorsk SK</t>
  </si>
  <si>
    <t>Auto Palace Spořilov</t>
  </si>
  <si>
    <t>Auto Palace Brno</t>
  </si>
  <si>
    <t>Výnosy</t>
  </si>
  <si>
    <t>Business Lease EU</t>
  </si>
  <si>
    <t>Položka vlastného imania</t>
  </si>
  <si>
    <t>Stav na začiatku účtovného obdobia</t>
  </si>
  <si>
    <t>Stav na konci účtovného obdobia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</si>
  <si>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</si>
  <si>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</si>
  <si>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</si>
  <si>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</si>
  <si>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</si>
  <si>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</si>
  <si>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</si>
  <si>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</si>
  <si>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</si>
  <si>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</si>
  <si>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</si>
  <si>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</si>
  <si>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</si>
  <si>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</si>
  <si>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</si>
  <si>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</si>
  <si>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</si>
  <si>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</si>
  <si>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</si>
  <si>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 xml:space="preserve"> </t>
  </si>
  <si>
    <t>Odpisy dlhodobého nehmotného majetku sú stanovené vychádzajúc z predpokladanej doby jeho používania a predpokladaného priebehu jeho opotrebenia. Odpisovať sa začína prvým dňom mesiaca nasledujúceho po uvedení dlhodobéhomajetku do pužívania. Drobný dlhodobý nehmotný majetok, ktorého obstarávacia cena je 2400 Eur a nižšia, sa odpisuje jednorazovo pri uvedení do používania. Predpokladaná doba používania, metóda odpisovania a odpisová sadza sú uvedené v nasledujúcej tauľke</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</si>
  <si>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1700 Eur a nižšia, sa odpisuje jednorazovo pri uvedení do používania. Predpokladaná doba používania, metóda odpisovania a odpisová sadzba sú uvedené v nasledujúcej tauľke</t>
  </si>
  <si>
    <t>Stavby, budovy</t>
  </si>
  <si>
    <t>Ak je zostatková doba splatnosti pohľadávky dlhšia ako jeden rok, tvorí sa opravná položka, ktorá predstavuje rozdiel medzi menovitou a súčasnou hodnotou pohľadávky.</t>
  </si>
  <si>
    <t xml:space="preserve">Dlhodobé i krátkodobé záväzky sa vykazujú v menovitých hodnotách. </t>
  </si>
  <si>
    <t xml:space="preserve">Vlastné imanie sa skladá zo základného imania, kapitálových fondov, oceňovacích rozdielov, zákonného rezervného fondu a výsledku hospodárenia v schvaľovacom konaní. </t>
  </si>
  <si>
    <t>Spoločnosť vytvára rezervný fond vo výške 5% z čistého zisku vyčísleného v ročnej účtovnej závierke, až do dosiahnutia výšky rezervného fondu min. 10 % základného imania.</t>
  </si>
  <si>
    <t xml:space="preserve">Prehľad o peňažných tokoch bol spracovaný nepriamou metódou. </t>
  </si>
  <si>
    <r>
      <t xml:space="preserve">6.      </t>
    </r>
    <r>
      <rPr>
        <b/>
        <u/>
        <sz val="10"/>
        <color theme="1"/>
        <rFont val="Arial"/>
        <family val="2"/>
        <charset val="238"/>
      </rPr>
      <t>POHĽADÁVKY</t>
    </r>
  </si>
  <si>
    <r>
      <t xml:space="preserve">7.      </t>
    </r>
    <r>
      <rPr>
        <b/>
        <u/>
        <sz val="10"/>
        <color theme="1"/>
        <rFont val="Arial"/>
        <family val="2"/>
        <charset val="238"/>
      </rPr>
      <t>FINANČNÉ ÚČTY</t>
    </r>
  </si>
  <si>
    <r>
      <t xml:space="preserve">8.      </t>
    </r>
    <r>
      <rPr>
        <b/>
        <u/>
        <sz val="10"/>
        <color theme="1"/>
        <rFont val="Arial"/>
        <family val="2"/>
        <charset val="238"/>
      </rPr>
      <t>ČASOVÉ ROZLÍŠENIE</t>
    </r>
  </si>
  <si>
    <r>
      <t xml:space="preserve">9.      </t>
    </r>
    <r>
      <rPr>
        <b/>
        <u/>
        <sz val="10"/>
        <color theme="1"/>
        <rFont val="Arial"/>
        <family val="2"/>
        <charset val="238"/>
      </rPr>
      <t>VLASTNÉ IMANIE</t>
    </r>
  </si>
  <si>
    <r>
      <t xml:space="preserve">10.      </t>
    </r>
    <r>
      <rPr>
        <b/>
        <u/>
        <sz val="10"/>
        <color theme="1"/>
        <rFont val="Arial"/>
        <family val="2"/>
        <charset val="238"/>
      </rPr>
      <t>REZERVY</t>
    </r>
  </si>
  <si>
    <r>
      <t xml:space="preserve">11.      </t>
    </r>
    <r>
      <rPr>
        <b/>
        <u/>
        <sz val="10"/>
        <color theme="1"/>
        <rFont val="Arial"/>
        <family val="2"/>
        <charset val="238"/>
      </rPr>
      <t>ZÁVÄZKY</t>
    </r>
  </si>
  <si>
    <r>
      <t>12.     </t>
    </r>
    <r>
      <rPr>
        <b/>
        <u/>
        <sz val="10"/>
        <color theme="1"/>
        <rFont val="Arial"/>
        <family val="2"/>
        <charset val="238"/>
      </rPr>
      <t>ODLOŽENÁ DAŇ Z PRÍJMOV</t>
    </r>
  </si>
  <si>
    <r>
      <t>13.     </t>
    </r>
    <r>
      <rPr>
        <b/>
        <u/>
        <sz val="10"/>
        <color theme="1"/>
        <rFont val="Arial"/>
        <family val="2"/>
        <charset val="238"/>
      </rPr>
      <t>INFORMÁCIE O ZÁVAZKOCH ZO SOCIÁLNEHO FONDU</t>
    </r>
  </si>
  <si>
    <r>
      <t xml:space="preserve">14.      </t>
    </r>
    <r>
      <rPr>
        <b/>
        <u/>
        <sz val="10"/>
        <color theme="1"/>
        <rFont val="Arial"/>
        <family val="2"/>
        <charset val="238"/>
      </rPr>
      <t>BANKOVÉ ÚVERY A FINANČNÉ VÝPOMOCI</t>
    </r>
  </si>
  <si>
    <r>
      <t>15.     </t>
    </r>
    <r>
      <rPr>
        <b/>
        <u/>
        <sz val="10"/>
        <color theme="1"/>
        <rFont val="Arial"/>
        <family val="2"/>
        <charset val="238"/>
      </rPr>
      <t>ČASOVÉ ROZLÍŠENIE</t>
    </r>
  </si>
  <si>
    <r>
      <t>16.     </t>
    </r>
    <r>
      <rPr>
        <b/>
        <u/>
        <sz val="10"/>
        <color theme="1"/>
        <rFont val="Arial"/>
        <family val="2"/>
        <charset val="238"/>
      </rPr>
      <t>VÝNOSY A NÁKLADY</t>
    </r>
  </si>
  <si>
    <r>
      <t>17.     </t>
    </r>
    <r>
      <rPr>
        <b/>
        <u/>
        <sz val="10"/>
        <color theme="1"/>
        <rFont val="Arial"/>
        <family val="2"/>
        <charset val="238"/>
      </rPr>
      <t>INFORMÁCIE O SPRIAZNENÝCH OSOBÁCH</t>
    </r>
  </si>
  <si>
    <t>18.     INFORMÁCIE O ZMENÁCH VLASTNÉHO IMANIA</t>
  </si>
  <si>
    <r>
      <t>19.     </t>
    </r>
    <r>
      <rPr>
        <b/>
        <u/>
        <sz val="10"/>
        <color theme="1"/>
        <rFont val="Arial"/>
        <family val="2"/>
        <charset val="238"/>
      </rPr>
      <t xml:space="preserve">PREHĽAD O PEŇAŽNÝCH TOKOCH </t>
    </r>
  </si>
  <si>
    <r>
      <t>20.     </t>
    </r>
    <r>
      <rPr>
        <b/>
        <u/>
        <sz val="10"/>
        <color theme="1"/>
        <rFont val="Arial"/>
        <family val="2"/>
        <charset val="238"/>
      </rPr>
      <t>VÝZNAMNÉ UDALOSTI, KTORÉ NASTALI PO DNI, KU KTORÉMU SA ZOSTAVUJE ÚČTOVNÁ ZÁVIERKA</t>
    </r>
  </si>
  <si>
    <t>Poznámky Úč POD 3 - 01</t>
  </si>
  <si>
    <t>c)    Zásoby</t>
  </si>
  <si>
    <t>d)    Pohľadávky</t>
  </si>
  <si>
    <t>e)    Náklady budúcich období a príjmy budúcich období</t>
  </si>
  <si>
    <t xml:space="preserve">f)    Záväzky </t>
  </si>
  <si>
    <t xml:space="preserve">g)    Rezervy </t>
  </si>
  <si>
    <t>h)    Výdavky budúcich období a výnosy budúcich období</t>
  </si>
  <si>
    <t>i)    Vlastné imanie</t>
  </si>
  <si>
    <t>j)    Transakcie v cudzích menách</t>
  </si>
  <si>
    <t>k)    Výnosy</t>
  </si>
  <si>
    <t>l)   Daň z príjmu</t>
  </si>
  <si>
    <t>m)   Opravy chýb minulých účtovných období</t>
  </si>
  <si>
    <r>
      <t xml:space="preserve">Dlhodobý majetok je poistený v poisťovni UNIQA cez makléra Aon Central and Eastern Europe a.s. Celková poistná suma je 260.175.000 CZK </t>
    </r>
    <r>
      <rPr>
        <b/>
        <sz val="10"/>
        <rFont val="Arial"/>
        <family val="2"/>
        <charset val="238"/>
      </rPr>
      <t xml:space="preserve"> </t>
    </r>
    <r>
      <rPr>
        <sz val="10"/>
        <rFont val="Arial"/>
        <family val="2"/>
        <charset val="238"/>
      </rPr>
      <t>Zmluva sa obnovuje každoročne.</t>
    </r>
  </si>
  <si>
    <t>Predaj vozidiel</t>
  </si>
  <si>
    <t>IT</t>
  </si>
  <si>
    <t>HR</t>
  </si>
  <si>
    <t>Zoznam prepojených podnikov</t>
  </si>
  <si>
    <t xml:space="preserve">AutoBinck Beheer N.V. </t>
  </si>
  <si>
    <t>Auto Palace Brno s.r.o.</t>
  </si>
  <si>
    <t>Business Lease Invest s.r.l.</t>
  </si>
  <si>
    <t>AutoBinck CZ s.r.o.</t>
  </si>
  <si>
    <t>AutoBinck Group N.V.</t>
  </si>
  <si>
    <t>M Motors SK s.r.o.</t>
  </si>
  <si>
    <t>Business Lease Romania s.r.l.</t>
  </si>
  <si>
    <t>M Motors CZ s.r.o.</t>
  </si>
  <si>
    <t>AutoBinck Haarlem B.V.</t>
  </si>
  <si>
    <t>Auto Palace Bratislava s.r.o.</t>
  </si>
  <si>
    <t>PARTSPOINT Holding B.V.</t>
  </si>
  <si>
    <t>Auto Palace Sporilov s.r.o.</t>
  </si>
  <si>
    <t>Greenib Car B.V.</t>
  </si>
  <si>
    <t>Auto Palace Panonska  s.r.o.</t>
  </si>
  <si>
    <t>Shared Parts Services B.V.</t>
  </si>
  <si>
    <t>Auto Palace Butovice s.r.o.</t>
  </si>
  <si>
    <t>AutoBinck Vastgoed Nederland B.V.</t>
  </si>
  <si>
    <t>Hyundai Avto Trade d.o.o.</t>
  </si>
  <si>
    <t>Brezan Autoparts N.V.</t>
  </si>
  <si>
    <t>Auto Palace s.r.o.</t>
  </si>
  <si>
    <t>Auto Palace Praha ks</t>
  </si>
  <si>
    <t>AutoBinck Ljubljana d.o.o.</t>
  </si>
  <si>
    <t>Technische Centrale B.V.</t>
  </si>
  <si>
    <t xml:space="preserve">Business Lease Bouw &amp; Infra B.V. </t>
  </si>
  <si>
    <t>Auto Palace Slovakia s.r.o.</t>
  </si>
  <si>
    <t>Hyundai Holding Hungary Kft.</t>
  </si>
  <si>
    <t>Monza Handelsonderneming Eindhoven B.V.</t>
  </si>
  <si>
    <t>Business Lease s.r.o.</t>
  </si>
  <si>
    <t>AutoBinck Real Estate Hungary Kft.</t>
  </si>
  <si>
    <t>Auto-Palace Hungary Kft.</t>
  </si>
  <si>
    <t>Carparts2Go B.V.</t>
  </si>
  <si>
    <t>Business Lease Slovakia s.r.o.</t>
  </si>
  <si>
    <t>AutoBinck Car Distribution and Retail B.V.</t>
  </si>
  <si>
    <t>British Automotive Hungary Kft.</t>
  </si>
  <si>
    <t>Autogros Noord B.V.</t>
  </si>
  <si>
    <t>Business Lease Poland Sp z.o.o</t>
  </si>
  <si>
    <t xml:space="preserve">AutoBinck Information Services B.V. </t>
  </si>
  <si>
    <t>Business Lease Group B.V.</t>
  </si>
  <si>
    <t>Autodistribution Benelux B.V.</t>
  </si>
  <si>
    <t>Business Lease Hungary Kft.</t>
  </si>
  <si>
    <t>Autobedrijf Noteboom B.V.</t>
  </si>
  <si>
    <t>Business Lease Nederland B.V.</t>
  </si>
  <si>
    <t xml:space="preserve">Autodistribution België BVBA </t>
  </si>
  <si>
    <t>TEMOT International Autoparts GmbH</t>
  </si>
  <si>
    <t>Vriesendijk B.V.</t>
  </si>
  <si>
    <t>Business Financial Services B.V.</t>
  </si>
  <si>
    <t>Autodistribution International CVBA</t>
  </si>
  <si>
    <t>AutoBinck Smart Mobility B.V.</t>
  </si>
  <si>
    <t>Martinistad B.V.</t>
  </si>
  <si>
    <t>Personal Car Lease B.V.</t>
  </si>
  <si>
    <t>Autodistribution Beldis CVBA</t>
  </si>
  <si>
    <t>The New Motion B.V.</t>
  </si>
  <si>
    <t>Autobedrijf Dijker B.V.</t>
  </si>
  <si>
    <t>Business Lease Participaties B.V.</t>
  </si>
  <si>
    <t>Fugo Maasparts B.V.</t>
  </si>
  <si>
    <t>CarShare Ventures B.V.</t>
  </si>
  <si>
    <t>AutoPoint International B.V.</t>
  </si>
  <si>
    <t>Luthing Financial Services B.V.</t>
  </si>
  <si>
    <t>Autotechnica B.V.</t>
  </si>
  <si>
    <t>Zelfstroom B.V.</t>
  </si>
  <si>
    <t>Ostatné</t>
  </si>
  <si>
    <t>Spoločnosť sa rozhodla účtovať o odloženej daňovej pohľadávke z dôvodu očakávaných budúcich ziskov.</t>
  </si>
  <si>
    <t>Účtovná závierka bola zostavená podľa Zákona č. 431/2002 Z.z. o účtovníctve v znení neskorších predpisov za predpokladu nepretržitého trvania jej činnosti a je zostavená ako riadna účtovná závierka.</t>
  </si>
  <si>
    <t>Aktivácia nákladov a výnosy z hospodárskej činnosti a finančnej činnosti</t>
  </si>
  <si>
    <t>Informácie o výnosoch pri aktivácii nákladov a o výnosoch z hospodárskej činnosti a finančnej činnosti</t>
  </si>
  <si>
    <t>SPOLU</t>
  </si>
  <si>
    <t>Auto Palace Sporilov</t>
  </si>
  <si>
    <t>Business Lease Slovakia</t>
  </si>
  <si>
    <t>2</t>
  </si>
  <si>
    <t>0</t>
  </si>
  <si>
    <t>3</t>
  </si>
  <si>
    <t>1</t>
  </si>
  <si>
    <t>4</t>
  </si>
  <si>
    <t>7</t>
  </si>
  <si>
    <t/>
  </si>
  <si>
    <t>ES</t>
  </si>
  <si>
    <t>LT</t>
  </si>
  <si>
    <t>BG</t>
  </si>
  <si>
    <t>LV</t>
  </si>
  <si>
    <t>NO</t>
  </si>
  <si>
    <t>Auto Palace Bratislava s. r. o.</t>
  </si>
  <si>
    <t xml:space="preserve">Auto Palace Bratislava s. r. o. (ďalej len „spoločnosť”) je spoločnosť s ručením obmedzeným, ktorá bola založená dňa 3.7.1991. Dňa 1.8.1991 bola zapísaná do Obchodného registra vedenom na Okresnom súde Bratislava I, oddiel Sro, vložka 1196/B. Spoločnosť sídli  v Bratislave na Vajnorskej 136/C, Slovenská republika, identifikačné číslo 17 320 712. </t>
  </si>
  <si>
    <t>Informácie o štruktúre spoločníkov ku dňu, ku ktorému sa zostavuje účtovná závierka a o štruktúre spoločníkov do dňa jej zmeny v priebehu účtovného obdobia</t>
  </si>
  <si>
    <t>Spoločník</t>
  </si>
  <si>
    <t>do 30.12.2016 : De Binckhorst Investment Company B.V.</t>
  </si>
  <si>
    <t xml:space="preserve">od 30.12.2016:  AutoBinck Car Distribution and Retail B.V. </t>
  </si>
  <si>
    <t>Spoločnosť je súčasťou skupiny AutoBinck Holding NV. Materskou spoločnosťou spoločnosti je AutoBinck Car Distribution and Retail B.V. a materskou spoločnosťou celej skupiny je AutoBinck Holding NV. Konsolidovanú účtovnú závierku za najväčšiu skupinu podnikov zostavuje spoločnosť materská spoločnosť celej skupiny. Sídlo materskej spoločnosti je Rhone 30, 2491 AP The Hague, The Netherlands.</t>
  </si>
  <si>
    <t>Bezprostredne predchádzajúce  účtovné obdobie</t>
  </si>
  <si>
    <t>OP spolu</t>
  </si>
  <si>
    <t>ostatné</t>
  </si>
  <si>
    <t>Iné - doplatok dane za predchádzajúce obdobie</t>
  </si>
  <si>
    <t>Náklady na nájomné - prevádzkové priestory</t>
  </si>
  <si>
    <t>Prehľad o peňažných tokoch</t>
  </si>
  <si>
    <t>(v EUR)</t>
  </si>
  <si>
    <t>Ozna-čenie</t>
  </si>
  <si>
    <t>Skutočnosť v EUR</t>
  </si>
  <si>
    <t>Bežné účtovné</t>
  </si>
  <si>
    <t>Minulé účtovné</t>
  </si>
  <si>
    <t>obdobie</t>
  </si>
  <si>
    <t>Peňažné toky z prevádzkovej činnosti</t>
  </si>
  <si>
    <t>Z/S</t>
  </si>
  <si>
    <t>Výsledok hospodárenia z bežnej činnosti pred zdanením daňou z príjmov (+/-)</t>
  </si>
  <si>
    <t>A.1.</t>
  </si>
  <si>
    <t>Nepeňažné operácie ovplyvňujúce výsledok hospodárenia z bežnej činnosti pred zdanením daňou z príjmov (súčet A.1.1. až A.1.13) (+/-)</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</si>
  <si>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</si>
  <si>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</si>
  <si>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</si>
  <si>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</si>
  <si>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</si>
  <si>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</si>
  <si>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</si>
  <si>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</si>
  <si>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</si>
  <si>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</si>
  <si>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</si>
  <si>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</si>
  <si>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</si>
  <si>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</si>
  <si>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</si>
  <si>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</si>
  <si>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</si>
  <si>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</si>
  <si>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</si>
  <si>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</si>
  <si>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</si>
  <si>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</si>
  <si>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</si>
  <si>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peňažný ekvivalent (+/-)</t>
  </si>
  <si>
    <t>A.1.13.</t>
  </si>
  <si>
    <t>Ostatné položky nepeňažného charakteru, ktoré ovplyvňujú výsledok hospodárenia z bežnej činnosti s výnimkou tých, ktoré sa uvádzajú osobitne v iných častiach prehľadu peňažných tokov (+/-)</t>
  </si>
  <si>
    <t>A.2.</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</si>
  <si>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</si>
  <si>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A.2.1.</t>
  </si>
  <si>
    <t>Zmena stavu pohľadávok z prevádzkovej činnosti (-/+)</t>
  </si>
  <si>
    <t>A.2.2.</t>
  </si>
  <si>
    <t>Zmena stavu záväzkov z prevádzkovej činnosti (+/-)</t>
  </si>
  <si>
    <t>A.2.3.</t>
  </si>
  <si>
    <t>Zmena stavu zásob (-/+)</t>
  </si>
  <si>
    <t>A.2.4.</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</si>
  <si>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</si>
  <si>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</si>
  <si>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A.3.</t>
  </si>
  <si>
    <t>Prijaté úroky s výnimkou tých, ktoré sa začleňujú do investičnej činnosti (+)</t>
  </si>
  <si>
    <t>A.4.</t>
  </si>
  <si>
    <t>Výdavky na zaplatené úroky s výnimkou tých, ktoré sa začleňujú do finančnej činnosti (-)</t>
  </si>
  <si>
    <t>A.5.</t>
  </si>
  <si>
    <t>Príjmy z dividend a iných podielov na zisku (+)</t>
  </si>
  <si>
    <t>A.6.</t>
  </si>
  <si>
    <t>Výdavky na vyplatené dividendy a iné podiely na zisku s výnimkou tých, ktoré sa začleňujú do investičnej činnosti (-)</t>
  </si>
  <si>
    <t>Peňažné toky z prevádzkovej činnosti (+/-) (súčet Z/S + A.1. až A.6.)</t>
  </si>
  <si>
    <t>A.7.</t>
  </si>
  <si>
    <t>Výdavky na daň z príjmov účtovnej jednotky s výnimkou tých, ktoré sa začleňujú do investičných činností alebo finančných činností (-/+)</t>
  </si>
  <si>
    <t>A.8.</t>
  </si>
  <si>
    <t>Príjmy mimoriadneho charakteru vzťahujúce sa na prevádzkovú činnosť (+)</t>
  </si>
  <si>
    <t>A.9.</t>
  </si>
  <si>
    <t>Výdavky mimoriadneho charakteru vzťahujúce sa na prevádzkovú činnosť (-)</t>
  </si>
  <si>
    <t>A.</t>
  </si>
  <si>
    <t>Čisté peňažné toky z prevádzkovej činnosti (+/-) (súčet Z/S + A.1. až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</si>
  <si>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</si>
  <si>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</si>
  <si>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</si>
  <si>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</si>
  <si>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</si>
  <si>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</si>
  <si>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v iných účtovných jednotkách, s výnimkou cenných papierov, ktoré sa považujú za peňažné ekvivalenty a cenných papierov určených na predaj alebo na obchodovanie (-)</t>
  </si>
  <si>
    <t>B.4.</t>
  </si>
  <si>
    <t>Príjmy z predaja dlhodobého nehmotného majetku (+)</t>
  </si>
  <si>
    <t>B.5.</t>
  </si>
  <si>
    <t>Príjmy z predaja dlhodobého hmotného majetku (+)</t>
  </si>
  <si>
    <t>B.6.</t>
  </si>
  <si>
    <t>Príjmy z predaja dlhodobých cenných papierov a podielov v iných účtovných jednotkách, s výnimkou cenných papierov, ktoré sa považujú za peňažné ekvivalenty a cenných papierov určených na predaj alebo na obchodovanie (+)</t>
  </si>
  <si>
    <t>B.7.</t>
  </si>
  <si>
    <t>Výdavky na dlhodobé pôžičky poskytnuté účtovnou jednotkou inej účtovnej jednotke, ktorá je súčasťou konsolidovaného celku (-)</t>
  </si>
  <si>
    <t xml:space="preserve">B.8. </t>
  </si>
  <si>
    <t>Príjmy zo splácania dlhodobých pôžičiek poskytnutých účtovnou jednotkou inej účtovnej jednotke, ktorá je súčasťou konsolidovaného celku (+)</t>
  </si>
  <si>
    <t>B.9.</t>
  </si>
  <si>
    <t>Výdavky na dlhodobé pôžičky poskytnuté účtovnou jednotkou 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</si>
  <si>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</si>
  <si>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</si>
  <si>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</si>
  <si>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prenájmu súboru hnuteľného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</si>
  <si>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</si>
  <si>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</si>
  <si>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</si>
  <si>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</si>
  <si>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</si>
  <si>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</si>
  <si>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</si>
  <si>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</si>
  <si>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</si>
  <si>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ju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</si>
  <si>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</si>
  <si>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</si>
  <si>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</si>
  <si>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</si>
  <si>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</si>
  <si>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</si>
  <si>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</si>
  <si>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</si>
  <si>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B.</t>
  </si>
  <si>
    <t>Čisté peňažné toky z investičnej činnosti (súčet B.1. až B.20.)</t>
  </si>
  <si>
    <t>Peňažné toky z finančnej činnosti</t>
  </si>
  <si>
    <t>C.1.</t>
  </si>
  <si>
    <t>Peňažné toky vo vlastnom imaní (súčet C.1.1. až C.1.8.)</t>
  </si>
  <si>
    <t>C.1.1.</t>
  </si>
  <si>
    <t>Príjmy z upísaných akcií a obchodných podielov (+)</t>
  </si>
  <si>
    <t>C.1.2.</t>
  </si>
  <si>
    <t>Príjmy z ďalších vkladov do vlastného imania spoločníkmi alebo fyzickou osobou, ktorá je účtovnou jednotkou (+)</t>
  </si>
  <si>
    <t>C.1.3.</t>
  </si>
  <si>
    <t>Prijaté peňažné dary (+)</t>
  </si>
  <si>
    <t>C.1.4.</t>
  </si>
  <si>
    <t>Príjmy z úhrady straty spoločníkmi (+)</t>
  </si>
  <si>
    <t>C.1.5</t>
  </si>
  <si>
    <t>Výdavky na obstaranie alebo spätné odkúpenie vlastných akcií a vlastných obchodných podielov (-)</t>
  </si>
  <si>
    <t>C.1.6.</t>
  </si>
  <si>
    <t>Výdavky spojené so znížením fondov vytvorených účtovnou jednotkou (-)</t>
  </si>
  <si>
    <t>C.1.7.</t>
  </si>
  <si>
    <t>Výdavky na vyplatenie podielu na vlastnom imaní spoločníkmi účtovnej jednotky a fyzickou osobou, ktorá je účtovnou jednotkou (-)</t>
  </si>
  <si>
    <t>C.1.8.</t>
  </si>
  <si>
    <t>Výdavky z iných dôvodov, ktoré súvisia so znížením vlastného imania (-)</t>
  </si>
  <si>
    <t>C.2.</t>
  </si>
  <si>
    <t>Peňažné toky vznikajúce z dlhodobých záväzkov a krátkodobých záväzkov z finančnej činnosti</t>
  </si>
  <si>
    <t>C.2.1.</t>
  </si>
  <si>
    <t>Príjmy z emisie dlhových cenných papierov (+)</t>
  </si>
  <si>
    <t>C.2.2.</t>
  </si>
  <si>
    <t>Výdavky na úhradu záväzkov z dlhových cenných papierov (-)</t>
  </si>
  <si>
    <t>C.2.3.</t>
  </si>
  <si>
    <t>Príjmy z úverov, ktoré účtovnej jednotke poskytla banka alebo 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</si>
  <si>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</si>
  <si>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</si>
  <si>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</si>
  <si>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</si>
  <si>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</si>
  <si>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</si>
  <si>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</si>
  <si>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</si>
  <si>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</si>
  <si>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Výdavky na úhradu záväzkov za prenájom súboru hnuteľného majetku a nehnuteľného majetku používaného a odpisovaného nájomcom (-)</t>
  </si>
  <si>
    <t>C.2.9.</t>
  </si>
  <si>
    <t>Príjmy z ostatných dlhodobých záväzkov a krátkodobých záväzkov vyplývajúcich z finančnej činnosti účtovnej jednotky s výnimkou tých, ktoré sa uvádzajú osobitne v inej časti prehľadu peňažných tokov (+)</t>
  </si>
  <si>
    <t>C.2.10.</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</si>
  <si>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</si>
  <si>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</si>
  <si>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</si>
  <si>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</si>
  <si>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</si>
  <si>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</si>
  <si>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</si>
  <si>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</si>
  <si>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</si>
  <si>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</si>
  <si>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</si>
  <si>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</si>
  <si>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</si>
  <si>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</si>
  <si>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</si>
  <si>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</si>
  <si>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t>
  </si>
  <si>
    <t>D.</t>
  </si>
  <si>
    <t>Čisté zvýšenie alebo čisté zníženie peňažných prostriedkov a peňažných ekvivalentov (+/-) (súčet A+B+C)</t>
  </si>
  <si>
    <t>E.</t>
  </si>
  <si>
    <t>Stav peňažných prostriedkov a peňažných ekvivalentov na začiatku účtovného obdobia</t>
  </si>
  <si>
    <t>F.</t>
  </si>
  <si>
    <t>Stav peňažných prostriedkov a peňažných ekvivalentov na konci účtovného obdobia pred zohľadnením kurzových rozdielov vyčíslených ku dňu, ku ktorému sa zostavuje účtovná závierka</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</si>
  <si>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</si>
  <si>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</si>
  <si>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</si>
  <si>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</si>
  <si>
    <t>Musi byt NULA</t>
  </si>
  <si>
    <t>Členovia štatutárnych orgánov k 31. decembru 2018:</t>
  </si>
  <si>
    <t>Revolvingový úver</t>
  </si>
  <si>
    <t>prijaté SSCC a iné provízie a podpory za autá, ktoré budú dodané  v ďalšom období</t>
  </si>
  <si>
    <t>M Motors SK</t>
  </si>
  <si>
    <t>Auto Palace Prúhonice</t>
  </si>
  <si>
    <t>M Motorsk CZ</t>
  </si>
  <si>
    <t xml:space="preserve">Auto Palace </t>
  </si>
  <si>
    <t xml:space="preserve">od 07.11.2018:  AutoBinck Car Distribution and Retail B.V. </t>
  </si>
  <si>
    <t>Aktivácia</t>
  </si>
  <si>
    <t xml:space="preserve">Účtovný zisk </t>
  </si>
  <si>
    <t>Radek Donner</t>
  </si>
  <si>
    <t>Peter Charles Ramsay Broster</t>
  </si>
  <si>
    <t>Účtovná závierka spoločnosti za predchádzajúce účtovné obdobie k 31. decembru 2018 bola schválená valným zhromaždením spoločnosti dňa 28.6.2019.</t>
  </si>
  <si>
    <t>Účtovné zásady a metódy, ktoré spoločnosť používala pri zostavení účtovnej závierky za rok 2019 a 2018 sú nasledovné:</t>
  </si>
  <si>
    <t>V roku 2019 a 2018 spoločnosť nezískala bezplatne dlhodobý nehmotný majetok.</t>
  </si>
  <si>
    <t>V roku 2019 a 2018 spoločnosť nezískala bezplatne dlhodobý hmotný majetok.</t>
  </si>
  <si>
    <t>Všetky rezervy budú použité v roku 2020.</t>
  </si>
  <si>
    <t>Hyundai Holding Hungary Kft</t>
  </si>
  <si>
    <t>AutoBinck Car Distribution and Retail</t>
  </si>
  <si>
    <t>Po 31. decembri 2019 nenastali také udalosti, ktoré majú významný vplyv na verné zobrazenie skutočností uvádzaných v tejto účtovnej závierke.</t>
  </si>
  <si>
    <t>za rok končiaci: 31.12.2019</t>
  </si>
  <si>
    <t>Pohľadávky voči spriazneným osobám predstavujú  108 624 €.</t>
  </si>
  <si>
    <t>GB</t>
  </si>
  <si>
    <t>RU</t>
  </si>
  <si>
    <t>Členovia štatutárnych orgánov k 31. decembru 2019:</t>
  </si>
  <si>
    <t>Základné imanie spoločnosti sa vykazuje vo výške zapísanej v obchodnom registri.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a pod.</t>
  </si>
  <si>
    <t>K rizikovým pohľadávkam boli v roku 2019 a 2018 tvorené opravné položky nasledovne:</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</si>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</sst>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 _€_-;\-* #,##0.00\ _€_-;_-* &quot;-&quot;??\ _€_-;_-@_-"/>
    <numFmt numFmtId="164" formatCode="#,##0\ [$EUR]"/>
    <numFmt numFmtId="165" formatCode="#,##0&quot; &quot;;\(#,##0\);\-&quot;  &quot;"/>
    <numFmt numFmtId="166" formatCode="#,##0;\-#,##0;&quot;&quot;"/>
  </numFmts>
  <fonts count="42">
    <font>
      <sz val="11"/>
      <color theme="1"/>
      <name val="Calibri"/>
      <family val="2"/>
      <charset val="238"/>
      <scheme val="minor"/>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sz val="8"/>
      <color theme="1"/>
      <name val="Arial"/>
      <family val="2"/>
      <charset val="238"/>
    </font>
    <font>
      <b/>
      <sz val="8"/>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b/>
      <u/>
      <sz val="10"/>
      <color theme="1"/>
      <name val="Arial"/>
      <family val="2"/>
      <charset val="238"/>
    </font>
    <font>
      <i/>
      <sz val="10"/>
      <color theme="1"/>
      <name val="Arial"/>
      <family val="2"/>
      <charset val="238"/>
    </font>
    <font>
      <b/>
      <sz val="7"/>
      <color theme="1"/>
      <name val="Times New Roman"/>
      <family val="1"/>
      <charset val="238"/>
    </font>
    <font>
      <b/>
      <i/>
      <sz val="10"/>
      <color theme="1"/>
      <name val="Arial"/>
      <family val="2"/>
      <charset val="238"/>
    </font>
    <font>
      <sz val="10"/>
      <name val="Arial"/>
      <family val="2"/>
      <charset val="238"/>
    </font>
    <font>
      <b/>
      <sz val="10"/>
      <name val="Arial"/>
      <family val="2"/>
      <charset val="238"/>
    </font>
    <font>
      <sz val="11"/>
      <name val="Arial"/>
      <family val="2"/>
      <charset val="238"/>
    </font>
    <font>
      <i/>
      <sz val="8"/>
      <color theme="1"/>
      <name val="Arial"/>
      <family val="2"/>
      <charset val="238"/>
    </font>
    <font>
      <sz val="12"/>
      <name val="Times New Roman"/>
      <family val="1"/>
      <charset val="238"/>
    </font>
    <font>
      <sz val="12"/>
      <name val="Times New Roman"/>
      <family val="1"/>
    </font>
    <font>
      <sz val="10"/>
      <name val="MS Sans Serif"/>
      <family val="2"/>
      <charset val="238"/>
    </font>
    <font>
      <sz val="10"/>
      <color theme="1"/>
      <name val="Calibri"/>
      <family val="2"/>
      <charset val="238"/>
      <scheme val="minor"/>
    </font>
    <font>
      <sz val="10"/>
      <color theme="1"/>
      <name val="Calibri"/>
      <family val="2"/>
      <charset val="238"/>
    </font>
    <font>
      <i/>
      <sz val="11"/>
      <color theme="1"/>
      <name val="Arial"/>
      <family val="2"/>
      <charset val="238"/>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4"/>
      <name val="Arial"/>
      <family val="2"/>
      <charset val="238"/>
    </font>
    <font>
      <sz val="11"/>
      <name val="Arial CE"/>
      <family val="2"/>
      <charset val="238"/>
    </font>
    <font>
      <sz val="14"/>
      <name val="Arial"/>
      <family val="2"/>
      <charset val="238"/>
    </font>
    <font>
      <sz val="13"/>
      <name val="Arial CE"/>
      <family val="2"/>
      <charset val="238"/>
    </font>
    <font>
      <b/>
      <sz val="11"/>
      <name val="Arial CE"/>
      <family val="2"/>
      <charset val="238"/>
    </font>
    <font>
      <sz val="14"/>
      <color indexed="12"/>
      <name val="Arial CE"/>
      <family val="2"/>
      <charset val="238"/>
    </font>
    <font>
      <b/>
      <sz val="14"/>
      <color indexed="12"/>
      <name val="Arial CE"/>
      <family val="2"/>
      <charset val="238"/>
    </font>
    <font>
      <i/>
      <sz val="11"/>
      <name val="Arial CE"/>
      <family val="2"/>
      <charset val="238"/>
    </font>
  </fonts>
  <fills count="9">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indexed="9"/>
        <bgColor indexed="64"/>
      </patternFill>
    </fill>
    <fill>
      <patternFill patternType="solid">
        <fgColor rgb="FFFFFF99"/>
        <bgColor indexed="64"/>
      </patternFill>
    </fill>
    <fill>
      <patternFill patternType="solid">
        <fgColor indexed="43"/>
        <bgColor indexed="64"/>
      </patternFill>
    </fill>
    <fill>
      <patternFill patternType="solid">
        <fgColor theme="0"/>
        <bgColor indexed="64"/>
      </patternFill>
    </fill>
    <fill>
      <patternFill patternType="solid">
        <fgColor indexed="42"/>
        <bgColor indexed="64"/>
      </patternFill>
    </fill>
  </fills>
  <borders count="60">
    <border>
      <left/>
      <right/>
      <top/>
      <bottom/>
      <diagonal/>
    </border>
    <border>
      <left/>
      <right style="thin">
        <color indexed="64"/>
      </right>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rgb="FF999999"/>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thin">
        <color indexed="64"/>
      </left>
      <right/>
      <top style="thin">
        <color indexed="64"/>
      </top>
      <bottom style="medium">
        <color indexed="64"/>
      </bottom>
      <diagonal/>
    </border>
  </borders>
  <cellStyleXfs count="12">
    <xf numFmtId="0" fontId="0" fillId="0" borderId="0"/>
    <xf numFmtId="9" fontId="5" fillId="0" borderId="0" applyFont="0" applyFill="0" applyBorder="0" applyAlignment="0" applyProtection="0"/>
    <xf numFmtId="0" fontId="21" fillId="0" borderId="0"/>
    <xf numFmtId="0" fontId="9" fillId="0" borderId="0"/>
    <xf numFmtId="43" fontId="5" fillId="0" borderId="0" applyFont="0" applyFill="0" applyBorder="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0" fontId="15" fillId="0" borderId="0"/>
    <xf numFmtId="0" fontId="19" fillId="0" borderId="0"/>
    <xf numFmtId="0" fontId="20" fillId="0" borderId="0"/>
    <xf numFmtId="0" fontId="15" fillId="0" borderId="0"/>
  </cellStyleXfs>
  <cellXfs count="479">
    <xf numFmtId="0" fontId="0" fillId="0" borderId="0" xfId="0"/>
    <xf numFmtId="0" fontId="6" fillId="0" borderId="1" xfId="0" applyFont="1" applyBorder="1" applyAlignment="1">
      <alignment horizontal="center"/>
    </xf>
    <xf numFmtId="0" fontId="8" fillId="0" borderId="2" xfId="0" applyFont="1" applyBorder="1"/>
    <xf numFmtId="0" fontId="6" fillId="0" borderId="0" xfId="0" applyFont="1" applyAlignment="1">
      <alignment horizontal="center"/>
    </xf>
    <xf numFmtId="0" fontId="8" fillId="0" borderId="0" xfId="0" applyFont="1"/>
    <xf numFmtId="0" fontId="6" fillId="0" borderId="0" xfId="0" applyFont="1"/>
    <xf numFmtId="0" fontId="9"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0" xfId="0" applyFont="1" applyBorder="1" applyAlignment="1">
      <alignment vertical="center"/>
    </xf>
    <xf numFmtId="0" fontId="9" fillId="0" borderId="0" xfId="0" applyFont="1" applyAlignment="1">
      <alignment horizontal="righ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vertical="center"/>
    </xf>
    <xf numFmtId="0" fontId="10" fillId="3" borderId="0" xfId="0" applyFont="1" applyFill="1" applyAlignment="1"/>
    <xf numFmtId="0" fontId="9" fillId="0" borderId="0" xfId="0" applyFont="1" applyAlignment="1"/>
    <xf numFmtId="0" fontId="12" fillId="0" borderId="0" xfId="0" applyFont="1" applyAlignment="1"/>
    <xf numFmtId="0" fontId="9" fillId="0" borderId="0" xfId="0" applyFont="1"/>
    <xf numFmtId="0" fontId="8" fillId="0" borderId="0" xfId="0" applyFont="1" applyFill="1"/>
    <xf numFmtId="0" fontId="6" fillId="0" borderId="0" xfId="0" applyFont="1" applyAlignment="1">
      <alignment horizontal="center" vertical="center"/>
    </xf>
    <xf numFmtId="0" fontId="6" fillId="0" borderId="0" xfId="0" applyFont="1" applyAlignment="1">
      <alignment horizontal="center" wrapText="1"/>
    </xf>
    <xf numFmtId="0" fontId="6" fillId="0" borderId="0" xfId="0" applyFont="1" applyAlignment="1">
      <alignment wrapText="1"/>
    </xf>
    <xf numFmtId="0" fontId="6" fillId="0" borderId="0" xfId="0" applyFont="1" applyAlignment="1">
      <alignment vertical="center"/>
    </xf>
    <xf numFmtId="0" fontId="6" fillId="0" borderId="0" xfId="0" applyFont="1" applyAlignment="1">
      <alignment horizontal="center"/>
    </xf>
    <xf numFmtId="0" fontId="6" fillId="0" borderId="0" xfId="0" applyFont="1" applyAlignment="1">
      <alignment horizontal="center" vertical="center"/>
    </xf>
    <xf numFmtId="3" fontId="6" fillId="0" borderId="0" xfId="0" applyNumberFormat="1" applyFont="1" applyFill="1" applyBorder="1" applyAlignment="1">
      <alignment horizontal="right" vertical="center" wrapText="1"/>
    </xf>
    <xf numFmtId="0" fontId="6"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xf>
    <xf numFmtId="0" fontId="6" fillId="0" borderId="0" xfId="0" applyFont="1" applyFill="1"/>
    <xf numFmtId="0" fontId="6" fillId="0" borderId="0" xfId="0" applyFont="1" applyAlignment="1">
      <alignment horizontal="center"/>
    </xf>
    <xf numFmtId="0" fontId="6" fillId="0" borderId="0" xfId="0" applyFont="1" applyAlignment="1">
      <alignment horizontal="center"/>
    </xf>
    <xf numFmtId="0" fontId="2" fillId="0" borderId="0" xfId="0" applyFont="1" applyBorder="1" applyAlignment="1">
      <alignment vertical="center"/>
    </xf>
    <xf numFmtId="0" fontId="18" fillId="0" borderId="0" xfId="0" applyFont="1" applyAlignment="1">
      <alignment horizontal="center"/>
    </xf>
    <xf numFmtId="0" fontId="24" fillId="0" borderId="0" xfId="0" applyFont="1"/>
    <xf numFmtId="0" fontId="9" fillId="0" borderId="0" xfId="0" applyFont="1" applyFill="1" applyAlignment="1">
      <alignment horizontal="justify" vertical="top" wrapText="1"/>
    </xf>
    <xf numFmtId="0" fontId="9" fillId="0" borderId="0" xfId="0" applyFont="1" applyFill="1" applyAlignment="1">
      <alignment horizontal="justify" vertical="top" wrapText="1"/>
    </xf>
    <xf numFmtId="0" fontId="10" fillId="0" borderId="0" xfId="0" applyFont="1" applyFill="1" applyAlignment="1"/>
    <xf numFmtId="0" fontId="9" fillId="0" borderId="0" xfId="0" applyFont="1" applyFill="1" applyBorder="1" applyAlignment="1">
      <alignment horizontal="center" vertical="center"/>
    </xf>
    <xf numFmtId="0" fontId="24" fillId="0" borderId="0" xfId="0" applyFont="1" applyFill="1"/>
    <xf numFmtId="0" fontId="6" fillId="0" borderId="0" xfId="0" applyFont="1" applyFill="1" applyBorder="1" applyAlignment="1">
      <alignment vertical="center"/>
    </xf>
    <xf numFmtId="0" fontId="6" fillId="0" borderId="0" xfId="0" applyFont="1" applyFill="1" applyAlignment="1">
      <alignment wrapText="1"/>
    </xf>
    <xf numFmtId="0" fontId="6" fillId="0" borderId="0" xfId="0" applyFont="1" applyFill="1" applyAlignment="1">
      <alignment vertical="center"/>
    </xf>
    <xf numFmtId="0" fontId="22" fillId="0" borderId="50" xfId="0" applyFont="1" applyFill="1" applyBorder="1"/>
    <xf numFmtId="0" fontId="6" fillId="0" borderId="51" xfId="0" applyFont="1" applyFill="1" applyBorder="1"/>
    <xf numFmtId="0" fontId="23" fillId="0" borderId="51" xfId="0" applyFont="1" applyFill="1" applyBorder="1" applyAlignment="1">
      <alignment vertical="center"/>
    </xf>
    <xf numFmtId="0" fontId="6" fillId="0" borderId="52" xfId="0" applyFont="1" applyFill="1" applyBorder="1"/>
    <xf numFmtId="0" fontId="23" fillId="0" borderId="53" xfId="0" applyFont="1" applyFill="1" applyBorder="1" applyAlignment="1">
      <alignment vertical="center"/>
    </xf>
    <xf numFmtId="0" fontId="6" fillId="0" borderId="0" xfId="0" applyFont="1" applyFill="1" applyBorder="1"/>
    <xf numFmtId="0" fontId="23" fillId="0" borderId="0" xfId="0" applyFont="1" applyFill="1" applyBorder="1" applyAlignment="1">
      <alignment vertical="center"/>
    </xf>
    <xf numFmtId="0" fontId="6" fillId="0" borderId="20" xfId="0" applyFont="1" applyFill="1" applyBorder="1"/>
    <xf numFmtId="0" fontId="23" fillId="0" borderId="27" xfId="0" applyFont="1" applyFill="1" applyBorder="1" applyAlignment="1">
      <alignment vertical="center"/>
    </xf>
    <xf numFmtId="0" fontId="6" fillId="0" borderId="14" xfId="0" applyFont="1" applyFill="1" applyBorder="1"/>
    <xf numFmtId="0" fontId="23" fillId="0" borderId="14" xfId="0" applyFont="1" applyFill="1" applyBorder="1" applyAlignment="1">
      <alignment vertical="center"/>
    </xf>
    <xf numFmtId="0" fontId="6" fillId="0" borderId="28" xfId="0" applyFont="1" applyFill="1" applyBorder="1"/>
    <xf numFmtId="0" fontId="9" fillId="0" borderId="0" xfId="0" applyFont="1" applyFill="1" applyAlignment="1">
      <alignment horizontal="justify" vertical="top" wrapText="1"/>
    </xf>
    <xf numFmtId="0" fontId="9" fillId="0" borderId="0" xfId="0" applyFont="1" applyFill="1" applyAlignment="1">
      <alignment horizontal="justify" vertical="top"/>
    </xf>
    <xf numFmtId="0" fontId="7" fillId="0" borderId="0" xfId="0" applyFont="1" applyFill="1" applyBorder="1" applyAlignment="1">
      <alignment horizontal="left" vertical="center"/>
    </xf>
    <xf numFmtId="3" fontId="7" fillId="0" borderId="0" xfId="0" applyNumberFormat="1" applyFont="1" applyFill="1" applyBorder="1" applyAlignment="1">
      <alignment horizontal="right" vertical="center"/>
    </xf>
    <xf numFmtId="0" fontId="6"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6" fillId="0" borderId="0" xfId="0" applyFont="1" applyFill="1" applyBorder="1" applyAlignment="1">
      <alignment horizontal="right" vertical="center" wrapText="1"/>
    </xf>
    <xf numFmtId="3" fontId="6" fillId="0" borderId="0" xfId="0" applyNumberFormat="1" applyFont="1" applyFill="1" applyBorder="1" applyAlignment="1">
      <alignment horizontal="center" vertical="center"/>
    </xf>
    <xf numFmtId="3" fontId="6" fillId="0" borderId="0" xfId="0" applyNumberFormat="1" applyFont="1" applyFill="1" applyBorder="1" applyAlignment="1">
      <alignment horizontal="right" vertical="center"/>
    </xf>
    <xf numFmtId="0" fontId="2" fillId="0" borderId="0" xfId="0" applyFont="1" applyFill="1"/>
    <xf numFmtId="0" fontId="9" fillId="0" borderId="0" xfId="0" applyFont="1" applyFill="1"/>
    <xf numFmtId="0" fontId="14" fillId="0" borderId="0" xfId="0" applyFont="1" applyFill="1" applyAlignment="1"/>
    <xf numFmtId="0" fontId="8" fillId="0" borderId="2" xfId="0" applyFont="1" applyFill="1" applyBorder="1"/>
    <xf numFmtId="0" fontId="6" fillId="0" borderId="0" xfId="0" applyFont="1" applyFill="1" applyAlignment="1">
      <alignment horizontal="center"/>
    </xf>
    <xf numFmtId="0" fontId="9" fillId="0" borderId="0" xfId="0" applyFont="1" applyFill="1" applyAlignment="1">
      <alignment horizontal="left" wrapText="1"/>
    </xf>
    <xf numFmtId="0" fontId="8" fillId="0" borderId="0" xfId="0" applyFont="1" applyFill="1" applyAlignment="1">
      <alignment horizontal="justify" vertical="top"/>
    </xf>
    <xf numFmtId="0" fontId="6" fillId="0" borderId="0" xfId="0" applyFont="1" applyFill="1" applyAlignment="1"/>
    <xf numFmtId="0" fontId="9" fillId="0" borderId="0" xfId="0" applyFont="1" applyFill="1" applyAlignment="1"/>
    <xf numFmtId="0" fontId="6" fillId="0" borderId="13" xfId="0" applyFont="1" applyFill="1" applyBorder="1" applyAlignment="1"/>
    <xf numFmtId="0" fontId="7" fillId="0" borderId="0" xfId="0" applyFont="1" applyFill="1" applyBorder="1" applyAlignment="1">
      <alignment horizontal="left" vertical="center" wrapText="1"/>
    </xf>
    <xf numFmtId="0" fontId="6" fillId="0" borderId="0" xfId="0" applyFont="1" applyAlignment="1">
      <alignment horizontal="center"/>
    </xf>
    <xf numFmtId="0" fontId="8" fillId="0" borderId="0" xfId="0" applyFont="1"/>
    <xf numFmtId="0" fontId="6" fillId="0" borderId="0" xfId="0" applyFont="1"/>
    <xf numFmtId="0" fontId="8" fillId="0" borderId="0" xfId="0" applyFont="1" applyFill="1"/>
    <xf numFmtId="3" fontId="6" fillId="0" borderId="0" xfId="0" applyNumberFormat="1" applyFont="1" applyFill="1" applyBorder="1" applyAlignment="1">
      <alignment horizontal="right" vertical="center"/>
    </xf>
    <xf numFmtId="3" fontId="6" fillId="0" borderId="0" xfId="0" applyNumberFormat="1" applyFont="1" applyFill="1" applyBorder="1" applyAlignment="1">
      <alignment horizontal="right" vertical="center" wrapText="1"/>
    </xf>
    <xf numFmtId="3" fontId="7" fillId="0" borderId="0" xfId="0" applyNumberFormat="1" applyFont="1" applyFill="1" applyBorder="1" applyAlignment="1">
      <alignment horizontal="right" vertical="center"/>
    </xf>
    <xf numFmtId="0" fontId="2" fillId="0" borderId="0" xfId="0" applyFont="1" applyFill="1" applyAlignment="1"/>
    <xf numFmtId="0" fontId="6" fillId="0" borderId="13" xfId="0" applyFont="1" applyFill="1" applyBorder="1" applyAlignment="1"/>
    <xf numFmtId="0" fontId="6" fillId="0" borderId="0" xfId="0" applyFont="1" applyFill="1" applyAlignment="1"/>
    <xf numFmtId="0" fontId="6" fillId="0" borderId="0" xfId="0" applyFont="1" applyFill="1"/>
    <xf numFmtId="0" fontId="15" fillId="0" borderId="0" xfId="0" applyFont="1" applyFill="1" applyAlignment="1">
      <alignment horizontal="justify" vertical="top"/>
    </xf>
    <xf numFmtId="0" fontId="15" fillId="0" borderId="0" xfId="0" applyFont="1" applyFill="1" applyAlignment="1">
      <alignment vertical="top"/>
    </xf>
    <xf numFmtId="0" fontId="17" fillId="0" borderId="0" xfId="0" applyFont="1" applyFill="1"/>
    <xf numFmtId="0" fontId="15" fillId="0" borderId="0" xfId="0" applyFont="1" applyFill="1" applyAlignment="1">
      <alignment horizontal="justify" vertical="top" wrapText="1"/>
    </xf>
    <xf numFmtId="3" fontId="6" fillId="0" borderId="0" xfId="0" applyNumberFormat="1" applyFont="1"/>
    <xf numFmtId="0" fontId="18" fillId="0" borderId="0" xfId="0" applyFont="1" applyFill="1" applyBorder="1" applyAlignment="1">
      <alignment vertical="center" wrapText="1"/>
    </xf>
    <xf numFmtId="0" fontId="7" fillId="0" borderId="0" xfId="0" applyFont="1" applyFill="1" applyBorder="1" applyAlignment="1">
      <alignment horizontal="left"/>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7" fillId="0" borderId="0" xfId="0" applyFont="1" applyAlignment="1">
      <alignment horizontal="center"/>
    </xf>
    <xf numFmtId="0" fontId="7" fillId="0" borderId="0" xfId="0" applyFont="1"/>
    <xf numFmtId="0" fontId="7" fillId="0" borderId="0" xfId="0" applyFont="1" applyFill="1"/>
    <xf numFmtId="0" fontId="6" fillId="0" borderId="0" xfId="0" applyFont="1" applyFill="1" applyAlignment="1">
      <alignment horizontal="center"/>
    </xf>
    <xf numFmtId="0" fontId="9" fillId="0" borderId="0" xfId="0" applyFont="1" applyFill="1" applyAlignment="1">
      <alignment horizontal="justify" vertical="top" wrapText="1"/>
    </xf>
    <xf numFmtId="0" fontId="6" fillId="0" borderId="0" xfId="0" applyFont="1" applyFill="1" applyAlignment="1">
      <alignment horizontal="center"/>
    </xf>
    <xf numFmtId="0" fontId="25" fillId="0" borderId="0" xfId="9" applyFont="1" applyAlignment="1">
      <alignment horizontal="left"/>
    </xf>
    <xf numFmtId="0" fontId="26" fillId="0" borderId="0" xfId="10" applyFont="1" applyFill="1" applyAlignment="1">
      <alignment horizontal="center"/>
    </xf>
    <xf numFmtId="0" fontId="27" fillId="0" borderId="0" xfId="9" applyFont="1"/>
    <xf numFmtId="0" fontId="27" fillId="0" borderId="0" xfId="9" applyNumberFormat="1" applyFont="1"/>
    <xf numFmtId="0" fontId="28" fillId="0" borderId="0" xfId="9" applyFont="1"/>
    <xf numFmtId="0" fontId="29" fillId="0" borderId="0" xfId="9" applyFont="1"/>
    <xf numFmtId="0" fontId="30" fillId="0" borderId="0" xfId="9" applyFont="1" applyAlignment="1">
      <alignment horizontal="center"/>
    </xf>
    <xf numFmtId="0" fontId="31" fillId="0" borderId="0" xfId="9" applyFont="1" applyAlignment="1">
      <alignment horizontal="center"/>
    </xf>
    <xf numFmtId="0" fontId="32" fillId="0" borderId="0" xfId="9" applyFont="1" applyAlignment="1">
      <alignment horizontal="left"/>
    </xf>
    <xf numFmtId="0" fontId="32" fillId="0" borderId="0" xfId="9" applyFont="1" applyAlignment="1">
      <alignment horizontal="center"/>
    </xf>
    <xf numFmtId="0" fontId="27" fillId="0" borderId="0" xfId="9" applyFont="1" applyAlignment="1">
      <alignment horizontal="center"/>
    </xf>
    <xf numFmtId="0" fontId="33" fillId="0" borderId="0" xfId="9" applyFont="1" applyAlignment="1">
      <alignment horizontal="left"/>
    </xf>
    <xf numFmtId="0" fontId="32" fillId="0" borderId="0" xfId="9" applyFont="1" applyBorder="1" applyAlignment="1">
      <alignment horizontal="center"/>
    </xf>
    <xf numFmtId="0" fontId="32" fillId="0" borderId="0" xfId="9" applyFont="1" applyBorder="1" applyAlignment="1">
      <alignment horizontal="left"/>
    </xf>
    <xf numFmtId="0" fontId="35" fillId="0" borderId="0" xfId="9" applyFont="1" applyFill="1" applyBorder="1" applyAlignment="1">
      <alignment horizontal="left"/>
    </xf>
    <xf numFmtId="0" fontId="35" fillId="0" borderId="55" xfId="9" applyFont="1" applyFill="1" applyBorder="1" applyAlignment="1">
      <alignment horizontal="left"/>
    </xf>
    <xf numFmtId="0" fontId="35" fillId="0" borderId="0" xfId="9" applyFont="1"/>
    <xf numFmtId="165" fontId="34" fillId="4" borderId="28" xfId="0" applyNumberFormat="1" applyFont="1" applyFill="1" applyBorder="1" applyAlignment="1" applyProtection="1">
      <alignment horizontal="center"/>
    </xf>
    <xf numFmtId="165" fontId="34" fillId="4" borderId="20" xfId="0" applyNumberFormat="1" applyFont="1" applyFill="1" applyBorder="1" applyAlignment="1" applyProtection="1">
      <alignment horizontal="center"/>
    </xf>
    <xf numFmtId="0" fontId="34" fillId="4" borderId="27" xfId="0" applyFont="1" applyFill="1" applyBorder="1" applyAlignment="1" applyProtection="1">
      <alignment horizontal="left" vertical="center"/>
    </xf>
    <xf numFmtId="0" fontId="36" fillId="0" borderId="0" xfId="9" applyFont="1" applyAlignment="1">
      <alignment wrapText="1"/>
    </xf>
    <xf numFmtId="166" fontId="36" fillId="0" borderId="5" xfId="9" applyNumberFormat="1" applyFont="1" applyFill="1" applyBorder="1" applyAlignment="1">
      <alignment horizontal="right" wrapText="1"/>
    </xf>
    <xf numFmtId="166" fontId="36" fillId="0" borderId="6" xfId="9" applyNumberFormat="1" applyFont="1" applyFill="1" applyBorder="1" applyAlignment="1">
      <alignment horizontal="right" wrapText="1"/>
    </xf>
    <xf numFmtId="0" fontId="34" fillId="5" borderId="57" xfId="2" applyFont="1" applyFill="1" applyBorder="1" applyAlignment="1" applyProtection="1">
      <alignment horizontal="left" wrapText="1"/>
    </xf>
    <xf numFmtId="0" fontId="34" fillId="5" borderId="36" xfId="2" applyFont="1" applyFill="1" applyBorder="1" applyAlignment="1" applyProtection="1">
      <alignment horizontal="left" wrapText="1"/>
    </xf>
    <xf numFmtId="166" fontId="34" fillId="6" borderId="57" xfId="9" applyNumberFormat="1" applyFont="1" applyFill="1" applyBorder="1" applyAlignment="1">
      <alignment horizontal="right" vertical="center" wrapText="1"/>
    </xf>
    <xf numFmtId="0" fontId="27" fillId="0" borderId="35" xfId="9" applyFont="1" applyFill="1" applyBorder="1" applyAlignment="1">
      <alignment horizontal="left"/>
    </xf>
    <xf numFmtId="0" fontId="27" fillId="0" borderId="36" xfId="9" applyFont="1" applyFill="1" applyBorder="1" applyAlignment="1">
      <alignment horizontal="left"/>
    </xf>
    <xf numFmtId="166" fontId="27" fillId="7" borderId="36" xfId="9" applyNumberFormat="1" applyFont="1" applyFill="1" applyBorder="1" applyAlignment="1">
      <alignment horizontal="right"/>
    </xf>
    <xf numFmtId="0" fontId="27" fillId="0" borderId="35" xfId="9" applyFont="1" applyBorder="1" applyAlignment="1">
      <alignment horizontal="left"/>
    </xf>
    <xf numFmtId="0" fontId="27" fillId="0" borderId="36" xfId="9" applyFont="1" applyBorder="1" applyAlignment="1">
      <alignment horizontal="left" wrapText="1"/>
    </xf>
    <xf numFmtId="166" fontId="31" fillId="7" borderId="36" xfId="9" applyNumberFormat="1" applyFont="1" applyFill="1" applyBorder="1" applyAlignment="1">
      <alignment horizontal="right" vertical="center"/>
    </xf>
    <xf numFmtId="0" fontId="35" fillId="0" borderId="0" xfId="9" applyFont="1" applyBorder="1" applyAlignment="1">
      <alignment horizontal="left"/>
    </xf>
    <xf numFmtId="0" fontId="35" fillId="0" borderId="55" xfId="9" applyFont="1" applyBorder="1" applyAlignment="1">
      <alignment horizontal="left"/>
    </xf>
    <xf numFmtId="0" fontId="27" fillId="0" borderId="36" xfId="9" applyFont="1" applyBorder="1" applyAlignment="1">
      <alignment horizontal="left"/>
    </xf>
    <xf numFmtId="166" fontId="27" fillId="0" borderId="36" xfId="9" applyNumberFormat="1" applyFont="1" applyBorder="1" applyAlignment="1">
      <alignment horizontal="right"/>
    </xf>
    <xf numFmtId="0" fontId="36" fillId="0" borderId="36" xfId="9" applyFont="1" applyBorder="1" applyAlignment="1">
      <alignment horizontal="left" wrapText="1"/>
    </xf>
    <xf numFmtId="0" fontId="37" fillId="0" borderId="0" xfId="9" applyFont="1"/>
    <xf numFmtId="0" fontId="27" fillId="0" borderId="0" xfId="9" applyNumberFormat="1" applyFont="1" applyFill="1"/>
    <xf numFmtId="3" fontId="35" fillId="0" borderId="0" xfId="9" applyNumberFormat="1" applyFont="1"/>
    <xf numFmtId="0" fontId="34" fillId="5" borderId="28" xfId="5" applyFont="1" applyFill="1" applyBorder="1" applyAlignment="1" applyProtection="1">
      <alignment horizontal="left" vertical="center" wrapText="1"/>
    </xf>
    <xf numFmtId="0" fontId="36" fillId="0" borderId="35" xfId="9" applyFont="1" applyBorder="1" applyAlignment="1">
      <alignment horizontal="left" wrapText="1"/>
    </xf>
    <xf numFmtId="0" fontId="36" fillId="0" borderId="28" xfId="5" applyFont="1" applyFill="1" applyBorder="1" applyAlignment="1" applyProtection="1">
      <alignment horizontal="left" wrapText="1"/>
    </xf>
    <xf numFmtId="0" fontId="34" fillId="0" borderId="28" xfId="5" applyFont="1" applyFill="1" applyBorder="1" applyAlignment="1" applyProtection="1">
      <alignment horizontal="left" wrapText="1"/>
    </xf>
    <xf numFmtId="0" fontId="31" fillId="0" borderId="35" xfId="9" applyFont="1" applyFill="1" applyBorder="1" applyAlignment="1">
      <alignment horizontal="left" vertical="center"/>
    </xf>
    <xf numFmtId="166" fontId="31" fillId="6" borderId="36" xfId="9" applyNumberFormat="1" applyFont="1" applyFill="1" applyBorder="1" applyAlignment="1">
      <alignment horizontal="right" vertical="center"/>
    </xf>
    <xf numFmtId="0" fontId="38" fillId="0" borderId="0" xfId="9" applyFont="1" applyFill="1" applyBorder="1" applyAlignment="1">
      <alignment horizontal="left"/>
    </xf>
    <xf numFmtId="0" fontId="38" fillId="0" borderId="55" xfId="9" applyFont="1" applyFill="1" applyBorder="1" applyAlignment="1">
      <alignment horizontal="left"/>
    </xf>
    <xf numFmtId="0" fontId="31" fillId="0" borderId="0" xfId="9" applyNumberFormat="1" applyFont="1" applyFill="1"/>
    <xf numFmtId="0" fontId="38" fillId="0" borderId="0" xfId="9" applyFont="1" applyFill="1"/>
    <xf numFmtId="0" fontId="34" fillId="7" borderId="35" xfId="9" applyFont="1" applyFill="1" applyBorder="1" applyAlignment="1">
      <alignment horizontal="left" vertical="center" wrapText="1"/>
    </xf>
    <xf numFmtId="0" fontId="34" fillId="7" borderId="14" xfId="5" applyFont="1" applyFill="1" applyBorder="1" applyAlignment="1" applyProtection="1">
      <alignment horizontal="left" vertical="center" wrapText="1"/>
    </xf>
    <xf numFmtId="166" fontId="31" fillId="7" borderId="36" xfId="11" applyNumberFormat="1" applyFont="1" applyFill="1" applyBorder="1" applyAlignment="1">
      <alignment horizontal="right" vertical="center"/>
    </xf>
    <xf numFmtId="0" fontId="34" fillId="4" borderId="27" xfId="5" applyFont="1" applyFill="1" applyBorder="1" applyAlignment="1" applyProtection="1">
      <alignment horizontal="left" vertical="center" wrapText="1"/>
    </xf>
    <xf numFmtId="0" fontId="36" fillId="0" borderId="35" xfId="9" applyFont="1" applyFill="1" applyBorder="1" applyAlignment="1">
      <alignment horizontal="left" wrapText="1"/>
    </xf>
    <xf numFmtId="0" fontId="36" fillId="0" borderId="36" xfId="9" applyFont="1" applyFill="1" applyBorder="1" applyAlignment="1">
      <alignment horizontal="left" wrapText="1"/>
    </xf>
    <xf numFmtId="166" fontId="27" fillId="0" borderId="36" xfId="9" applyNumberFormat="1" applyFont="1" applyFill="1" applyBorder="1" applyAlignment="1">
      <alignment horizontal="right"/>
    </xf>
    <xf numFmtId="4" fontId="35" fillId="0" borderId="0" xfId="9" applyNumberFormat="1" applyFont="1"/>
    <xf numFmtId="0" fontId="34" fillId="0" borderId="35" xfId="9" applyFont="1" applyFill="1" applyBorder="1" applyAlignment="1">
      <alignment horizontal="left" vertical="center" wrapText="1"/>
    </xf>
    <xf numFmtId="0" fontId="34" fillId="7" borderId="36" xfId="9" applyFont="1" applyFill="1" applyBorder="1" applyAlignment="1">
      <alignment horizontal="left" vertical="center" wrapText="1"/>
    </xf>
    <xf numFmtId="0" fontId="34" fillId="7" borderId="36" xfId="5" applyFont="1" applyFill="1" applyBorder="1" applyAlignment="1" applyProtection="1">
      <alignment horizontal="left" vertical="center" wrapText="1"/>
    </xf>
    <xf numFmtId="0" fontId="34" fillId="4" borderId="36" xfId="5" applyFont="1" applyFill="1" applyBorder="1" applyAlignment="1" applyProtection="1">
      <alignment horizontal="left" vertical="center" wrapText="1"/>
    </xf>
    <xf numFmtId="166" fontId="27" fillId="0" borderId="36" xfId="11" applyNumberFormat="1" applyFont="1" applyFill="1" applyBorder="1" applyAlignment="1">
      <alignment horizontal="right" vertical="center"/>
    </xf>
    <xf numFmtId="166" fontId="27" fillId="4" borderId="36" xfId="11" applyNumberFormat="1" applyFont="1" applyFill="1" applyBorder="1" applyAlignment="1">
      <alignment horizontal="right" vertical="center"/>
    </xf>
    <xf numFmtId="0" fontId="34" fillId="5" borderId="36" xfId="9" applyFont="1" applyFill="1" applyBorder="1" applyAlignment="1">
      <alignment horizontal="left" vertical="center" wrapText="1"/>
    </xf>
    <xf numFmtId="0" fontId="38" fillId="0" borderId="58" xfId="9" applyFont="1" applyFill="1" applyBorder="1" applyAlignment="1">
      <alignment horizontal="left"/>
    </xf>
    <xf numFmtId="3" fontId="34" fillId="5" borderId="36" xfId="9" applyNumberFormat="1" applyFont="1" applyFill="1" applyBorder="1" applyAlignment="1">
      <alignment vertical="center" wrapText="1"/>
    </xf>
    <xf numFmtId="166" fontId="31" fillId="5" borderId="36" xfId="9" applyNumberFormat="1" applyFont="1" applyFill="1" applyBorder="1" applyAlignment="1">
      <alignment horizontal="right" vertical="center"/>
    </xf>
    <xf numFmtId="0" fontId="34" fillId="0" borderId="38" xfId="9" applyFont="1" applyFill="1" applyBorder="1" applyAlignment="1">
      <alignment horizontal="left" vertical="center" wrapText="1"/>
    </xf>
    <xf numFmtId="3" fontId="34" fillId="5" borderId="39" xfId="9" applyNumberFormat="1" applyFont="1" applyFill="1" applyBorder="1" applyAlignment="1">
      <alignment vertical="center" wrapText="1"/>
    </xf>
    <xf numFmtId="0" fontId="38" fillId="0" borderId="0" xfId="9" applyFont="1" applyFill="1" applyAlignment="1">
      <alignment horizontal="left"/>
    </xf>
    <xf numFmtId="3" fontId="35" fillId="0" borderId="0" xfId="9" applyNumberFormat="1" applyFont="1" applyFill="1" applyBorder="1"/>
    <xf numFmtId="3" fontId="27" fillId="0" borderId="0" xfId="9" applyNumberFormat="1" applyFont="1" applyFill="1" applyBorder="1"/>
    <xf numFmtId="0" fontId="35" fillId="0" borderId="0" xfId="9" applyFont="1" applyFill="1" applyAlignment="1">
      <alignment horizontal="left"/>
    </xf>
    <xf numFmtId="0" fontId="35" fillId="0" borderId="0" xfId="9" applyFont="1" applyFill="1"/>
    <xf numFmtId="3" fontId="27" fillId="0" borderId="0" xfId="9" applyNumberFormat="1" applyFont="1" applyFill="1"/>
    <xf numFmtId="0" fontId="39" fillId="8" borderId="0" xfId="9" applyFont="1" applyFill="1"/>
    <xf numFmtId="3" fontId="40" fillId="8" borderId="0" xfId="9" applyNumberFormat="1" applyFont="1" applyFill="1"/>
    <xf numFmtId="0" fontId="27" fillId="0" borderId="0" xfId="9" applyFont="1" applyFill="1"/>
    <xf numFmtId="0" fontId="25" fillId="0" borderId="0" xfId="9" applyFont="1" applyFill="1" applyAlignment="1">
      <alignment horizontal="left"/>
    </xf>
    <xf numFmtId="0" fontId="25" fillId="0" borderId="0" xfId="9" applyFont="1" applyFill="1"/>
    <xf numFmtId="0" fontId="25" fillId="0" borderId="0" xfId="9" applyFont="1" applyFill="1" applyBorder="1" applyAlignment="1">
      <alignment horizontal="left"/>
    </xf>
    <xf numFmtId="0" fontId="25" fillId="0" borderId="0" xfId="9" applyFont="1"/>
    <xf numFmtId="3" fontId="6" fillId="0" borderId="24" xfId="0" applyNumberFormat="1" applyFont="1" applyFill="1" applyBorder="1" applyAlignment="1">
      <alignment vertical="center"/>
    </xf>
    <xf numFmtId="3" fontId="6" fillId="0" borderId="5" xfId="0" applyNumberFormat="1" applyFont="1" applyFill="1" applyBorder="1" applyAlignment="1">
      <alignment vertical="center"/>
    </xf>
    <xf numFmtId="3" fontId="6" fillId="0" borderId="25" xfId="0" applyNumberFormat="1" applyFont="1" applyFill="1" applyBorder="1" applyAlignment="1">
      <alignment vertical="center"/>
    </xf>
    <xf numFmtId="3" fontId="8" fillId="0" borderId="0" xfId="0" applyNumberFormat="1" applyFont="1"/>
    <xf numFmtId="3" fontId="6" fillId="0" borderId="0" xfId="0" applyNumberFormat="1" applyFont="1" applyFill="1"/>
    <xf numFmtId="0" fontId="6" fillId="0" borderId="24" xfId="0" applyFont="1" applyFill="1" applyBorder="1" applyAlignment="1">
      <alignment horizontal="center"/>
    </xf>
    <xf numFmtId="0" fontId="6" fillId="0" borderId="5" xfId="0" applyFont="1" applyFill="1" applyBorder="1" applyAlignment="1">
      <alignment horizontal="center"/>
    </xf>
    <xf numFmtId="0" fontId="6" fillId="0" borderId="25" xfId="0" applyFont="1" applyFill="1" applyBorder="1" applyAlignment="1">
      <alignment horizontal="center"/>
    </xf>
    <xf numFmtId="3" fontId="6" fillId="0" borderId="24" xfId="0" applyNumberFormat="1" applyFont="1" applyFill="1" applyBorder="1" applyAlignment="1">
      <alignment vertical="center"/>
    </xf>
    <xf numFmtId="3" fontId="6" fillId="0" borderId="5" xfId="0" applyNumberFormat="1" applyFont="1" applyFill="1" applyBorder="1" applyAlignment="1">
      <alignment vertical="center"/>
    </xf>
    <xf numFmtId="3" fontId="6" fillId="0" borderId="25" xfId="0" applyNumberFormat="1" applyFont="1" applyFill="1" applyBorder="1" applyAlignment="1">
      <alignment vertical="center"/>
    </xf>
    <xf numFmtId="0" fontId="6" fillId="0" borderId="36" xfId="0" applyFont="1" applyFill="1" applyBorder="1" applyAlignment="1">
      <alignment horizontal="center" vertical="center"/>
    </xf>
    <xf numFmtId="3" fontId="6" fillId="0" borderId="36" xfId="0" applyNumberFormat="1" applyFont="1" applyFill="1" applyBorder="1" applyAlignment="1">
      <alignment horizontal="right" vertical="center"/>
    </xf>
    <xf numFmtId="0" fontId="7" fillId="0" borderId="7" xfId="0" applyFont="1" applyFill="1" applyBorder="1" applyAlignment="1">
      <alignment horizontal="left" vertical="center" wrapText="1"/>
    </xf>
    <xf numFmtId="3" fontId="7" fillId="0" borderId="38" xfId="0" applyNumberFormat="1" applyFont="1" applyFill="1" applyBorder="1" applyAlignment="1">
      <alignment horizontal="right" vertical="center"/>
    </xf>
    <xf numFmtId="3" fontId="7" fillId="0" borderId="39" xfId="0" applyNumberFormat="1" applyFont="1" applyFill="1" applyBorder="1" applyAlignment="1">
      <alignment horizontal="right" vertical="center"/>
    </xf>
    <xf numFmtId="3" fontId="7" fillId="0" borderId="40" xfId="0" applyNumberFormat="1" applyFont="1" applyFill="1" applyBorder="1" applyAlignment="1">
      <alignment horizontal="right" vertical="center"/>
    </xf>
    <xf numFmtId="0" fontId="7" fillId="0" borderId="24" xfId="0" applyFont="1" applyFill="1" applyBorder="1" applyAlignment="1">
      <alignment horizontal="center"/>
    </xf>
    <xf numFmtId="0" fontId="7" fillId="0" borderId="5" xfId="0" applyFont="1" applyFill="1" applyBorder="1" applyAlignment="1">
      <alignment horizontal="center"/>
    </xf>
    <xf numFmtId="0" fontId="7" fillId="0" borderId="25" xfId="0" applyFont="1" applyFill="1" applyBorder="1" applyAlignment="1">
      <alignment horizontal="center"/>
    </xf>
    <xf numFmtId="3" fontId="7" fillId="0" borderId="24" xfId="0" applyNumberFormat="1" applyFont="1" applyFill="1" applyBorder="1" applyAlignment="1">
      <alignment vertical="center"/>
    </xf>
    <xf numFmtId="3" fontId="7" fillId="0" borderId="5" xfId="0" applyNumberFormat="1" applyFont="1" applyFill="1" applyBorder="1" applyAlignment="1">
      <alignment vertical="center"/>
    </xf>
    <xf numFmtId="3" fontId="7" fillId="0" borderId="25" xfId="0" applyNumberFormat="1" applyFont="1" applyFill="1" applyBorder="1" applyAlignment="1">
      <alignment vertical="center"/>
    </xf>
    <xf numFmtId="0" fontId="7" fillId="0" borderId="36" xfId="0" applyFont="1" applyFill="1" applyBorder="1" applyAlignment="1">
      <alignment horizontal="center" vertical="center"/>
    </xf>
    <xf numFmtId="3" fontId="7" fillId="0" borderId="36" xfId="0" applyNumberFormat="1" applyFont="1" applyFill="1" applyBorder="1" applyAlignment="1">
      <alignment horizontal="right" vertical="center"/>
    </xf>
    <xf numFmtId="0" fontId="6" fillId="0" borderId="7" xfId="0" applyFont="1" applyFill="1" applyBorder="1" applyAlignment="1">
      <alignment horizontal="left" vertical="center" wrapText="1"/>
    </xf>
    <xf numFmtId="3" fontId="6" fillId="0" borderId="35" xfId="0" applyNumberFormat="1" applyFont="1" applyFill="1" applyBorder="1" applyAlignment="1">
      <alignment horizontal="right" vertical="center"/>
    </xf>
    <xf numFmtId="3" fontId="6" fillId="0" borderId="37" xfId="0" applyNumberFormat="1" applyFont="1" applyFill="1" applyBorder="1" applyAlignment="1">
      <alignment horizontal="right" vertical="center"/>
    </xf>
    <xf numFmtId="3" fontId="6" fillId="0" borderId="9" xfId="0" applyNumberFormat="1" applyFont="1" applyFill="1" applyBorder="1" applyAlignment="1">
      <alignment horizontal="right" vertical="center"/>
    </xf>
    <xf numFmtId="0" fontId="7" fillId="0" borderId="10" xfId="0" applyFont="1" applyFill="1" applyBorder="1" applyAlignment="1">
      <alignment horizontal="left" vertical="center" wrapText="1"/>
    </xf>
    <xf numFmtId="3" fontId="6" fillId="0" borderId="10" xfId="0" applyNumberFormat="1" applyFont="1" applyFill="1" applyBorder="1" applyAlignment="1">
      <alignment horizontal="right" vertical="center" wrapText="1"/>
    </xf>
    <xf numFmtId="0" fontId="9" fillId="0" borderId="0" xfId="0" applyFont="1" applyFill="1" applyAlignment="1">
      <alignment horizontal="justify" vertical="top"/>
    </xf>
    <xf numFmtId="0" fontId="7" fillId="0" borderId="7" xfId="0" applyFont="1" applyFill="1" applyBorder="1" applyAlignment="1">
      <alignment horizontal="center" vertical="center"/>
    </xf>
    <xf numFmtId="0" fontId="7" fillId="0" borderId="7" xfId="0" applyFont="1" applyFill="1" applyBorder="1" applyAlignment="1">
      <alignment horizontal="center" vertical="center" wrapText="1"/>
    </xf>
    <xf numFmtId="3" fontId="6" fillId="0" borderId="32" xfId="0" applyNumberFormat="1" applyFont="1" applyFill="1" applyBorder="1" applyAlignment="1">
      <alignment horizontal="right" vertical="center"/>
    </xf>
    <xf numFmtId="3" fontId="6" fillId="0" borderId="33" xfId="0" applyNumberFormat="1" applyFont="1" applyFill="1" applyBorder="1" applyAlignment="1">
      <alignment horizontal="right" vertical="center"/>
    </xf>
    <xf numFmtId="3" fontId="6" fillId="0" borderId="34" xfId="0" applyNumberFormat="1" applyFont="1" applyFill="1" applyBorder="1" applyAlignment="1">
      <alignment horizontal="right" vertical="center"/>
    </xf>
    <xf numFmtId="0" fontId="6" fillId="0" borderId="9" xfId="0" applyFont="1" applyFill="1" applyBorder="1" applyAlignment="1">
      <alignment horizontal="left" vertical="center"/>
    </xf>
    <xf numFmtId="3" fontId="6" fillId="0" borderId="9" xfId="0" applyNumberFormat="1" applyFont="1" applyFill="1" applyBorder="1" applyAlignment="1">
      <alignment horizontal="right" vertical="center" wrapText="1"/>
    </xf>
    <xf numFmtId="0" fontId="7" fillId="0" borderId="8" xfId="0" applyFont="1" applyFill="1" applyBorder="1" applyAlignment="1">
      <alignment horizontal="left" vertical="center" wrapText="1"/>
    </xf>
    <xf numFmtId="3" fontId="6" fillId="0" borderId="8" xfId="0" applyNumberFormat="1" applyFont="1" applyFill="1" applyBorder="1" applyAlignment="1">
      <alignment horizontal="right" vertical="center" wrapText="1"/>
    </xf>
    <xf numFmtId="3" fontId="6" fillId="0" borderId="8" xfId="0" applyNumberFormat="1" applyFont="1" applyFill="1" applyBorder="1" applyAlignment="1">
      <alignment horizontal="right" vertical="center"/>
    </xf>
    <xf numFmtId="0" fontId="6" fillId="0" borderId="29" xfId="0" applyFont="1" applyFill="1" applyBorder="1" applyAlignment="1">
      <alignment horizontal="left" vertical="center"/>
    </xf>
    <xf numFmtId="0" fontId="6" fillId="0" borderId="30" xfId="0" applyFont="1" applyFill="1" applyBorder="1" applyAlignment="1">
      <alignment horizontal="left" vertical="center"/>
    </xf>
    <xf numFmtId="0" fontId="6" fillId="0" borderId="31" xfId="0" applyFont="1" applyFill="1" applyBorder="1" applyAlignment="1">
      <alignment horizontal="left" vertical="center"/>
    </xf>
    <xf numFmtId="0" fontId="7" fillId="0" borderId="26" xfId="0" applyFont="1" applyFill="1" applyBorder="1" applyAlignment="1">
      <alignment horizontal="left" vertical="center" wrapText="1"/>
    </xf>
    <xf numFmtId="3" fontId="6" fillId="0" borderId="26" xfId="0" applyNumberFormat="1" applyFont="1" applyFill="1" applyBorder="1" applyAlignment="1">
      <alignment horizontal="right" vertical="center" wrapText="1"/>
    </xf>
    <xf numFmtId="0" fontId="9" fillId="0" borderId="0" xfId="0" applyFont="1" applyFill="1" applyAlignment="1">
      <alignment horizontal="left" vertical="top"/>
    </xf>
    <xf numFmtId="0" fontId="2" fillId="0" borderId="0" xfId="0" applyFont="1" applyFill="1" applyAlignment="1">
      <alignment horizontal="justify" vertical="top" wrapText="1"/>
    </xf>
    <xf numFmtId="0" fontId="9" fillId="0" borderId="0" xfId="0" applyFont="1" applyFill="1" applyAlignment="1">
      <alignment horizontal="justify" vertical="top" wrapText="1"/>
    </xf>
    <xf numFmtId="0" fontId="9" fillId="0" borderId="0" xfId="0" applyFont="1" applyAlignment="1">
      <alignment horizontal="left" vertical="top"/>
    </xf>
    <xf numFmtId="0" fontId="6" fillId="0" borderId="45" xfId="0" applyFont="1" applyFill="1" applyBorder="1" applyAlignment="1">
      <alignment horizontal="left" vertical="center" wrapText="1"/>
    </xf>
    <xf numFmtId="3" fontId="6" fillId="0" borderId="11" xfId="0" applyNumberFormat="1" applyFont="1" applyFill="1" applyBorder="1" applyAlignment="1">
      <alignment horizontal="right" vertical="center"/>
    </xf>
    <xf numFmtId="3" fontId="6" fillId="0" borderId="3" xfId="0" applyNumberFormat="1" applyFont="1" applyFill="1" applyBorder="1" applyAlignment="1">
      <alignment horizontal="right" vertical="center"/>
    </xf>
    <xf numFmtId="3" fontId="6" fillId="0" borderId="12" xfId="0" applyNumberFormat="1" applyFont="1" applyFill="1" applyBorder="1" applyAlignment="1">
      <alignment horizontal="right" vertical="center"/>
    </xf>
    <xf numFmtId="3" fontId="6" fillId="0" borderId="45" xfId="0" applyNumberFormat="1" applyFont="1" applyFill="1" applyBorder="1" applyAlignment="1">
      <alignment horizontal="right" vertical="center"/>
    </xf>
    <xf numFmtId="0" fontId="6" fillId="0" borderId="9" xfId="0" applyFont="1" applyFill="1" applyBorder="1" applyAlignment="1">
      <alignment horizontal="left" vertical="center" wrapText="1"/>
    </xf>
    <xf numFmtId="3" fontId="6" fillId="0" borderId="24" xfId="0" applyNumberFormat="1" applyFont="1" applyFill="1" applyBorder="1" applyAlignment="1">
      <alignment horizontal="right" vertical="center"/>
    </xf>
    <xf numFmtId="3" fontId="6" fillId="0" borderId="5" xfId="0" applyNumberFormat="1" applyFont="1" applyFill="1" applyBorder="1" applyAlignment="1">
      <alignment horizontal="right" vertical="center"/>
    </xf>
    <xf numFmtId="3" fontId="6" fillId="0" borderId="25" xfId="0" applyNumberFormat="1" applyFont="1" applyFill="1" applyBorder="1" applyAlignment="1">
      <alignment horizontal="right" vertical="center"/>
    </xf>
    <xf numFmtId="3" fontId="6" fillId="0" borderId="24" xfId="0" applyNumberFormat="1" applyFont="1" applyFill="1" applyBorder="1" applyAlignment="1">
      <alignment horizontal="right" vertical="center" wrapText="1"/>
    </xf>
    <xf numFmtId="3" fontId="6" fillId="0" borderId="5" xfId="0" applyNumberFormat="1" applyFont="1" applyFill="1" applyBorder="1" applyAlignment="1">
      <alignment horizontal="right" vertical="center" wrapText="1"/>
    </xf>
    <xf numFmtId="3" fontId="6" fillId="0" borderId="25" xfId="0" applyNumberFormat="1" applyFont="1" applyFill="1" applyBorder="1" applyAlignment="1">
      <alignment horizontal="right" vertical="center" wrapText="1"/>
    </xf>
    <xf numFmtId="0" fontId="6" fillId="0" borderId="26" xfId="0" applyFont="1" applyFill="1" applyBorder="1" applyAlignment="1">
      <alignment horizontal="left" vertical="center" wrapText="1"/>
    </xf>
    <xf numFmtId="3" fontId="6" fillId="0" borderId="21" xfId="0" applyNumberFormat="1" applyFont="1" applyFill="1" applyBorder="1" applyAlignment="1">
      <alignment horizontal="right" vertical="center"/>
    </xf>
    <xf numFmtId="3" fontId="6" fillId="0" borderId="22" xfId="0" applyNumberFormat="1" applyFont="1" applyFill="1" applyBorder="1" applyAlignment="1">
      <alignment horizontal="right" vertical="center"/>
    </xf>
    <xf numFmtId="3" fontId="6" fillId="0" borderId="23" xfId="0" applyNumberFormat="1" applyFont="1" applyFill="1" applyBorder="1" applyAlignment="1">
      <alignment horizontal="right" vertical="center"/>
    </xf>
    <xf numFmtId="0" fontId="6" fillId="0" borderId="2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10" fillId="0" borderId="0" xfId="0" applyFont="1" applyFill="1" applyAlignment="1">
      <alignment horizontal="left" vertical="top"/>
    </xf>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29"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9" fillId="0" borderId="0" xfId="0" applyFont="1" applyFill="1" applyAlignment="1">
      <alignment horizontal="left" vertical="top" wrapText="1"/>
    </xf>
    <xf numFmtId="0" fontId="10" fillId="0" borderId="0" xfId="0" applyFont="1" applyFill="1" applyAlignment="1">
      <alignment horizontal="left"/>
    </xf>
    <xf numFmtId="9" fontId="6" fillId="0" borderId="4" xfId="0" applyNumberFormat="1" applyFont="1" applyFill="1" applyBorder="1" applyAlignment="1">
      <alignment horizontal="right" vertical="center"/>
    </xf>
    <xf numFmtId="9" fontId="6" fillId="0" borderId="5" xfId="0" applyNumberFormat="1" applyFont="1" applyFill="1" applyBorder="1" applyAlignment="1">
      <alignment horizontal="right" vertical="center"/>
    </xf>
    <xf numFmtId="9" fontId="6" fillId="0" borderId="25" xfId="0" applyNumberFormat="1" applyFont="1" applyFill="1" applyBorder="1" applyAlignment="1">
      <alignment horizontal="right" vertical="center"/>
    </xf>
    <xf numFmtId="0" fontId="6" fillId="0" borderId="1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45" xfId="0" applyFont="1" applyFill="1" applyBorder="1" applyAlignment="1">
      <alignment horizontal="center" vertical="center"/>
    </xf>
    <xf numFmtId="0" fontId="6" fillId="0" borderId="11" xfId="0" applyFont="1" applyFill="1" applyBorder="1" applyAlignment="1">
      <alignment horizontal="center" vertical="center"/>
    </xf>
    <xf numFmtId="3" fontId="6" fillId="0" borderId="40" xfId="0" applyNumberFormat="1" applyFont="1" applyFill="1" applyBorder="1" applyAlignment="1">
      <alignment horizontal="right" vertical="center"/>
    </xf>
    <xf numFmtId="3" fontId="6" fillId="0" borderId="38" xfId="0" applyNumberFormat="1" applyFont="1" applyFill="1" applyBorder="1" applyAlignment="1">
      <alignment horizontal="right" vertical="center"/>
    </xf>
    <xf numFmtId="9" fontId="6" fillId="0" borderId="59" xfId="0" applyNumberFormat="1" applyFont="1" applyFill="1" applyBorder="1" applyAlignment="1">
      <alignment horizontal="right" vertical="center"/>
    </xf>
    <xf numFmtId="9" fontId="6" fillId="0" borderId="3" xfId="0" applyNumberFormat="1" applyFont="1" applyFill="1" applyBorder="1" applyAlignment="1">
      <alignment horizontal="right" vertical="center"/>
    </xf>
    <xf numFmtId="9" fontId="6" fillId="0" borderId="12" xfId="0" applyNumberFormat="1" applyFont="1" applyFill="1" applyBorder="1" applyAlignment="1">
      <alignment horizontal="right" vertical="center"/>
    </xf>
    <xf numFmtId="0" fontId="6" fillId="0" borderId="9"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4" xfId="0" applyFont="1" applyFill="1" applyBorder="1" applyAlignment="1">
      <alignment horizontal="right" vertical="center"/>
    </xf>
    <xf numFmtId="0" fontId="6" fillId="0" borderId="5" xfId="0" applyFont="1" applyFill="1" applyBorder="1" applyAlignment="1">
      <alignment horizontal="right" vertical="center"/>
    </xf>
    <xf numFmtId="0" fontId="6" fillId="0" borderId="25" xfId="0" applyFont="1" applyFill="1" applyBorder="1" applyAlignment="1">
      <alignment horizontal="right" vertical="center"/>
    </xf>
    <xf numFmtId="3" fontId="6" fillId="0" borderId="48" xfId="0" applyNumberFormat="1" applyFont="1" applyFill="1" applyBorder="1" applyAlignment="1">
      <alignment horizontal="right" vertical="center"/>
    </xf>
    <xf numFmtId="3" fontId="6" fillId="0" borderId="49" xfId="0" applyNumberFormat="1" applyFont="1" applyFill="1" applyBorder="1" applyAlignment="1">
      <alignment horizontal="right" vertical="center"/>
    </xf>
    <xf numFmtId="0" fontId="6" fillId="0" borderId="17" xfId="0" applyFont="1" applyFill="1" applyBorder="1" applyAlignment="1">
      <alignment horizontal="center" vertical="center"/>
    </xf>
    <xf numFmtId="0" fontId="6" fillId="0" borderId="8" xfId="0" applyFont="1" applyFill="1" applyBorder="1" applyAlignment="1">
      <alignment horizontal="center" vertical="center"/>
    </xf>
    <xf numFmtId="3" fontId="6" fillId="0" borderId="15" xfId="0" applyNumberFormat="1" applyFont="1" applyFill="1" applyBorder="1" applyAlignment="1">
      <alignment horizontal="right" vertical="center"/>
    </xf>
    <xf numFmtId="0" fontId="6" fillId="0" borderId="46" xfId="0" applyFont="1" applyFill="1" applyBorder="1" applyAlignment="1">
      <alignment horizontal="center" vertical="center"/>
    </xf>
    <xf numFmtId="0" fontId="6" fillId="0" borderId="47" xfId="0" applyFont="1" applyFill="1" applyBorder="1" applyAlignment="1">
      <alignment horizontal="center" vertical="center"/>
    </xf>
    <xf numFmtId="0" fontId="9" fillId="0" borderId="0" xfId="0" applyFont="1" applyFill="1" applyAlignment="1">
      <alignment horizontal="left"/>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6" fillId="0" borderId="10" xfId="0" applyFont="1" applyFill="1" applyBorder="1" applyAlignment="1">
      <alignment horizontal="left" vertical="center" wrapText="1"/>
    </xf>
    <xf numFmtId="3" fontId="6" fillId="0" borderId="10" xfId="0" applyNumberFormat="1" applyFont="1" applyFill="1" applyBorder="1" applyAlignment="1">
      <alignment horizontal="right" vertical="center"/>
    </xf>
    <xf numFmtId="0" fontId="6" fillId="0" borderId="8"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23" xfId="0" applyFont="1" applyFill="1" applyBorder="1" applyAlignment="1">
      <alignment horizontal="left" vertical="center" wrapText="1"/>
    </xf>
    <xf numFmtId="3" fontId="7" fillId="0" borderId="21" xfId="0" applyNumberFormat="1" applyFont="1" applyFill="1" applyBorder="1" applyAlignment="1">
      <alignment horizontal="right" vertical="center" wrapText="1"/>
    </xf>
    <xf numFmtId="3" fontId="7" fillId="0" borderId="22" xfId="0" applyNumberFormat="1" applyFont="1" applyFill="1" applyBorder="1" applyAlignment="1">
      <alignment horizontal="right" vertical="center" wrapText="1"/>
    </xf>
    <xf numFmtId="3" fontId="7" fillId="0" borderId="23" xfId="0" applyNumberFormat="1" applyFont="1" applyFill="1" applyBorder="1" applyAlignment="1">
      <alignment horizontal="right" vertical="center" wrapText="1"/>
    </xf>
    <xf numFmtId="3" fontId="6" fillId="0" borderId="45" xfId="0" applyNumberFormat="1" applyFont="1" applyFill="1" applyBorder="1" applyAlignment="1">
      <alignment horizontal="right" vertical="center" wrapText="1"/>
    </xf>
    <xf numFmtId="0" fontId="18" fillId="0" borderId="24"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7" fillId="0" borderId="2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25" xfId="0" applyFont="1" applyFill="1" applyBorder="1" applyAlignment="1">
      <alignment horizontal="left" vertical="center" wrapText="1"/>
    </xf>
    <xf numFmtId="0" fontId="7" fillId="0" borderId="9" xfId="0" applyFont="1" applyFill="1" applyBorder="1" applyAlignment="1">
      <alignment horizontal="left" vertical="center" wrapText="1"/>
    </xf>
    <xf numFmtId="3" fontId="7" fillId="0" borderId="9" xfId="0" applyNumberFormat="1" applyFont="1" applyFill="1" applyBorder="1" applyAlignment="1">
      <alignment horizontal="right" vertical="center" wrapText="1"/>
    </xf>
    <xf numFmtId="0" fontId="7" fillId="0" borderId="18"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3" fontId="7" fillId="0" borderId="8" xfId="0" applyNumberFormat="1" applyFont="1" applyFill="1" applyBorder="1" applyAlignment="1">
      <alignment horizontal="right" vertical="center" wrapText="1"/>
    </xf>
    <xf numFmtId="0" fontId="2" fillId="0" borderId="0" xfId="0" applyFont="1" applyFill="1" applyAlignment="1">
      <alignment horizontal="left" vertical="top" wrapText="1"/>
    </xf>
    <xf numFmtId="0" fontId="18" fillId="0" borderId="9" xfId="0" applyFont="1" applyFill="1" applyBorder="1" applyAlignment="1">
      <alignment horizontal="left" vertical="center" wrapText="1"/>
    </xf>
    <xf numFmtId="3" fontId="7" fillId="0" borderId="24" xfId="0" applyNumberFormat="1" applyFont="1" applyFill="1" applyBorder="1" applyAlignment="1">
      <alignment horizontal="right" vertical="center" wrapText="1"/>
    </xf>
    <xf numFmtId="3" fontId="7" fillId="0" borderId="5" xfId="0" applyNumberFormat="1" applyFont="1" applyFill="1" applyBorder="1" applyAlignment="1">
      <alignment horizontal="right" vertical="center" wrapText="1"/>
    </xf>
    <xf numFmtId="3" fontId="7" fillId="0" borderId="25" xfId="0" applyNumberFormat="1" applyFont="1" applyFill="1" applyBorder="1" applyAlignment="1">
      <alignment horizontal="right" vertical="center" wrapText="1"/>
    </xf>
    <xf numFmtId="0" fontId="6" fillId="0" borderId="43" xfId="0" applyFont="1" applyFill="1" applyBorder="1" applyAlignment="1">
      <alignment horizontal="left" vertical="center" wrapText="1"/>
    </xf>
    <xf numFmtId="3" fontId="6" fillId="0" borderId="43" xfId="0" applyNumberFormat="1" applyFont="1" applyFill="1" applyBorder="1" applyAlignment="1">
      <alignment horizontal="right" vertical="center"/>
    </xf>
    <xf numFmtId="3" fontId="7" fillId="0" borderId="7" xfId="0" applyNumberFormat="1" applyFont="1" applyFill="1" applyBorder="1" applyAlignment="1">
      <alignment horizontal="right" vertical="center"/>
    </xf>
    <xf numFmtId="3" fontId="6" fillId="0" borderId="21" xfId="0" applyNumberFormat="1" applyFont="1" applyFill="1" applyBorder="1" applyAlignment="1">
      <alignment vertical="center" wrapText="1"/>
    </xf>
    <xf numFmtId="3" fontId="6" fillId="0" borderId="22" xfId="0" applyNumberFormat="1" applyFont="1" applyFill="1" applyBorder="1" applyAlignment="1">
      <alignment vertical="center" wrapText="1"/>
    </xf>
    <xf numFmtId="3" fontId="6" fillId="0" borderId="23" xfId="0" applyNumberFormat="1" applyFont="1" applyFill="1" applyBorder="1" applyAlignment="1">
      <alignment vertical="center" wrapText="1"/>
    </xf>
    <xf numFmtId="0" fontId="6" fillId="0" borderId="8" xfId="0" applyFont="1" applyFill="1" applyBorder="1" applyAlignment="1">
      <alignment horizontal="center"/>
    </xf>
    <xf numFmtId="0" fontId="7" fillId="0" borderId="8" xfId="0" applyFont="1" applyFill="1" applyBorder="1" applyAlignment="1">
      <alignment horizontal="center" vertical="center" wrapText="1"/>
    </xf>
    <xf numFmtId="0" fontId="7" fillId="0" borderId="7" xfId="0" applyFont="1" applyFill="1" applyBorder="1" applyAlignment="1">
      <alignment horizontal="left" vertical="center"/>
    </xf>
    <xf numFmtId="0" fontId="7" fillId="0" borderId="11" xfId="0" applyFont="1" applyFill="1" applyBorder="1" applyAlignment="1">
      <alignment horizontal="left" vertical="center"/>
    </xf>
    <xf numFmtId="0" fontId="7" fillId="0" borderId="3" xfId="0" applyFont="1" applyFill="1" applyBorder="1" applyAlignment="1">
      <alignment horizontal="left" vertical="center"/>
    </xf>
    <xf numFmtId="0" fontId="7" fillId="0" borderId="12" xfId="0" applyFont="1" applyFill="1" applyBorder="1" applyAlignment="1">
      <alignment horizontal="left" vertical="center"/>
    </xf>
    <xf numFmtId="3" fontId="7" fillId="0" borderId="19" xfId="0" applyNumberFormat="1" applyFont="1" applyFill="1" applyBorder="1" applyAlignment="1">
      <alignment horizontal="right" vertical="center"/>
    </xf>
    <xf numFmtId="3" fontId="7" fillId="0" borderId="10" xfId="0" applyNumberFormat="1" applyFont="1" applyFill="1" applyBorder="1" applyAlignment="1">
      <alignment horizontal="right" vertical="center"/>
    </xf>
    <xf numFmtId="0" fontId="7" fillId="0" borderId="8" xfId="0" applyFont="1" applyFill="1" applyBorder="1" applyAlignment="1">
      <alignment horizontal="left" vertical="center"/>
    </xf>
    <xf numFmtId="0" fontId="6" fillId="0" borderId="36" xfId="0" applyFont="1" applyFill="1" applyBorder="1" applyAlignment="1">
      <alignment horizontal="right" vertical="center"/>
    </xf>
    <xf numFmtId="0" fontId="6" fillId="0" borderId="36" xfId="0" applyFont="1" applyFill="1" applyBorder="1" applyAlignment="1">
      <alignment horizontal="right" vertical="center" wrapText="1"/>
    </xf>
    <xf numFmtId="3" fontId="6" fillId="0" borderId="36" xfId="0" applyNumberFormat="1" applyFont="1" applyFill="1" applyBorder="1" applyAlignment="1">
      <alignment horizontal="center" vertical="center"/>
    </xf>
    <xf numFmtId="0" fontId="7" fillId="0" borderId="24" xfId="0" applyFont="1" applyFill="1" applyBorder="1" applyAlignment="1">
      <alignment horizontal="left" vertical="center"/>
    </xf>
    <xf numFmtId="0" fontId="7" fillId="0" borderId="5" xfId="0" applyFont="1" applyFill="1" applyBorder="1" applyAlignment="1">
      <alignment horizontal="left" vertical="center"/>
    </xf>
    <xf numFmtId="0" fontId="7" fillId="0" borderId="25" xfId="0" applyFont="1" applyFill="1" applyBorder="1" applyAlignment="1">
      <alignment horizontal="left" vertical="center"/>
    </xf>
    <xf numFmtId="0" fontId="6" fillId="0" borderId="24" xfId="0" applyFont="1" applyFill="1" applyBorder="1" applyAlignment="1">
      <alignment horizontal="left" vertical="center"/>
    </xf>
    <xf numFmtId="0" fontId="6" fillId="0" borderId="5" xfId="0" applyFont="1" applyFill="1" applyBorder="1" applyAlignment="1">
      <alignment horizontal="left" vertical="center"/>
    </xf>
    <xf numFmtId="0" fontId="6" fillId="0" borderId="25" xfId="0" applyFont="1" applyFill="1" applyBorder="1" applyAlignment="1">
      <alignment horizontal="left"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7" fillId="0" borderId="23" xfId="0" applyFont="1" applyFill="1" applyBorder="1" applyAlignment="1">
      <alignment horizontal="left" vertical="center"/>
    </xf>
    <xf numFmtId="3" fontId="6" fillId="0" borderId="42" xfId="0" applyNumberFormat="1" applyFont="1" applyFill="1" applyBorder="1" applyAlignment="1">
      <alignment horizontal="right" vertical="center"/>
    </xf>
    <xf numFmtId="0" fontId="3" fillId="0" borderId="0" xfId="0" applyFont="1" applyFill="1" applyAlignment="1">
      <alignment horizontal="justify" vertical="top"/>
    </xf>
    <xf numFmtId="3" fontId="7" fillId="0" borderId="9" xfId="0" applyNumberFormat="1" applyFont="1" applyFill="1" applyBorder="1" applyAlignment="1">
      <alignment horizontal="right" vertical="center"/>
    </xf>
    <xf numFmtId="9" fontId="7" fillId="0" borderId="9" xfId="1" applyFont="1" applyFill="1" applyBorder="1" applyAlignment="1">
      <alignment horizontal="right" vertical="center"/>
    </xf>
    <xf numFmtId="0" fontId="6" fillId="0" borderId="41"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42"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12" xfId="0" applyFont="1" applyFill="1" applyBorder="1" applyAlignment="1">
      <alignment horizontal="left" vertical="center" wrapText="1"/>
    </xf>
    <xf numFmtId="3" fontId="7" fillId="0" borderId="8" xfId="0" applyNumberFormat="1" applyFont="1" applyFill="1" applyBorder="1" applyAlignment="1">
      <alignment horizontal="right" vertical="center"/>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3" fontId="6" fillId="0" borderId="39" xfId="0" applyNumberFormat="1" applyFont="1" applyBorder="1" applyAlignment="1">
      <alignment horizontal="right" vertical="center"/>
    </xf>
    <xf numFmtId="3" fontId="6" fillId="0" borderId="40" xfId="0" applyNumberFormat="1" applyFont="1" applyBorder="1" applyAlignment="1">
      <alignment horizontal="right" vertical="center"/>
    </xf>
    <xf numFmtId="0" fontId="6" fillId="0" borderId="35" xfId="0" applyFont="1" applyFill="1" applyBorder="1" applyAlignment="1">
      <alignment horizontal="left" vertical="center" wrapText="1"/>
    </xf>
    <xf numFmtId="0" fontId="6" fillId="0" borderId="36" xfId="0" applyFont="1" applyFill="1" applyBorder="1" applyAlignment="1">
      <alignment horizontal="left" vertical="center" wrapText="1"/>
    </xf>
    <xf numFmtId="3" fontId="6" fillId="0" borderId="36" xfId="0" applyNumberFormat="1" applyFont="1" applyBorder="1" applyAlignment="1">
      <alignment horizontal="right" vertical="center"/>
    </xf>
    <xf numFmtId="3" fontId="6" fillId="0" borderId="37" xfId="0" applyNumberFormat="1" applyFont="1" applyBorder="1" applyAlignment="1">
      <alignment horizontal="right" vertical="center"/>
    </xf>
    <xf numFmtId="0" fontId="7" fillId="0" borderId="35" xfId="0" applyFont="1" applyFill="1" applyBorder="1" applyAlignment="1">
      <alignment horizontal="left" vertical="center" wrapText="1"/>
    </xf>
    <xf numFmtId="0" fontId="7" fillId="0" borderId="36" xfId="0" applyFont="1" applyFill="1" applyBorder="1" applyAlignment="1">
      <alignment horizontal="left" vertical="center" wrapText="1"/>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37" xfId="0" applyFont="1" applyFill="1" applyBorder="1" applyAlignment="1">
      <alignment horizontal="center" vertical="center" wrapText="1"/>
    </xf>
    <xf numFmtId="3" fontId="6" fillId="0" borderId="39" xfId="0" applyNumberFormat="1" applyFont="1" applyFill="1" applyBorder="1" applyAlignment="1">
      <alignment horizontal="right" vertical="center"/>
    </xf>
    <xf numFmtId="3" fontId="6" fillId="0" borderId="24" xfId="0" applyNumberFormat="1" applyFont="1" applyFill="1" applyBorder="1" applyAlignment="1">
      <alignment horizontal="center" vertical="center"/>
    </xf>
    <xf numFmtId="3" fontId="6" fillId="0" borderId="5" xfId="0" applyNumberFormat="1" applyFont="1" applyFill="1" applyBorder="1" applyAlignment="1">
      <alignment horizontal="center" vertical="center"/>
    </xf>
    <xf numFmtId="3" fontId="6" fillId="0" borderId="25" xfId="0" applyNumberFormat="1" applyFont="1" applyFill="1" applyBorder="1" applyAlignment="1">
      <alignment horizontal="center" vertical="center"/>
    </xf>
    <xf numFmtId="0" fontId="6" fillId="0" borderId="24" xfId="0" applyFont="1" applyFill="1" applyBorder="1" applyAlignment="1">
      <alignment horizontal="left"/>
    </xf>
    <xf numFmtId="0" fontId="6" fillId="0" borderId="5" xfId="0" applyFont="1" applyFill="1" applyBorder="1" applyAlignment="1">
      <alignment horizontal="left"/>
    </xf>
    <xf numFmtId="0" fontId="6" fillId="0" borderId="25" xfId="0" applyFont="1" applyFill="1" applyBorder="1" applyAlignment="1">
      <alignment horizontal="left"/>
    </xf>
    <xf numFmtId="0" fontId="7" fillId="0" borderId="11" xfId="0" applyFont="1" applyFill="1" applyBorder="1" applyAlignment="1">
      <alignment horizontal="left"/>
    </xf>
    <xf numFmtId="0" fontId="7" fillId="0" borderId="3" xfId="0" applyFont="1" applyFill="1" applyBorder="1" applyAlignment="1">
      <alignment horizontal="left"/>
    </xf>
    <xf numFmtId="0" fontId="7" fillId="0" borderId="12" xfId="0" applyFont="1" applyFill="1" applyBorder="1" applyAlignment="1">
      <alignment horizontal="left"/>
    </xf>
    <xf numFmtId="0" fontId="7" fillId="0" borderId="29" xfId="0" applyFont="1" applyFill="1" applyBorder="1" applyAlignment="1">
      <alignment horizontal="left"/>
    </xf>
    <xf numFmtId="0" fontId="7" fillId="0" borderId="30" xfId="0" applyFont="1" applyFill="1" applyBorder="1" applyAlignment="1">
      <alignment horizontal="left"/>
    </xf>
    <xf numFmtId="0" fontId="7" fillId="0" borderId="31" xfId="0" applyFont="1" applyFill="1" applyBorder="1" applyAlignment="1">
      <alignment horizontal="left"/>
    </xf>
    <xf numFmtId="3" fontId="6" fillId="0" borderId="9" xfId="0" applyNumberFormat="1" applyFont="1" applyFill="1" applyBorder="1" applyAlignment="1">
      <alignment horizontal="center" vertical="center"/>
    </xf>
    <xf numFmtId="43" fontId="7" fillId="0" borderId="29" xfId="4" applyFont="1" applyFill="1" applyBorder="1" applyAlignment="1">
      <alignment horizontal="center" vertical="center"/>
    </xf>
    <xf numFmtId="43" fontId="7" fillId="0" borderId="30" xfId="4" applyFont="1" applyFill="1" applyBorder="1" applyAlignment="1">
      <alignment horizontal="center" vertical="center"/>
    </xf>
    <xf numFmtId="43" fontId="7" fillId="0" borderId="31" xfId="4" applyFont="1" applyFill="1" applyBorder="1" applyAlignment="1">
      <alignment horizontal="center" vertical="center"/>
    </xf>
    <xf numFmtId="0" fontId="6" fillId="0" borderId="21" xfId="0" applyFont="1" applyFill="1" applyBorder="1" applyAlignment="1">
      <alignment horizontal="left"/>
    </xf>
    <xf numFmtId="0" fontId="6" fillId="0" borderId="22" xfId="0" applyFont="1" applyFill="1" applyBorder="1" applyAlignment="1">
      <alignment horizontal="left"/>
    </xf>
    <xf numFmtId="0" fontId="6" fillId="0" borderId="23" xfId="0" applyFont="1" applyFill="1" applyBorder="1" applyAlignment="1">
      <alignment horizontal="left"/>
    </xf>
    <xf numFmtId="3" fontId="6" fillId="0" borderId="21" xfId="0" applyNumberFormat="1" applyFont="1" applyFill="1" applyBorder="1" applyAlignment="1">
      <alignment horizontal="center" vertical="center"/>
    </xf>
    <xf numFmtId="3" fontId="6" fillId="0" borderId="22" xfId="0" applyNumberFormat="1" applyFont="1" applyFill="1" applyBorder="1" applyAlignment="1">
      <alignment horizontal="center" vertical="center"/>
    </xf>
    <xf numFmtId="3" fontId="6" fillId="0" borderId="23" xfId="0" applyNumberFormat="1" applyFont="1" applyFill="1" applyBorder="1" applyAlignment="1">
      <alignment horizontal="center" vertical="center"/>
    </xf>
    <xf numFmtId="0" fontId="7" fillId="0" borderId="45" xfId="0" applyFont="1" applyFill="1" applyBorder="1" applyAlignment="1">
      <alignment horizontal="left" vertical="center"/>
    </xf>
    <xf numFmtId="3" fontId="6" fillId="0" borderId="11" xfId="0" applyNumberFormat="1" applyFont="1" applyFill="1" applyBorder="1" applyAlignment="1">
      <alignment horizontal="center" vertical="center"/>
    </xf>
    <xf numFmtId="3" fontId="6" fillId="0" borderId="3" xfId="0" applyNumberFormat="1" applyFont="1" applyFill="1" applyBorder="1" applyAlignment="1">
      <alignment horizontal="center" vertical="center"/>
    </xf>
    <xf numFmtId="3" fontId="6" fillId="0" borderId="12" xfId="0" applyNumberFormat="1" applyFont="1" applyFill="1" applyBorder="1" applyAlignment="1">
      <alignment horizontal="center" vertical="center"/>
    </xf>
    <xf numFmtId="0" fontId="7" fillId="0" borderId="29" xfId="0" applyFont="1" applyFill="1" applyBorder="1" applyAlignment="1">
      <alignment horizontal="center"/>
    </xf>
    <xf numFmtId="0" fontId="7" fillId="0" borderId="30" xfId="0" applyFont="1" applyFill="1" applyBorder="1" applyAlignment="1">
      <alignment horizontal="center"/>
    </xf>
    <xf numFmtId="0" fontId="7" fillId="0" borderId="31" xfId="0" applyFont="1" applyFill="1" applyBorder="1" applyAlignment="1">
      <alignment horizontal="center"/>
    </xf>
    <xf numFmtId="0" fontId="6" fillId="0" borderId="26" xfId="0" applyFont="1" applyFill="1" applyBorder="1" applyAlignment="1">
      <alignment horizontal="left" vertical="center"/>
    </xf>
    <xf numFmtId="3" fontId="6" fillId="0" borderId="26" xfId="0" applyNumberFormat="1" applyFont="1" applyFill="1" applyBorder="1" applyAlignment="1">
      <alignment horizontal="center" vertical="center"/>
    </xf>
    <xf numFmtId="3" fontId="6" fillId="0" borderId="45" xfId="0" applyNumberFormat="1" applyFont="1" applyFill="1" applyBorder="1" applyAlignment="1">
      <alignment horizontal="center"/>
    </xf>
    <xf numFmtId="3" fontId="6" fillId="0" borderId="38" xfId="0" applyNumberFormat="1" applyFont="1" applyFill="1" applyBorder="1" applyAlignment="1">
      <alignment horizontal="center"/>
    </xf>
    <xf numFmtId="0" fontId="7" fillId="0" borderId="29"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7" fillId="0" borderId="31" xfId="0" applyFont="1" applyFill="1" applyBorder="1" applyAlignment="1">
      <alignment horizontal="left" vertical="center" wrapText="1"/>
    </xf>
    <xf numFmtId="3" fontId="7" fillId="0" borderId="29" xfId="0" applyNumberFormat="1" applyFont="1" applyFill="1" applyBorder="1" applyAlignment="1">
      <alignment horizontal="center" vertical="center"/>
    </xf>
    <xf numFmtId="3" fontId="7" fillId="0" borderId="30" xfId="0" applyNumberFormat="1" applyFont="1" applyFill="1" applyBorder="1" applyAlignment="1">
      <alignment horizontal="center" vertical="center"/>
    </xf>
    <xf numFmtId="3" fontId="7" fillId="0" borderId="31" xfId="0" applyNumberFormat="1" applyFont="1" applyFill="1" applyBorder="1" applyAlignment="1">
      <alignment horizontal="center" vertical="center"/>
    </xf>
    <xf numFmtId="3" fontId="6" fillId="0" borderId="21" xfId="0" applyNumberFormat="1" applyFont="1" applyFill="1" applyBorder="1" applyAlignment="1">
      <alignment horizontal="center"/>
    </xf>
    <xf numFmtId="3" fontId="6" fillId="0" borderId="22" xfId="0" applyNumberFormat="1" applyFont="1" applyFill="1" applyBorder="1" applyAlignment="1">
      <alignment horizontal="center"/>
    </xf>
    <xf numFmtId="3" fontId="6" fillId="0" borderId="44" xfId="0" applyNumberFormat="1" applyFont="1" applyFill="1" applyBorder="1" applyAlignment="1">
      <alignment horizontal="center"/>
    </xf>
    <xf numFmtId="9" fontId="15" fillId="0" borderId="0" xfId="0" applyNumberFormat="1" applyFont="1" applyFill="1" applyAlignment="1">
      <alignment horizontal="center" vertical="top"/>
    </xf>
    <xf numFmtId="0" fontId="15" fillId="0" borderId="0" xfId="0" applyFont="1" applyFill="1" applyAlignment="1">
      <alignment horizontal="justify" vertical="top" wrapText="1"/>
    </xf>
    <xf numFmtId="0" fontId="15" fillId="0" borderId="0" xfId="0" applyFont="1" applyFill="1" applyAlignment="1">
      <alignment horizontal="justify" vertical="top"/>
    </xf>
    <xf numFmtId="3" fontId="6" fillId="0" borderId="6" xfId="0" applyNumberFormat="1" applyFont="1" applyFill="1" applyBorder="1" applyAlignment="1">
      <alignment horizontal="right" vertical="center"/>
    </xf>
    <xf numFmtId="3" fontId="6" fillId="0" borderId="44" xfId="0" applyNumberFormat="1" applyFont="1" applyFill="1" applyBorder="1" applyAlignment="1">
      <alignment horizontal="right" vertical="center"/>
    </xf>
    <xf numFmtId="0" fontId="4" fillId="0" borderId="0" xfId="0" applyFont="1" applyFill="1" applyAlignment="1">
      <alignment horizontal="justify" vertical="top" wrapText="1"/>
    </xf>
    <xf numFmtId="0" fontId="6" fillId="0" borderId="7" xfId="0" applyFont="1" applyFill="1" applyBorder="1" applyAlignment="1">
      <alignment horizontal="left" vertical="center"/>
    </xf>
    <xf numFmtId="3" fontId="6" fillId="0" borderId="26" xfId="0" applyNumberFormat="1" applyFont="1" applyFill="1" applyBorder="1" applyAlignment="1">
      <alignment horizontal="right" vertical="center"/>
    </xf>
    <xf numFmtId="0" fontId="6" fillId="0" borderId="0" xfId="0" applyFont="1" applyFill="1" applyAlignment="1">
      <alignment horizontal="left"/>
    </xf>
    <xf numFmtId="0" fontId="6" fillId="0" borderId="0" xfId="0" applyFont="1" applyFill="1" applyAlignment="1">
      <alignment horizontal="center"/>
    </xf>
    <xf numFmtId="0" fontId="6" fillId="0" borderId="14" xfId="0" applyFont="1" applyFill="1" applyBorder="1" applyAlignment="1">
      <alignment horizontal="left"/>
    </xf>
    <xf numFmtId="0" fontId="6" fillId="0" borderId="14" xfId="0" applyFont="1" applyFill="1" applyBorder="1" applyAlignment="1">
      <alignment horizontal="center"/>
    </xf>
    <xf numFmtId="0" fontId="7" fillId="0" borderId="2" xfId="0" applyFont="1" applyFill="1" applyBorder="1" applyAlignment="1">
      <alignment horizontal="center" wrapText="1"/>
    </xf>
    <xf numFmtId="0" fontId="7" fillId="0" borderId="0" xfId="0" applyFont="1" applyFill="1" applyAlignment="1">
      <alignment horizontal="center"/>
    </xf>
    <xf numFmtId="164" fontId="6" fillId="0" borderId="10" xfId="0" applyNumberFormat="1" applyFont="1" applyFill="1" applyBorder="1" applyAlignment="1">
      <alignment horizontal="right" vertical="center"/>
    </xf>
    <xf numFmtId="9" fontId="6" fillId="0" borderId="11" xfId="1" applyFont="1" applyFill="1" applyBorder="1" applyAlignment="1">
      <alignment horizontal="right" vertical="center"/>
    </xf>
    <xf numFmtId="9" fontId="6" fillId="0" borderId="3" xfId="1" applyFont="1" applyFill="1" applyBorder="1" applyAlignment="1">
      <alignment horizontal="right" vertical="center"/>
    </xf>
    <xf numFmtId="9" fontId="6" fillId="0" borderId="12" xfId="1" applyFont="1" applyFill="1" applyBorder="1" applyAlignment="1">
      <alignment horizontal="right" vertical="center"/>
    </xf>
    <xf numFmtId="0" fontId="6" fillId="0" borderId="10" xfId="0" applyNumberFormat="1" applyFont="1" applyFill="1" applyBorder="1" applyAlignment="1">
      <alignment horizontal="left" vertical="center" wrapText="1"/>
    </xf>
    <xf numFmtId="3" fontId="6" fillId="0" borderId="10" xfId="0" applyNumberFormat="1" applyFont="1" applyFill="1" applyBorder="1" applyAlignment="1">
      <alignment horizontal="center" vertical="center" wrapText="1"/>
    </xf>
    <xf numFmtId="0" fontId="18" fillId="0" borderId="8" xfId="0" applyFont="1" applyFill="1" applyBorder="1" applyAlignment="1">
      <alignment horizontal="center" vertical="center" wrapText="1"/>
    </xf>
    <xf numFmtId="164" fontId="18" fillId="0" borderId="26" xfId="0" applyNumberFormat="1" applyFont="1" applyFill="1" applyBorder="1" applyAlignment="1">
      <alignment horizontal="right" vertical="center"/>
    </xf>
    <xf numFmtId="10" fontId="18" fillId="0" borderId="8" xfId="0" applyNumberFormat="1" applyFont="1" applyFill="1" applyBorder="1" applyAlignment="1">
      <alignment horizontal="right" vertical="center"/>
    </xf>
    <xf numFmtId="0" fontId="6" fillId="0" borderId="8" xfId="0" applyNumberFormat="1" applyFont="1" applyFill="1" applyBorder="1" applyAlignment="1">
      <alignment horizontal="left" vertical="center" wrapText="1"/>
    </xf>
    <xf numFmtId="3" fontId="6" fillId="0" borderId="8" xfId="0" applyNumberFormat="1" applyFont="1" applyFill="1" applyBorder="1" applyAlignment="1">
      <alignment horizontal="center" vertical="center" wrapText="1"/>
    </xf>
    <xf numFmtId="0" fontId="6" fillId="0" borderId="9" xfId="0" applyNumberFormat="1" applyFont="1" applyFill="1" applyBorder="1" applyAlignment="1">
      <alignment horizontal="left" vertical="center" wrapText="1"/>
    </xf>
    <xf numFmtId="3" fontId="6" fillId="0" borderId="9" xfId="0" applyNumberFormat="1" applyFont="1" applyFill="1" applyBorder="1" applyAlignment="1">
      <alignment horizontal="center" vertical="center" wrapText="1"/>
    </xf>
    <xf numFmtId="0" fontId="6" fillId="2" borderId="2" xfId="0" applyFont="1" applyFill="1" applyBorder="1" applyAlignment="1">
      <alignment horizontal="center"/>
    </xf>
    <xf numFmtId="0" fontId="6" fillId="2" borderId="1" xfId="0" applyFont="1" applyFill="1" applyBorder="1" applyAlignment="1">
      <alignment horizontal="center"/>
    </xf>
    <xf numFmtId="0" fontId="2" fillId="0" borderId="0" xfId="0" applyFont="1" applyAlignment="1">
      <alignment horizontal="justify" vertical="top" wrapText="1"/>
    </xf>
    <xf numFmtId="0" fontId="9" fillId="0" borderId="0" xfId="0" applyFont="1" applyAlignment="1">
      <alignment horizontal="justify" vertical="top" wrapText="1"/>
    </xf>
    <xf numFmtId="0" fontId="7" fillId="0" borderId="7"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164" fontId="6" fillId="0" borderId="26" xfId="0" applyNumberFormat="1" applyFont="1" applyFill="1" applyBorder="1" applyAlignment="1">
      <alignment horizontal="right" vertical="center"/>
    </xf>
    <xf numFmtId="10" fontId="6" fillId="0" borderId="8" xfId="0" applyNumberFormat="1" applyFont="1" applyFill="1" applyBorder="1" applyAlignment="1">
      <alignment horizontal="right" vertical="center"/>
    </xf>
    <xf numFmtId="0" fontId="7" fillId="0" borderId="15"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34" fillId="4" borderId="54" xfId="0" applyFont="1" applyFill="1" applyBorder="1" applyAlignment="1" applyProtection="1">
      <alignment horizontal="center" vertical="center" wrapText="1"/>
    </xf>
    <xf numFmtId="0" fontId="34" fillId="4" borderId="56" xfId="0" applyFont="1" applyFill="1" applyBorder="1" applyAlignment="1" applyProtection="1">
      <alignment horizontal="center" vertical="center" wrapText="1"/>
    </xf>
    <xf numFmtId="0" fontId="34" fillId="4" borderId="57" xfId="0" applyFont="1" applyFill="1" applyBorder="1" applyAlignment="1" applyProtection="1">
      <alignment horizontal="center" vertical="center" wrapText="1"/>
    </xf>
    <xf numFmtId="165" fontId="34" fillId="0" borderId="4" xfId="0" applyNumberFormat="1" applyFont="1" applyFill="1" applyBorder="1" applyAlignment="1" applyProtection="1">
      <alignment horizontal="center"/>
    </xf>
    <xf numFmtId="165" fontId="34" fillId="0" borderId="6" xfId="0" applyNumberFormat="1" applyFont="1" applyFill="1" applyBorder="1" applyAlignment="1" applyProtection="1">
      <alignment horizontal="center"/>
    </xf>
    <xf numFmtId="3" fontId="41" fillId="0" borderId="0" xfId="9" applyNumberFormat="1" applyFont="1" applyFill="1" applyAlignment="1">
      <alignment horizontal="center"/>
    </xf>
  </cellXfs>
  <cellStyles count="12">
    <cellStyle name="Comma" xfId="4" builtinId="3"/>
    <cellStyle name="Čiarka 2" xfId="6" xr:uid="{00000000-0005-0000-0000-000001000000}"/>
    <cellStyle name="Čiarka 2 2" xfId="7" xr:uid="{00000000-0005-0000-0000-000002000000}"/>
    <cellStyle name="Normal" xfId="0" builtinId="0"/>
    <cellStyle name="Normal 2" xfId="8" xr:uid="{00000000-0005-0000-0000-000003000000}"/>
    <cellStyle name="Normal 5" xfId="3" xr:uid="{00000000-0005-0000-0000-000004000000}"/>
    <cellStyle name="Normal 5 2" xfId="2" xr:uid="{00000000-0005-0000-0000-000005000000}"/>
    <cellStyle name="Normal 5 3" xfId="5" xr:uid="{00000000-0005-0000-0000-000006000000}"/>
    <cellStyle name="Normal_FS Conoco Slovakia final 2001-rounding" xfId="11" xr:uid="{00000000-0005-0000-0000-000007000000}"/>
    <cellStyle name="Normal_Notes to FS1234" xfId="10" xr:uid="{00000000-0005-0000-0000-000008000000}"/>
    <cellStyle name="Normal_Slovak statutory FS2004(Slovak)" xfId="9" xr:uid="{00000000-0005-0000-0000-000009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SEP US GAAP JV"/>
      <sheetName val="Konsolid. (2)"/>
      <sheetName val="character chart"/>
      <sheetName val="ValueList_Helper"/>
      <sheetName val="Invest_"/>
      <sheetName val="Konsolid__(2)"/>
      <sheetName val="SEP_US_GAAP_JV"/>
      <sheetName val="character_chart"/>
      <sheetName val="Cover"/>
      <sheetName val="VB"/>
      <sheetName val="Help_sheet"/>
      <sheetName val="Invest_1"/>
      <sheetName val="SEP_US_GAAP_JV1"/>
      <sheetName val="Konsolid__(2)1"/>
      <sheetName val="character_chart1"/>
      <sheetName val=" Financial asset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sheetData sheetId="18"/>
      <sheetData sheetId="19"/>
      <sheetData sheetId="20"/>
      <sheetData sheetId="21"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K837"/>
  <sheetViews>
    <sheetView showGridLines="0" tabSelected="1" zoomScaleNormal="100" zoomScaleSheetLayoutView="100" workbookViewId="0">
      <pane ySplit="1" topLeftCell="A41" activePane="bottomLeft" state="frozen"/>
      <selection pane="bottomLeft" activeCell="A2" sqref="A2"/>
    </sheetView>
  </sheetViews>
  <sheetFormatPr defaultColWidth="9.21875" defaultRowHeight="14.25" customHeight="1"/>
  <cols>
    <col min="1" max="1" width="2.77734375" style="3" customWidth="1"/>
    <col min="2" max="2" width="1.5546875" style="5" customWidth="1"/>
    <col min="3" max="33" width="3.44140625" style="5" customWidth="1"/>
    <col min="34" max="34" width="3.44140625" style="33" customWidth="1"/>
    <col min="35" max="35" width="9.88671875" style="5" bestFit="1" customWidth="1"/>
    <col min="36" max="16384" width="9.21875" style="5"/>
  </cols>
  <sheetData>
    <row r="1" spans="1:34" s="2" customFormat="1" ht="15.75" customHeight="1" thickBot="1">
      <c r="A1" s="1" t="s">
        <v>0</v>
      </c>
      <c r="B1" s="462" t="s">
        <v>1</v>
      </c>
      <c r="C1" s="462"/>
      <c r="D1" s="462"/>
      <c r="E1" s="462"/>
      <c r="F1" s="462"/>
      <c r="G1" s="462"/>
      <c r="H1" s="462"/>
      <c r="I1" s="462"/>
      <c r="J1" s="462"/>
      <c r="K1" s="462"/>
      <c r="L1" s="462"/>
      <c r="M1" s="462"/>
      <c r="N1" s="462"/>
      <c r="O1" s="462"/>
      <c r="P1" s="462"/>
      <c r="Q1" s="462"/>
      <c r="R1" s="462"/>
      <c r="S1" s="462"/>
      <c r="T1" s="462"/>
      <c r="U1" s="462"/>
      <c r="V1" s="462"/>
      <c r="W1" s="462"/>
      <c r="X1" s="462"/>
      <c r="Y1" s="462"/>
      <c r="Z1" s="462"/>
      <c r="AA1" s="462"/>
      <c r="AB1" s="462"/>
      <c r="AC1" s="462"/>
      <c r="AD1" s="462"/>
      <c r="AE1" s="462"/>
      <c r="AF1" s="462"/>
      <c r="AG1" s="462"/>
      <c r="AH1" s="463"/>
    </row>
    <row r="2" spans="1:34" s="4" customFormat="1" ht="9" customHeight="1">
      <c r="A2" s="3"/>
      <c r="AH2" s="20"/>
    </row>
    <row r="3" spans="1:34" s="4" customFormat="1" ht="15" customHeight="1">
      <c r="A3" s="3"/>
      <c r="D3" s="6" t="s">
        <v>405</v>
      </c>
      <c r="E3" s="7"/>
      <c r="F3" s="7"/>
      <c r="G3" s="7"/>
      <c r="H3" s="7"/>
      <c r="I3" s="7"/>
      <c r="J3" s="8"/>
      <c r="K3" s="9"/>
      <c r="L3" s="10" t="s">
        <v>2</v>
      </c>
      <c r="M3" s="11" t="s">
        <v>490</v>
      </c>
      <c r="N3" s="12" t="s">
        <v>491</v>
      </c>
      <c r="O3" s="12" t="s">
        <v>490</v>
      </c>
      <c r="P3" s="12" t="s">
        <v>491</v>
      </c>
      <c r="Q3" s="12" t="s">
        <v>492</v>
      </c>
      <c r="R3" s="12" t="s">
        <v>493</v>
      </c>
      <c r="S3" s="12" t="s">
        <v>490</v>
      </c>
      <c r="T3" s="12" t="s">
        <v>494</v>
      </c>
      <c r="U3" s="12" t="s">
        <v>495</v>
      </c>
      <c r="V3" s="13" t="s">
        <v>491</v>
      </c>
      <c r="X3" s="10" t="s">
        <v>3</v>
      </c>
      <c r="Y3" s="11" t="s">
        <v>493</v>
      </c>
      <c r="Z3" s="12" t="s">
        <v>495</v>
      </c>
      <c r="AA3" s="12" t="s">
        <v>492</v>
      </c>
      <c r="AB3" s="12" t="s">
        <v>490</v>
      </c>
      <c r="AC3" s="12" t="s">
        <v>491</v>
      </c>
      <c r="AD3" s="12" t="s">
        <v>495</v>
      </c>
      <c r="AE3" s="12" t="s">
        <v>493</v>
      </c>
      <c r="AF3" s="13" t="s">
        <v>490</v>
      </c>
      <c r="AG3" s="14" t="s">
        <v>496</v>
      </c>
      <c r="AH3" s="42"/>
    </row>
    <row r="4" spans="1:34" s="4" customFormat="1" ht="15" hidden="1" customHeight="1">
      <c r="A4" s="3"/>
      <c r="D4" s="15"/>
      <c r="E4" s="9"/>
      <c r="F4" s="9"/>
      <c r="G4" s="9"/>
      <c r="H4" s="9"/>
      <c r="I4" s="9"/>
      <c r="J4" s="9"/>
      <c r="K4" s="9"/>
      <c r="W4" s="10"/>
      <c r="X4" s="14"/>
      <c r="Y4" s="14"/>
      <c r="Z4" s="14"/>
      <c r="AA4" s="14"/>
      <c r="AB4" s="14"/>
      <c r="AC4" s="14"/>
      <c r="AD4" s="14"/>
      <c r="AE4" s="14"/>
      <c r="AF4" s="14"/>
      <c r="AG4" s="14"/>
      <c r="AH4" s="20"/>
    </row>
    <row r="5" spans="1:34" s="4" customFormat="1" ht="15" customHeight="1">
      <c r="A5" s="3"/>
      <c r="D5" s="36" t="s">
        <v>502</v>
      </c>
      <c r="E5" s="9"/>
      <c r="F5" s="9"/>
      <c r="G5" s="9"/>
      <c r="H5" s="9"/>
      <c r="I5" s="9"/>
      <c r="J5" s="9"/>
      <c r="K5" s="9"/>
      <c r="W5" s="10"/>
      <c r="X5" s="14"/>
      <c r="Y5" s="14"/>
      <c r="Z5" s="14"/>
      <c r="AA5" s="14"/>
      <c r="AB5" s="14"/>
      <c r="AC5" s="14"/>
      <c r="AD5" s="14"/>
      <c r="AE5" s="14"/>
      <c r="AF5" s="14"/>
      <c r="AG5" s="14"/>
      <c r="AH5" s="20"/>
    </row>
    <row r="6" spans="1:34" s="4" customFormat="1" ht="21.75" customHeight="1">
      <c r="A6" s="3"/>
      <c r="AH6" s="20"/>
    </row>
    <row r="7" spans="1:34" s="4" customFormat="1" ht="13.8">
      <c r="A7" s="3"/>
      <c r="D7" s="16" t="s">
        <v>4</v>
      </c>
      <c r="AH7" s="20"/>
    </row>
    <row r="8" spans="1:34" s="4" customFormat="1" ht="13.8">
      <c r="A8" s="3"/>
      <c r="D8" s="16"/>
      <c r="AH8" s="20"/>
    </row>
    <row r="9" spans="1:34" s="4" customFormat="1" ht="15" customHeight="1">
      <c r="A9" s="3"/>
      <c r="D9" s="464" t="s">
        <v>503</v>
      </c>
      <c r="E9" s="465"/>
      <c r="F9" s="465"/>
      <c r="G9" s="465"/>
      <c r="H9" s="465"/>
      <c r="I9" s="465"/>
      <c r="J9" s="465"/>
      <c r="K9" s="465"/>
      <c r="L9" s="465"/>
      <c r="M9" s="465"/>
      <c r="N9" s="465"/>
      <c r="O9" s="465"/>
      <c r="P9" s="465"/>
      <c r="Q9" s="465"/>
      <c r="R9" s="465"/>
      <c r="S9" s="465"/>
      <c r="T9" s="465"/>
      <c r="U9" s="465"/>
      <c r="V9" s="465"/>
      <c r="W9" s="465"/>
      <c r="X9" s="465"/>
      <c r="Y9" s="465"/>
      <c r="Z9" s="465"/>
      <c r="AA9" s="465"/>
      <c r="AB9" s="465"/>
      <c r="AC9" s="465"/>
      <c r="AD9" s="465"/>
      <c r="AE9" s="465"/>
      <c r="AF9" s="465"/>
      <c r="AG9" s="465"/>
      <c r="AH9" s="20"/>
    </row>
    <row r="10" spans="1:34" s="4" customFormat="1" ht="13.8">
      <c r="A10" s="3"/>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20"/>
    </row>
    <row r="11" spans="1:34" s="4" customFormat="1" ht="13.8">
      <c r="A11" s="3"/>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A11" s="465"/>
      <c r="AB11" s="465"/>
      <c r="AC11" s="465"/>
      <c r="AD11" s="465"/>
      <c r="AE11" s="465"/>
      <c r="AF11" s="465"/>
      <c r="AG11" s="465"/>
      <c r="AH11" s="20"/>
    </row>
    <row r="12" spans="1:34" s="4" customFormat="1" ht="13.8">
      <c r="A12" s="3"/>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20"/>
    </row>
    <row r="13" spans="1:34" s="4" customFormat="1" ht="13.8">
      <c r="A13" s="3"/>
      <c r="AH13" s="20"/>
    </row>
    <row r="14" spans="1:34" s="4" customFormat="1" ht="15" customHeight="1">
      <c r="A14" s="3"/>
      <c r="C14" s="20"/>
      <c r="D14" s="236"/>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0"/>
    </row>
    <row r="15" spans="1:34" s="4" customFormat="1" ht="13.8">
      <c r="A15" s="3"/>
      <c r="C15" s="20"/>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0"/>
    </row>
    <row r="16" spans="1:34" s="4" customFormat="1" ht="13.8">
      <c r="A16" s="3"/>
      <c r="AH16" s="20"/>
    </row>
    <row r="17" spans="1:34" s="4" customFormat="1" ht="13.8">
      <c r="A17" s="3"/>
      <c r="D17" s="17" t="s">
        <v>5</v>
      </c>
      <c r="AH17" s="20"/>
    </row>
    <row r="18" spans="1:34" s="4" customFormat="1" ht="13.8">
      <c r="A18" s="3"/>
      <c r="D18" s="18" t="s">
        <v>6</v>
      </c>
      <c r="E18" s="19" t="s">
        <v>7</v>
      </c>
      <c r="F18" s="19"/>
      <c r="G18" s="19"/>
      <c r="H18" s="19"/>
      <c r="I18" s="19"/>
      <c r="J18" s="19"/>
      <c r="K18" s="19"/>
      <c r="L18" s="19"/>
      <c r="M18" s="19"/>
      <c r="N18" s="19"/>
      <c r="O18" s="19"/>
      <c r="P18" s="19"/>
      <c r="Q18" s="19"/>
      <c r="AH18" s="20"/>
    </row>
    <row r="19" spans="1:34" s="4" customFormat="1" ht="13.8">
      <c r="A19" s="3"/>
      <c r="D19" s="18" t="s">
        <v>8</v>
      </c>
      <c r="E19" s="19" t="s">
        <v>9</v>
      </c>
      <c r="F19" s="19"/>
      <c r="G19" s="19"/>
      <c r="H19" s="19"/>
      <c r="I19" s="19"/>
      <c r="J19" s="19"/>
      <c r="K19" s="19"/>
      <c r="L19" s="19"/>
      <c r="M19" s="19"/>
      <c r="N19" s="19"/>
      <c r="O19" s="19"/>
      <c r="P19" s="19"/>
      <c r="Q19" s="19"/>
      <c r="AH19" s="20"/>
    </row>
    <row r="20" spans="1:34" s="4" customFormat="1" ht="13.8">
      <c r="A20" s="3"/>
      <c r="D20" s="18" t="s">
        <v>10</v>
      </c>
      <c r="E20" s="19" t="s">
        <v>11</v>
      </c>
      <c r="F20" s="19"/>
      <c r="G20" s="19"/>
      <c r="H20" s="19"/>
      <c r="I20" s="19"/>
      <c r="J20" s="19"/>
      <c r="K20" s="19"/>
      <c r="L20" s="19"/>
      <c r="AH20" s="20"/>
    </row>
    <row r="21" spans="1:34" s="4" customFormat="1" ht="13.8">
      <c r="A21" s="3"/>
      <c r="D21" s="18" t="s">
        <v>12</v>
      </c>
      <c r="E21" s="19" t="s">
        <v>13</v>
      </c>
      <c r="F21" s="19"/>
      <c r="G21" s="19"/>
      <c r="H21" s="19"/>
      <c r="I21" s="19"/>
      <c r="J21" s="19"/>
      <c r="K21" s="19"/>
      <c r="L21" s="19"/>
      <c r="AH21" s="20"/>
    </row>
    <row r="22" spans="1:34" s="4" customFormat="1" ht="13.8">
      <c r="A22" s="3"/>
      <c r="D22" s="18"/>
      <c r="AH22" s="20"/>
    </row>
    <row r="23" spans="1:34" s="4" customFormat="1" ht="13.8">
      <c r="A23" s="3"/>
      <c r="AH23" s="20"/>
    </row>
    <row r="24" spans="1:34" s="4" customFormat="1" ht="13.8">
      <c r="A24" s="3"/>
      <c r="D24" s="17" t="s">
        <v>14</v>
      </c>
      <c r="AH24" s="20"/>
    </row>
    <row r="25" spans="1:34" s="4" customFormat="1" ht="14.4" thickBot="1">
      <c r="A25" s="3"/>
      <c r="AH25" s="20"/>
    </row>
    <row r="26" spans="1:34" s="4" customFormat="1" ht="34.5" customHeight="1" thickBot="1">
      <c r="A26" s="3">
        <v>1</v>
      </c>
      <c r="D26" s="466" t="s">
        <v>15</v>
      </c>
      <c r="E26" s="466"/>
      <c r="F26" s="466"/>
      <c r="G26" s="466"/>
      <c r="H26" s="466"/>
      <c r="I26" s="466"/>
      <c r="J26" s="466"/>
      <c r="K26" s="466"/>
      <c r="L26" s="466"/>
      <c r="M26" s="466"/>
      <c r="N26" s="466"/>
      <c r="O26" s="466"/>
      <c r="P26" s="466" t="s">
        <v>16</v>
      </c>
      <c r="Q26" s="466"/>
      <c r="R26" s="466"/>
      <c r="S26" s="466"/>
      <c r="T26" s="466"/>
      <c r="U26" s="466"/>
      <c r="V26" s="466"/>
      <c r="W26" s="466"/>
      <c r="X26" s="466"/>
      <c r="Y26" s="466" t="s">
        <v>17</v>
      </c>
      <c r="Z26" s="466"/>
      <c r="AA26" s="466"/>
      <c r="AB26" s="466"/>
      <c r="AC26" s="466"/>
      <c r="AD26" s="466"/>
      <c r="AE26" s="466"/>
      <c r="AF26" s="466"/>
      <c r="AG26" s="466"/>
      <c r="AH26" s="20"/>
    </row>
    <row r="27" spans="1:34" s="4" customFormat="1" ht="30" customHeight="1">
      <c r="A27" s="3"/>
      <c r="D27" s="458" t="s">
        <v>18</v>
      </c>
      <c r="E27" s="458"/>
      <c r="F27" s="458"/>
      <c r="G27" s="458"/>
      <c r="H27" s="458"/>
      <c r="I27" s="458"/>
      <c r="J27" s="458"/>
      <c r="K27" s="458"/>
      <c r="L27" s="458"/>
      <c r="M27" s="458"/>
      <c r="N27" s="458"/>
      <c r="O27" s="458"/>
      <c r="P27" s="459">
        <v>71</v>
      </c>
      <c r="Q27" s="459"/>
      <c r="R27" s="459"/>
      <c r="S27" s="459"/>
      <c r="T27" s="459"/>
      <c r="U27" s="459"/>
      <c r="V27" s="459"/>
      <c r="W27" s="459"/>
      <c r="X27" s="459"/>
      <c r="Y27" s="459">
        <v>63.6</v>
      </c>
      <c r="Z27" s="459"/>
      <c r="AA27" s="459"/>
      <c r="AB27" s="459"/>
      <c r="AC27" s="459"/>
      <c r="AD27" s="459"/>
      <c r="AE27" s="459"/>
      <c r="AF27" s="459"/>
      <c r="AG27" s="459"/>
      <c r="AH27" s="20"/>
    </row>
    <row r="28" spans="1:34" s="4" customFormat="1" ht="30" customHeight="1">
      <c r="A28" s="3"/>
      <c r="D28" s="460" t="s">
        <v>19</v>
      </c>
      <c r="E28" s="460"/>
      <c r="F28" s="460"/>
      <c r="G28" s="460"/>
      <c r="H28" s="460"/>
      <c r="I28" s="460"/>
      <c r="J28" s="460"/>
      <c r="K28" s="460"/>
      <c r="L28" s="460"/>
      <c r="M28" s="460"/>
      <c r="N28" s="460"/>
      <c r="O28" s="460"/>
      <c r="P28" s="461">
        <v>76</v>
      </c>
      <c r="Q28" s="461"/>
      <c r="R28" s="461"/>
      <c r="S28" s="461"/>
      <c r="T28" s="461"/>
      <c r="U28" s="461"/>
      <c r="V28" s="461"/>
      <c r="W28" s="461"/>
      <c r="X28" s="461"/>
      <c r="Y28" s="461">
        <v>64</v>
      </c>
      <c r="Z28" s="461"/>
      <c r="AA28" s="461"/>
      <c r="AB28" s="461"/>
      <c r="AC28" s="461"/>
      <c r="AD28" s="461"/>
      <c r="AE28" s="461"/>
      <c r="AF28" s="461"/>
      <c r="AG28" s="461"/>
      <c r="AH28" s="20"/>
    </row>
    <row r="29" spans="1:34" s="4" customFormat="1" ht="30" customHeight="1" thickBot="1">
      <c r="A29" s="3"/>
      <c r="D29" s="453" t="s">
        <v>20</v>
      </c>
      <c r="E29" s="453"/>
      <c r="F29" s="453"/>
      <c r="G29" s="453"/>
      <c r="H29" s="453"/>
      <c r="I29" s="453"/>
      <c r="J29" s="453"/>
      <c r="K29" s="453"/>
      <c r="L29" s="453"/>
      <c r="M29" s="453"/>
      <c r="N29" s="453"/>
      <c r="O29" s="453"/>
      <c r="P29" s="454">
        <v>5</v>
      </c>
      <c r="Q29" s="454"/>
      <c r="R29" s="454"/>
      <c r="S29" s="454"/>
      <c r="T29" s="454"/>
      <c r="U29" s="454"/>
      <c r="V29" s="454"/>
      <c r="W29" s="454"/>
      <c r="X29" s="454"/>
      <c r="Y29" s="454">
        <v>5</v>
      </c>
      <c r="Z29" s="454"/>
      <c r="AA29" s="454"/>
      <c r="AB29" s="454"/>
      <c r="AC29" s="454"/>
      <c r="AD29" s="454"/>
      <c r="AE29" s="454"/>
      <c r="AF29" s="454"/>
      <c r="AG29" s="454"/>
      <c r="AH29" s="20"/>
    </row>
    <row r="30" spans="1:34" s="4" customFormat="1" ht="13.8">
      <c r="A30" s="3"/>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row>
    <row r="31" spans="1:34" s="4" customFormat="1" ht="13.8">
      <c r="A31" s="3"/>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row>
    <row r="32" spans="1:34" s="4" customFormat="1" ht="15" customHeight="1">
      <c r="A32" s="3"/>
      <c r="D32" s="236" t="s">
        <v>504</v>
      </c>
      <c r="E32" s="237"/>
      <c r="F32" s="237"/>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0"/>
    </row>
    <row r="33" spans="1:34" s="4" customFormat="1" ht="13.8">
      <c r="A33" s="3"/>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0"/>
    </row>
    <row r="34" spans="1:34" s="4" customFormat="1" ht="14.4" thickBot="1">
      <c r="A34" s="3"/>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row>
    <row r="35" spans="1:34" s="4" customFormat="1" ht="24.75" customHeight="1" thickBot="1">
      <c r="A35" s="3" t="s">
        <v>21</v>
      </c>
      <c r="D35" s="221" t="s">
        <v>505</v>
      </c>
      <c r="E35" s="221"/>
      <c r="F35" s="221"/>
      <c r="G35" s="221"/>
      <c r="H35" s="221"/>
      <c r="I35" s="221"/>
      <c r="J35" s="221"/>
      <c r="K35" s="221"/>
      <c r="L35" s="221"/>
      <c r="M35" s="221"/>
      <c r="N35" s="221" t="s">
        <v>22</v>
      </c>
      <c r="O35" s="221"/>
      <c r="P35" s="221"/>
      <c r="Q35" s="221"/>
      <c r="R35" s="221"/>
      <c r="S35" s="221"/>
      <c r="T35" s="221"/>
      <c r="U35" s="221"/>
      <c r="V35" s="221"/>
      <c r="W35" s="221"/>
      <c r="X35" s="221" t="s">
        <v>23</v>
      </c>
      <c r="Y35" s="221"/>
      <c r="Z35" s="221"/>
      <c r="AA35" s="221"/>
      <c r="AB35" s="221"/>
      <c r="AC35" s="221" t="s">
        <v>24</v>
      </c>
      <c r="AD35" s="221"/>
      <c r="AE35" s="221"/>
      <c r="AF35" s="221"/>
      <c r="AG35" s="221"/>
      <c r="AH35" s="20"/>
    </row>
    <row r="36" spans="1:34" s="4" customFormat="1" ht="24.75" customHeight="1" thickBot="1">
      <c r="A36" s="3"/>
      <c r="D36" s="221"/>
      <c r="E36" s="221"/>
      <c r="F36" s="221"/>
      <c r="G36" s="221"/>
      <c r="H36" s="221"/>
      <c r="I36" s="221"/>
      <c r="J36" s="221"/>
      <c r="K36" s="221"/>
      <c r="L36" s="221"/>
      <c r="M36" s="221"/>
      <c r="N36" s="221" t="s">
        <v>25</v>
      </c>
      <c r="O36" s="221"/>
      <c r="P36" s="221"/>
      <c r="Q36" s="221"/>
      <c r="R36" s="221"/>
      <c r="S36" s="221" t="s">
        <v>26</v>
      </c>
      <c r="T36" s="221"/>
      <c r="U36" s="221"/>
      <c r="V36" s="221"/>
      <c r="W36" s="221"/>
      <c r="X36" s="221"/>
      <c r="Y36" s="221"/>
      <c r="Z36" s="221"/>
      <c r="AA36" s="221"/>
      <c r="AB36" s="221"/>
      <c r="AC36" s="221"/>
      <c r="AD36" s="221"/>
      <c r="AE36" s="221"/>
      <c r="AF36" s="221"/>
      <c r="AG36" s="221"/>
      <c r="AH36" s="20"/>
    </row>
    <row r="37" spans="1:34" s="80" customFormat="1" ht="26.25" customHeight="1" thickBot="1">
      <c r="A37" s="79"/>
      <c r="D37" s="467" t="s">
        <v>698</v>
      </c>
      <c r="E37" s="467"/>
      <c r="F37" s="467"/>
      <c r="G37" s="467"/>
      <c r="H37" s="467"/>
      <c r="I37" s="467"/>
      <c r="J37" s="467"/>
      <c r="K37" s="467"/>
      <c r="L37" s="467"/>
      <c r="M37" s="467"/>
      <c r="N37" s="468">
        <v>2956639</v>
      </c>
      <c r="O37" s="468"/>
      <c r="P37" s="468"/>
      <c r="Q37" s="468"/>
      <c r="R37" s="468"/>
      <c r="S37" s="469">
        <v>1</v>
      </c>
      <c r="T37" s="469"/>
      <c r="U37" s="469"/>
      <c r="V37" s="469"/>
      <c r="W37" s="469"/>
      <c r="X37" s="469">
        <v>1</v>
      </c>
      <c r="Y37" s="469"/>
      <c r="Z37" s="469"/>
      <c r="AA37" s="469"/>
      <c r="AB37" s="469"/>
      <c r="AC37" s="469">
        <v>1</v>
      </c>
      <c r="AD37" s="469"/>
      <c r="AE37" s="469"/>
      <c r="AF37" s="469"/>
      <c r="AG37" s="469"/>
      <c r="AH37" s="82"/>
    </row>
    <row r="38" spans="1:34" s="4" customFormat="1" ht="26.25" customHeight="1" thickBot="1">
      <c r="A38" s="3"/>
      <c r="D38" s="467" t="s">
        <v>507</v>
      </c>
      <c r="E38" s="467"/>
      <c r="F38" s="467"/>
      <c r="G38" s="467"/>
      <c r="H38" s="467"/>
      <c r="I38" s="467"/>
      <c r="J38" s="467"/>
      <c r="K38" s="467"/>
      <c r="L38" s="467"/>
      <c r="M38" s="467"/>
      <c r="N38" s="468">
        <v>6638.78</v>
      </c>
      <c r="O38" s="468"/>
      <c r="P38" s="468"/>
      <c r="Q38" s="468"/>
      <c r="R38" s="468"/>
      <c r="S38" s="469">
        <v>1</v>
      </c>
      <c r="T38" s="469"/>
      <c r="U38" s="469"/>
      <c r="V38" s="469"/>
      <c r="W38" s="469"/>
      <c r="X38" s="469">
        <v>1</v>
      </c>
      <c r="Y38" s="469"/>
      <c r="Z38" s="469"/>
      <c r="AA38" s="469"/>
      <c r="AB38" s="469"/>
      <c r="AC38" s="469">
        <v>1</v>
      </c>
      <c r="AD38" s="469"/>
      <c r="AE38" s="469"/>
      <c r="AF38" s="469"/>
      <c r="AG38" s="469"/>
      <c r="AH38" s="20"/>
    </row>
    <row r="39" spans="1:34" s="38" customFormat="1" ht="26.25" customHeight="1">
      <c r="A39" s="37"/>
      <c r="D39" s="455" t="s">
        <v>506</v>
      </c>
      <c r="E39" s="455"/>
      <c r="F39" s="455"/>
      <c r="G39" s="455"/>
      <c r="H39" s="455"/>
      <c r="I39" s="455"/>
      <c r="J39" s="455"/>
      <c r="K39" s="455"/>
      <c r="L39" s="455"/>
      <c r="M39" s="455"/>
      <c r="N39" s="456">
        <v>6638.78</v>
      </c>
      <c r="O39" s="456"/>
      <c r="P39" s="456"/>
      <c r="Q39" s="456"/>
      <c r="R39" s="456"/>
      <c r="S39" s="457">
        <v>1</v>
      </c>
      <c r="T39" s="457"/>
      <c r="U39" s="457"/>
      <c r="V39" s="457"/>
      <c r="W39" s="457"/>
      <c r="X39" s="457">
        <v>1</v>
      </c>
      <c r="Y39" s="457"/>
      <c r="Z39" s="457"/>
      <c r="AA39" s="457"/>
      <c r="AB39" s="457"/>
      <c r="AC39" s="457">
        <v>1</v>
      </c>
      <c r="AD39" s="457"/>
      <c r="AE39" s="457"/>
      <c r="AF39" s="457"/>
      <c r="AG39" s="457"/>
      <c r="AH39" s="43"/>
    </row>
    <row r="40" spans="1:34" s="4" customFormat="1" ht="15.75" customHeight="1" thickBot="1">
      <c r="A40" s="3"/>
      <c r="D40" s="373" t="s">
        <v>27</v>
      </c>
      <c r="E40" s="374"/>
      <c r="F40" s="374"/>
      <c r="G40" s="374"/>
      <c r="H40" s="374"/>
      <c r="I40" s="374"/>
      <c r="J40" s="374"/>
      <c r="K40" s="374"/>
      <c r="L40" s="374"/>
      <c r="M40" s="375"/>
      <c r="N40" s="449">
        <f>+N37</f>
        <v>2956639</v>
      </c>
      <c r="O40" s="449"/>
      <c r="P40" s="449"/>
      <c r="Q40" s="449"/>
      <c r="R40" s="449"/>
      <c r="S40" s="450">
        <f>SUM(S38:W38)</f>
        <v>1</v>
      </c>
      <c r="T40" s="451"/>
      <c r="U40" s="451"/>
      <c r="V40" s="451"/>
      <c r="W40" s="452"/>
      <c r="X40" s="450">
        <f>SUM(X38:AB38)</f>
        <v>1</v>
      </c>
      <c r="Y40" s="451"/>
      <c r="Z40" s="451"/>
      <c r="AA40" s="451"/>
      <c r="AB40" s="452"/>
      <c r="AC40" s="450">
        <f>SUM(AC38:AG38)</f>
        <v>1</v>
      </c>
      <c r="AD40" s="451"/>
      <c r="AE40" s="451"/>
      <c r="AF40" s="451"/>
      <c r="AG40" s="452"/>
      <c r="AH40" s="20"/>
    </row>
    <row r="41" spans="1:34" s="4" customFormat="1" ht="13.8">
      <c r="A41" s="3"/>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row>
    <row r="42" spans="1:34" s="4" customFormat="1" ht="14.25" customHeight="1">
      <c r="A42" s="3"/>
      <c r="D42" s="236" t="s">
        <v>508</v>
      </c>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0"/>
    </row>
    <row r="43" spans="1:34" s="4" customFormat="1" ht="13.8">
      <c r="A43" s="3"/>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0"/>
    </row>
    <row r="44" spans="1:34" s="4" customFormat="1" ht="13.8">
      <c r="A44" s="3"/>
      <c r="D44" s="237"/>
      <c r="E44" s="237"/>
      <c r="F44" s="237"/>
      <c r="G44" s="237"/>
      <c r="H44" s="237"/>
      <c r="I44" s="237"/>
      <c r="J44" s="237"/>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0"/>
    </row>
    <row r="45" spans="1:34" s="4" customFormat="1" ht="13.8">
      <c r="A45" s="3"/>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0"/>
    </row>
    <row r="46" spans="1:34" s="4" customFormat="1" ht="13.8">
      <c r="A46" s="3"/>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0"/>
    </row>
    <row r="47" spans="1:34" s="4" customFormat="1" ht="45" customHeight="1">
      <c r="A47" s="3"/>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0"/>
    </row>
    <row r="48" spans="1:34" s="4" customFormat="1" ht="27" customHeight="1">
      <c r="A48" s="3"/>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0"/>
    </row>
    <row r="49" spans="1:36" s="4" customFormat="1" ht="13.8">
      <c r="A49" s="3"/>
      <c r="D49" s="82"/>
      <c r="E49" s="82"/>
      <c r="F49" s="82"/>
      <c r="G49" s="82"/>
      <c r="H49" s="82"/>
      <c r="I49" s="82"/>
      <c r="J49" s="82"/>
      <c r="K49" s="82"/>
      <c r="L49" s="82"/>
      <c r="M49" s="82"/>
      <c r="N49" s="82"/>
      <c r="O49" s="82"/>
      <c r="P49" s="82"/>
      <c r="Q49" s="82"/>
      <c r="R49" s="82"/>
      <c r="S49" s="82"/>
      <c r="T49" s="20"/>
      <c r="U49" s="20"/>
      <c r="V49" s="20"/>
      <c r="W49" s="20"/>
      <c r="X49" s="20"/>
      <c r="Y49" s="20"/>
      <c r="Z49" s="20"/>
      <c r="AA49" s="20"/>
      <c r="AB49" s="20"/>
      <c r="AC49" s="20"/>
      <c r="AD49" s="20"/>
      <c r="AE49" s="20"/>
      <c r="AF49" s="20"/>
      <c r="AG49" s="20"/>
      <c r="AH49" s="20"/>
    </row>
    <row r="50" spans="1:36" s="4" customFormat="1" ht="13.8">
      <c r="A50" s="3"/>
      <c r="D50" s="86" t="s">
        <v>715</v>
      </c>
      <c r="E50" s="76"/>
      <c r="F50" s="76"/>
      <c r="G50" s="76"/>
      <c r="H50" s="76"/>
      <c r="I50" s="76"/>
      <c r="J50" s="76"/>
      <c r="K50" s="76"/>
      <c r="L50" s="76"/>
      <c r="M50" s="76"/>
      <c r="N50" s="76"/>
      <c r="O50" s="76"/>
      <c r="P50" s="76"/>
      <c r="Q50" s="76"/>
      <c r="R50" s="76"/>
      <c r="S50" s="76"/>
      <c r="T50" s="86" t="s">
        <v>691</v>
      </c>
      <c r="U50" s="76"/>
      <c r="V50" s="76"/>
      <c r="W50" s="76"/>
      <c r="X50" s="76"/>
      <c r="Y50" s="76"/>
      <c r="Z50" s="76"/>
      <c r="AA50" s="76"/>
      <c r="AB50" s="76"/>
      <c r="AC50" s="76"/>
      <c r="AD50" s="76"/>
      <c r="AE50" s="76"/>
      <c r="AF50" s="76"/>
      <c r="AG50" s="76"/>
      <c r="AH50" s="20"/>
      <c r="AI50" s="20"/>
      <c r="AJ50" s="20"/>
    </row>
    <row r="51" spans="1:36" s="4" customFormat="1" ht="13.8">
      <c r="A51" s="3"/>
      <c r="D51" s="82"/>
      <c r="E51" s="82"/>
      <c r="F51" s="82"/>
      <c r="G51" s="82"/>
      <c r="H51" s="82"/>
      <c r="I51" s="82"/>
      <c r="J51" s="82"/>
      <c r="K51" s="82"/>
      <c r="L51" s="82"/>
      <c r="M51" s="82"/>
      <c r="N51" s="82"/>
      <c r="O51" s="82"/>
      <c r="P51" s="82"/>
      <c r="Q51" s="82"/>
      <c r="R51" s="82"/>
      <c r="S51" s="82"/>
      <c r="T51" s="20"/>
      <c r="U51" s="20"/>
      <c r="V51" s="20"/>
      <c r="W51" s="20"/>
      <c r="X51" s="20"/>
      <c r="Y51" s="20"/>
      <c r="Z51" s="20"/>
      <c r="AA51" s="20"/>
      <c r="AB51" s="20"/>
      <c r="AC51" s="20"/>
      <c r="AD51" s="20"/>
      <c r="AE51" s="20"/>
      <c r="AF51" s="20"/>
      <c r="AG51" s="20"/>
      <c r="AH51" s="20"/>
      <c r="AI51" s="20"/>
      <c r="AJ51" s="20"/>
    </row>
    <row r="52" spans="1:36" s="4" customFormat="1" ht="14.4" thickBot="1">
      <c r="A52" s="3"/>
      <c r="D52" s="448" t="s">
        <v>29</v>
      </c>
      <c r="E52" s="448"/>
      <c r="F52" s="448"/>
      <c r="G52" s="448"/>
      <c r="H52" s="448"/>
      <c r="I52" s="448"/>
      <c r="J52" s="448"/>
      <c r="K52" s="448"/>
      <c r="L52" s="448"/>
      <c r="M52" s="448"/>
      <c r="N52" s="448"/>
      <c r="O52" s="448"/>
      <c r="P52" s="82"/>
      <c r="Q52" s="82"/>
      <c r="R52" s="82"/>
      <c r="S52" s="82"/>
      <c r="T52" s="448" t="s">
        <v>29</v>
      </c>
      <c r="U52" s="448"/>
      <c r="V52" s="448"/>
      <c r="W52" s="448"/>
      <c r="X52" s="448"/>
      <c r="Y52" s="448"/>
      <c r="Z52" s="448"/>
      <c r="AA52" s="448"/>
      <c r="AB52" s="448"/>
      <c r="AC52" s="448"/>
      <c r="AD52" s="448"/>
      <c r="AE52" s="448"/>
      <c r="AF52" s="20"/>
      <c r="AG52" s="20"/>
      <c r="AH52" s="20"/>
      <c r="AI52" s="20"/>
      <c r="AJ52" s="20"/>
    </row>
    <row r="53" spans="1:36" s="4" customFormat="1" ht="14.4" thickTop="1">
      <c r="A53" s="3"/>
      <c r="D53" s="87" t="s">
        <v>30</v>
      </c>
      <c r="E53" s="87"/>
      <c r="F53" s="87"/>
      <c r="G53" s="87"/>
      <c r="H53" s="87"/>
      <c r="I53" s="87"/>
      <c r="J53" s="87"/>
      <c r="K53" s="87"/>
      <c r="L53" s="87"/>
      <c r="M53" s="87"/>
      <c r="N53" s="87"/>
      <c r="O53" s="87"/>
      <c r="P53" s="82"/>
      <c r="Q53" s="82"/>
      <c r="R53" s="82"/>
      <c r="S53" s="82"/>
      <c r="T53" s="77" t="s">
        <v>30</v>
      </c>
      <c r="U53" s="77"/>
      <c r="V53" s="77"/>
      <c r="W53" s="77"/>
      <c r="X53" s="77"/>
      <c r="Y53" s="77"/>
      <c r="Z53" s="77"/>
      <c r="AA53" s="77"/>
      <c r="AB53" s="77"/>
      <c r="AC53" s="77"/>
      <c r="AD53" s="77"/>
      <c r="AE53" s="77"/>
      <c r="AF53" s="20"/>
      <c r="AG53" s="20"/>
      <c r="AH53" s="20"/>
      <c r="AI53" s="20"/>
      <c r="AJ53" s="20"/>
    </row>
    <row r="54" spans="1:36" s="4" customFormat="1" ht="13.8">
      <c r="A54" s="3"/>
      <c r="D54" s="88" t="s">
        <v>701</v>
      </c>
      <c r="E54" s="82"/>
      <c r="F54" s="82"/>
      <c r="G54" s="82"/>
      <c r="H54" s="82"/>
      <c r="I54" s="82"/>
      <c r="J54" s="82"/>
      <c r="K54" s="82"/>
      <c r="L54" s="82"/>
      <c r="M54" s="82"/>
      <c r="N54" s="82"/>
      <c r="O54" s="82"/>
      <c r="P54" s="82"/>
      <c r="Q54" s="82"/>
      <c r="R54" s="82"/>
      <c r="S54" s="82"/>
      <c r="T54" s="75"/>
      <c r="U54" s="20"/>
      <c r="V54" s="20"/>
      <c r="W54" s="20"/>
      <c r="X54" s="20"/>
      <c r="Y54" s="20"/>
      <c r="Z54" s="20"/>
      <c r="AA54" s="20"/>
      <c r="AB54" s="20"/>
      <c r="AC54" s="20"/>
      <c r="AD54" s="20"/>
      <c r="AE54" s="20"/>
      <c r="AF54" s="20"/>
      <c r="AG54" s="20"/>
      <c r="AH54" s="20"/>
      <c r="AI54" s="20"/>
      <c r="AJ54" s="20"/>
    </row>
    <row r="55" spans="1:36" s="4" customFormat="1" ht="13.8">
      <c r="A55" s="3"/>
      <c r="D55" s="88" t="s">
        <v>702</v>
      </c>
      <c r="E55" s="82"/>
      <c r="F55" s="82"/>
      <c r="G55" s="82"/>
      <c r="H55" s="82"/>
      <c r="I55" s="82"/>
      <c r="J55" s="82"/>
      <c r="K55" s="82"/>
      <c r="L55" s="82"/>
      <c r="M55" s="82"/>
      <c r="N55" s="82"/>
      <c r="O55" s="82"/>
      <c r="P55" s="82"/>
      <c r="Q55" s="82"/>
      <c r="R55" s="82"/>
      <c r="S55" s="82"/>
      <c r="T55" s="75"/>
      <c r="U55" s="20"/>
      <c r="V55" s="20"/>
      <c r="W55" s="20"/>
      <c r="X55" s="20"/>
      <c r="Y55" s="20"/>
      <c r="Z55" s="20"/>
      <c r="AA55" s="20"/>
      <c r="AB55" s="20"/>
      <c r="AC55" s="20"/>
      <c r="AD55" s="20"/>
      <c r="AE55" s="20"/>
      <c r="AF55" s="20"/>
      <c r="AG55" s="20"/>
      <c r="AH55" s="20"/>
      <c r="AI55" s="20"/>
      <c r="AJ55" s="20"/>
    </row>
    <row r="56" spans="1:36" s="4" customFormat="1" ht="13.8">
      <c r="A56" s="28"/>
      <c r="D56" s="88"/>
      <c r="E56" s="82"/>
      <c r="F56" s="82"/>
      <c r="G56" s="82"/>
      <c r="H56" s="82"/>
      <c r="I56" s="82"/>
      <c r="J56" s="82"/>
      <c r="K56" s="82"/>
      <c r="L56" s="82"/>
      <c r="M56" s="82"/>
      <c r="N56" s="82"/>
      <c r="O56" s="82"/>
      <c r="P56" s="82"/>
      <c r="Q56" s="82"/>
      <c r="R56" s="82"/>
      <c r="S56" s="82"/>
      <c r="T56" s="75"/>
      <c r="U56" s="20"/>
      <c r="V56" s="20"/>
      <c r="W56" s="20"/>
      <c r="X56" s="20"/>
      <c r="Y56" s="20"/>
      <c r="Z56" s="20"/>
      <c r="AA56" s="20"/>
      <c r="AB56" s="20"/>
      <c r="AC56" s="20"/>
      <c r="AD56" s="20"/>
      <c r="AE56" s="20"/>
      <c r="AF56" s="20"/>
      <c r="AG56" s="20"/>
      <c r="AH56" s="20"/>
      <c r="AI56" s="20"/>
      <c r="AJ56" s="20"/>
    </row>
    <row r="57" spans="1:36" s="4" customFormat="1" ht="13.8">
      <c r="A57" s="28"/>
      <c r="D57" s="88"/>
      <c r="E57" s="82"/>
      <c r="F57" s="82"/>
      <c r="G57" s="82"/>
      <c r="H57" s="82"/>
      <c r="I57" s="82"/>
      <c r="J57" s="82"/>
      <c r="K57" s="82"/>
      <c r="L57" s="82"/>
      <c r="M57" s="82"/>
      <c r="N57" s="82"/>
      <c r="O57" s="82"/>
      <c r="P57" s="82"/>
      <c r="Q57" s="82"/>
      <c r="R57" s="82"/>
      <c r="S57" s="82"/>
      <c r="T57" s="75"/>
      <c r="U57" s="20"/>
      <c r="V57" s="20"/>
      <c r="W57" s="20"/>
      <c r="X57" s="20"/>
      <c r="Y57" s="20"/>
      <c r="Z57" s="20"/>
      <c r="AA57" s="20"/>
      <c r="AB57" s="20"/>
      <c r="AC57" s="20"/>
      <c r="AD57" s="20"/>
      <c r="AE57" s="20"/>
      <c r="AF57" s="20"/>
      <c r="AG57" s="20"/>
      <c r="AH57" s="20"/>
      <c r="AI57" s="20"/>
      <c r="AJ57" s="20"/>
    </row>
    <row r="58" spans="1:36" s="4" customFormat="1" ht="13.8">
      <c r="A58" s="28"/>
      <c r="D58" s="75"/>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row>
    <row r="59" spans="1:36" s="4" customFormat="1" ht="13.8">
      <c r="A59" s="3"/>
      <c r="D59" s="75"/>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row>
    <row r="60" spans="1:36" s="4" customFormat="1" ht="13.8">
      <c r="A60" s="3"/>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row>
    <row r="61" spans="1:36" s="4" customFormat="1" ht="13.8">
      <c r="A61" s="3"/>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row>
    <row r="62" spans="1:36" s="4" customFormat="1" ht="13.8">
      <c r="A62" s="3"/>
      <c r="D62" s="41" t="s">
        <v>31</v>
      </c>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row>
    <row r="63" spans="1:36" s="4" customFormat="1" ht="13.8">
      <c r="A63" s="3"/>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row>
    <row r="64" spans="1:36" s="4" customFormat="1" ht="13.8">
      <c r="A64" s="3"/>
      <c r="D64" s="236" t="s">
        <v>484</v>
      </c>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0"/>
    </row>
    <row r="65" spans="1:34" s="4" customFormat="1" ht="13.8">
      <c r="A65" s="3"/>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36"/>
      <c r="AB65" s="236"/>
      <c r="AC65" s="236"/>
      <c r="AD65" s="236"/>
      <c r="AE65" s="236"/>
      <c r="AF65" s="236"/>
      <c r="AG65" s="236"/>
      <c r="AH65" s="20"/>
    </row>
    <row r="66" spans="1:34" s="4" customFormat="1" ht="13.8">
      <c r="A66" s="3"/>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row>
    <row r="67" spans="1:34" s="4" customFormat="1" ht="13.8">
      <c r="A67" s="3"/>
      <c r="D67" s="236" t="s">
        <v>703</v>
      </c>
      <c r="E67" s="237"/>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0"/>
    </row>
    <row r="68" spans="1:34" s="4" customFormat="1" ht="13.8">
      <c r="A68" s="3"/>
      <c r="D68" s="237"/>
      <c r="E68" s="237"/>
      <c r="F68" s="237"/>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0"/>
    </row>
    <row r="69" spans="1:34" s="4" customFormat="1" ht="13.8">
      <c r="A69" s="3"/>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row>
    <row r="70" spans="1:34" s="4" customFormat="1" ht="13.8">
      <c r="A70" s="3"/>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row>
    <row r="71" spans="1:34" s="4" customFormat="1" ht="13.8">
      <c r="A71" s="3"/>
      <c r="D71" s="41" t="s">
        <v>32</v>
      </c>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row>
    <row r="72" spans="1:34" s="4" customFormat="1" ht="13.8">
      <c r="A72" s="3"/>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row>
    <row r="73" spans="1:34" s="4" customFormat="1" ht="13.8">
      <c r="A73" s="3"/>
      <c r="D73" s="236" t="s">
        <v>704</v>
      </c>
      <c r="E73" s="237"/>
      <c r="F73" s="237"/>
      <c r="G73" s="237"/>
      <c r="H73" s="237"/>
      <c r="I73" s="237"/>
      <c r="J73" s="237"/>
      <c r="K73" s="237"/>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0"/>
    </row>
    <row r="74" spans="1:34" s="4" customFormat="1" ht="13.8">
      <c r="A74" s="3"/>
      <c r="D74" s="237"/>
      <c r="E74" s="237"/>
      <c r="F74" s="237"/>
      <c r="G74" s="237"/>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0"/>
    </row>
    <row r="75" spans="1:34" s="4" customFormat="1" ht="13.8">
      <c r="A75" s="3"/>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row>
    <row r="76" spans="1:34" s="4" customFormat="1" ht="13.8">
      <c r="A76" s="3"/>
      <c r="D76" s="41" t="s">
        <v>33</v>
      </c>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row>
    <row r="77" spans="1:34" s="4" customFormat="1" ht="13.8">
      <c r="A77" s="3"/>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row>
    <row r="78" spans="1:34" s="4" customFormat="1" ht="13.8">
      <c r="A78" s="3"/>
      <c r="D78" s="237" t="s">
        <v>34</v>
      </c>
      <c r="E78" s="237"/>
      <c r="F78" s="237"/>
      <c r="G78" s="237"/>
      <c r="H78" s="237"/>
      <c r="I78" s="237"/>
      <c r="J78" s="237"/>
      <c r="K78" s="237"/>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0"/>
    </row>
    <row r="79" spans="1:34" s="4" customFormat="1" ht="13.8">
      <c r="A79" s="3"/>
      <c r="D79" s="237"/>
      <c r="E79" s="237"/>
      <c r="F79" s="237"/>
      <c r="G79" s="237"/>
      <c r="H79" s="237"/>
      <c r="I79" s="237"/>
      <c r="J79" s="237"/>
      <c r="K79" s="237"/>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0"/>
    </row>
    <row r="80" spans="1:34" s="4" customFormat="1" ht="13.8">
      <c r="A80" s="3"/>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row>
    <row r="81" spans="1:34" s="4" customFormat="1" ht="13.8">
      <c r="A81" s="3"/>
      <c r="D81" s="70" t="s">
        <v>35</v>
      </c>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row>
    <row r="82" spans="1:34" s="4" customFormat="1" ht="13.8">
      <c r="A82" s="3"/>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row>
    <row r="83" spans="1:34" s="4" customFormat="1" ht="13.8">
      <c r="A83" s="3"/>
      <c r="D83" s="237" t="s">
        <v>382</v>
      </c>
      <c r="E83" s="237"/>
      <c r="F83" s="237"/>
      <c r="G83" s="237"/>
      <c r="H83" s="237"/>
      <c r="I83" s="237"/>
      <c r="J83" s="237"/>
      <c r="K83" s="237"/>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0"/>
    </row>
    <row r="84" spans="1:34" s="4" customFormat="1" ht="13.8">
      <c r="A84" s="3"/>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0"/>
    </row>
    <row r="85" spans="1:34" s="4" customFormat="1" ht="39" customHeight="1">
      <c r="A85" s="3"/>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0"/>
    </row>
    <row r="86" spans="1:34" s="4" customFormat="1" ht="29.25" customHeight="1" thickBot="1">
      <c r="A86" s="3"/>
      <c r="D86" s="71"/>
      <c r="E86" s="71"/>
      <c r="F86" s="71"/>
      <c r="G86" s="71"/>
      <c r="H86" s="71"/>
      <c r="I86" s="71"/>
      <c r="J86" s="71"/>
      <c r="K86" s="71"/>
      <c r="L86" s="71"/>
      <c r="M86" s="71"/>
      <c r="N86" s="71"/>
      <c r="O86" s="447" t="s">
        <v>36</v>
      </c>
      <c r="P86" s="447"/>
      <c r="Q86" s="447"/>
      <c r="R86" s="447"/>
      <c r="S86" s="447"/>
      <c r="T86" s="447" t="s">
        <v>37</v>
      </c>
      <c r="U86" s="447"/>
      <c r="V86" s="447"/>
      <c r="W86" s="447"/>
      <c r="X86" s="447"/>
      <c r="Y86" s="447" t="s">
        <v>38</v>
      </c>
      <c r="Z86" s="447"/>
      <c r="AA86" s="447"/>
      <c r="AB86" s="447"/>
      <c r="AC86" s="447"/>
      <c r="AD86" s="20"/>
      <c r="AE86" s="20"/>
      <c r="AF86" s="20"/>
      <c r="AG86" s="20"/>
      <c r="AH86" s="20"/>
    </row>
    <row r="87" spans="1:34" s="4" customFormat="1" ht="13.8">
      <c r="A87" s="3"/>
      <c r="D87" s="443" t="s">
        <v>39</v>
      </c>
      <c r="E87" s="443"/>
      <c r="F87" s="443"/>
      <c r="G87" s="443"/>
      <c r="H87" s="443"/>
      <c r="I87" s="443"/>
      <c r="J87" s="443"/>
      <c r="K87" s="443"/>
      <c r="L87" s="443"/>
      <c r="M87" s="443"/>
      <c r="N87" s="443"/>
      <c r="O87" s="444">
        <v>5</v>
      </c>
      <c r="P87" s="444"/>
      <c r="Q87" s="444"/>
      <c r="R87" s="444"/>
      <c r="S87" s="444"/>
      <c r="T87" s="444">
        <v>0.2</v>
      </c>
      <c r="U87" s="444"/>
      <c r="V87" s="444"/>
      <c r="W87" s="444"/>
      <c r="X87" s="444"/>
      <c r="Y87" s="444" t="s">
        <v>40</v>
      </c>
      <c r="Z87" s="444"/>
      <c r="AA87" s="444"/>
      <c r="AB87" s="444"/>
      <c r="AC87" s="444"/>
      <c r="AD87" s="20"/>
      <c r="AE87" s="20"/>
      <c r="AF87" s="20"/>
      <c r="AG87" s="20"/>
      <c r="AH87" s="20"/>
    </row>
    <row r="88" spans="1:34" s="4" customFormat="1" ht="13.8">
      <c r="A88" s="3"/>
      <c r="D88" s="69"/>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row>
    <row r="89" spans="1:34" s="4" customFormat="1" ht="13.8">
      <c r="A89" s="3"/>
      <c r="D89" s="237" t="s">
        <v>41</v>
      </c>
      <c r="E89" s="237"/>
      <c r="F89" s="237"/>
      <c r="G89" s="237"/>
      <c r="H89" s="237"/>
      <c r="I89" s="237"/>
      <c r="J89" s="237"/>
      <c r="K89" s="237"/>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0"/>
    </row>
    <row r="90" spans="1:34" s="4" customFormat="1" ht="13.8">
      <c r="A90" s="3"/>
      <c r="D90" s="237"/>
      <c r="E90" s="237"/>
      <c r="F90" s="237"/>
      <c r="G90" s="237"/>
      <c r="H90" s="237"/>
      <c r="I90" s="237"/>
      <c r="J90" s="237"/>
      <c r="K90" s="237"/>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0"/>
    </row>
    <row r="91" spans="1:34" s="4" customFormat="1" ht="13.8">
      <c r="A91" s="3"/>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row>
    <row r="92" spans="1:34" s="4" customFormat="1" ht="13.8">
      <c r="A92" s="3"/>
      <c r="D92" s="41" t="s">
        <v>42</v>
      </c>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row>
    <row r="93" spans="1:34" s="4" customFormat="1" ht="13.8">
      <c r="A93" s="3"/>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row>
    <row r="94" spans="1:34" s="4" customFormat="1" ht="13.8">
      <c r="A94" s="3"/>
      <c r="D94" s="237" t="s">
        <v>43</v>
      </c>
      <c r="E94" s="237"/>
      <c r="F94" s="237"/>
      <c r="G94" s="237"/>
      <c r="H94" s="237"/>
      <c r="I94" s="237"/>
      <c r="J94" s="237"/>
      <c r="K94" s="237"/>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0"/>
    </row>
    <row r="95" spans="1:34" s="4" customFormat="1" ht="13.8">
      <c r="A95" s="3"/>
      <c r="D95" s="237"/>
      <c r="E95" s="237"/>
      <c r="F95" s="237"/>
      <c r="G95" s="237"/>
      <c r="H95" s="237"/>
      <c r="I95" s="237"/>
      <c r="J95" s="237"/>
      <c r="K95" s="237"/>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0"/>
    </row>
    <row r="96" spans="1:34" s="4" customFormat="1" ht="13.8">
      <c r="A96" s="3"/>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row>
    <row r="97" spans="1:34" s="4" customFormat="1" ht="13.8">
      <c r="A97" s="3"/>
      <c r="D97" s="237" t="s">
        <v>44</v>
      </c>
      <c r="E97" s="237"/>
      <c r="F97" s="237"/>
      <c r="G97" s="237"/>
      <c r="H97" s="237"/>
      <c r="I97" s="237"/>
      <c r="J97" s="237"/>
      <c r="K97" s="237"/>
      <c r="L97" s="237"/>
      <c r="M97" s="237"/>
      <c r="N97" s="237"/>
      <c r="O97" s="237"/>
      <c r="P97" s="237"/>
      <c r="Q97" s="237"/>
      <c r="R97" s="237"/>
      <c r="S97" s="237"/>
      <c r="T97" s="237"/>
      <c r="U97" s="237"/>
      <c r="V97" s="237"/>
      <c r="W97" s="237"/>
      <c r="X97" s="237"/>
      <c r="Y97" s="237"/>
      <c r="Z97" s="237"/>
      <c r="AA97" s="237"/>
      <c r="AB97" s="237"/>
      <c r="AC97" s="237"/>
      <c r="AD97" s="237"/>
      <c r="AE97" s="237"/>
      <c r="AF97" s="237"/>
      <c r="AG97" s="237"/>
      <c r="AH97" s="20"/>
    </row>
    <row r="98" spans="1:34" s="4" customFormat="1" ht="13.8">
      <c r="A98" s="3"/>
      <c r="D98" s="237"/>
      <c r="E98" s="237"/>
      <c r="F98" s="237"/>
      <c r="G98" s="237"/>
      <c r="H98" s="237"/>
      <c r="I98" s="237"/>
      <c r="J98" s="237"/>
      <c r="K98" s="237"/>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0"/>
    </row>
    <row r="99" spans="1:34" s="4" customFormat="1" ht="13.8">
      <c r="A99" s="3"/>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row>
    <row r="100" spans="1:34" s="4" customFormat="1" ht="13.8">
      <c r="A100" s="3"/>
      <c r="D100" s="237" t="s">
        <v>45</v>
      </c>
      <c r="E100" s="237"/>
      <c r="F100" s="237"/>
      <c r="G100" s="237"/>
      <c r="H100" s="237"/>
      <c r="I100" s="237"/>
      <c r="J100" s="237"/>
      <c r="K100" s="237"/>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0"/>
    </row>
    <row r="101" spans="1:34" s="4" customFormat="1" ht="13.8">
      <c r="A101" s="3"/>
      <c r="D101" s="237"/>
      <c r="E101" s="237"/>
      <c r="F101" s="237"/>
      <c r="G101" s="237"/>
      <c r="H101" s="237"/>
      <c r="I101" s="237"/>
      <c r="J101" s="237"/>
      <c r="K101" s="237"/>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0"/>
    </row>
    <row r="102" spans="1:34" s="4" customFormat="1" ht="13.8">
      <c r="A102" s="3"/>
      <c r="D102" s="237"/>
      <c r="E102" s="237"/>
      <c r="F102" s="237"/>
      <c r="G102" s="237"/>
      <c r="H102" s="237"/>
      <c r="I102" s="237"/>
      <c r="J102" s="237"/>
      <c r="K102" s="237"/>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0"/>
    </row>
    <row r="103" spans="1:34" s="4" customFormat="1" ht="13.8">
      <c r="A103" s="3"/>
      <c r="D103" s="237"/>
      <c r="E103" s="237"/>
      <c r="F103" s="237"/>
      <c r="G103" s="237"/>
      <c r="H103" s="237"/>
      <c r="I103" s="237"/>
      <c r="J103" s="237"/>
      <c r="K103" s="237"/>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0"/>
    </row>
    <row r="104" spans="1:34" s="4" customFormat="1" ht="13.8">
      <c r="A104" s="3"/>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row>
    <row r="105" spans="1:34" s="4" customFormat="1" ht="13.8">
      <c r="A105" s="3"/>
      <c r="D105" s="70" t="s">
        <v>35</v>
      </c>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row>
    <row r="106" spans="1:34" s="4" customFormat="1" ht="13.8">
      <c r="A106" s="3"/>
      <c r="D106" s="237" t="s">
        <v>383</v>
      </c>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0"/>
    </row>
    <row r="107" spans="1:34" s="4" customFormat="1" ht="13.8">
      <c r="A107" s="3"/>
      <c r="D107" s="237"/>
      <c r="E107" s="237"/>
      <c r="F107" s="237"/>
      <c r="G107" s="237"/>
      <c r="H107" s="237"/>
      <c r="I107" s="237"/>
      <c r="J107" s="237"/>
      <c r="K107" s="237"/>
      <c r="L107" s="237"/>
      <c r="M107" s="237"/>
      <c r="N107" s="237"/>
      <c r="O107" s="237"/>
      <c r="P107" s="237"/>
      <c r="Q107" s="237"/>
      <c r="R107" s="237"/>
      <c r="S107" s="237"/>
      <c r="T107" s="237"/>
      <c r="U107" s="237"/>
      <c r="V107" s="237"/>
      <c r="W107" s="237"/>
      <c r="X107" s="237"/>
      <c r="Y107" s="237"/>
      <c r="Z107" s="237"/>
      <c r="AA107" s="237"/>
      <c r="AB107" s="237"/>
      <c r="AC107" s="237"/>
      <c r="AD107" s="237"/>
      <c r="AE107" s="237"/>
      <c r="AF107" s="237"/>
      <c r="AG107" s="237"/>
      <c r="AH107" s="20"/>
    </row>
    <row r="108" spans="1:34" s="4" customFormat="1" ht="39" customHeight="1">
      <c r="A108" s="3"/>
      <c r="D108" s="237"/>
      <c r="E108" s="237"/>
      <c r="F108" s="237"/>
      <c r="G108" s="237"/>
      <c r="H108" s="237"/>
      <c r="I108" s="237"/>
      <c r="J108" s="237"/>
      <c r="K108" s="237"/>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0"/>
    </row>
    <row r="109" spans="1:34" s="4" customFormat="1" ht="13.8">
      <c r="A109" s="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20"/>
    </row>
    <row r="110" spans="1:34" s="4" customFormat="1" ht="29.25" customHeight="1" thickBot="1">
      <c r="A110" s="3"/>
      <c r="D110" s="71"/>
      <c r="E110" s="71"/>
      <c r="F110" s="71"/>
      <c r="G110" s="71"/>
      <c r="H110" s="71"/>
      <c r="I110" s="71"/>
      <c r="J110" s="71"/>
      <c r="K110" s="71"/>
      <c r="L110" s="71"/>
      <c r="M110" s="71"/>
      <c r="N110" s="71"/>
      <c r="O110" s="447" t="s">
        <v>36</v>
      </c>
      <c r="P110" s="447"/>
      <c r="Q110" s="447"/>
      <c r="R110" s="447"/>
      <c r="S110" s="447"/>
      <c r="T110" s="447" t="s">
        <v>46</v>
      </c>
      <c r="U110" s="447"/>
      <c r="V110" s="447"/>
      <c r="W110" s="447"/>
      <c r="X110" s="447"/>
      <c r="Y110" s="447" t="s">
        <v>38</v>
      </c>
      <c r="Z110" s="447"/>
      <c r="AA110" s="447"/>
      <c r="AB110" s="447"/>
      <c r="AC110" s="447"/>
      <c r="AD110" s="20"/>
      <c r="AE110" s="20"/>
      <c r="AF110" s="20"/>
      <c r="AG110" s="20"/>
      <c r="AH110" s="20"/>
    </row>
    <row r="111" spans="1:34" s="4" customFormat="1" ht="13.8">
      <c r="A111" s="3"/>
      <c r="D111" s="443" t="s">
        <v>384</v>
      </c>
      <c r="E111" s="443"/>
      <c r="F111" s="443"/>
      <c r="G111" s="443"/>
      <c r="H111" s="443"/>
      <c r="I111" s="443"/>
      <c r="J111" s="443"/>
      <c r="K111" s="443"/>
      <c r="L111" s="443"/>
      <c r="M111" s="443"/>
      <c r="N111" s="443"/>
      <c r="O111" s="444">
        <v>50</v>
      </c>
      <c r="P111" s="444"/>
      <c r="Q111" s="444"/>
      <c r="R111" s="444"/>
      <c r="S111" s="444"/>
      <c r="T111" s="444">
        <v>2</v>
      </c>
      <c r="U111" s="444"/>
      <c r="V111" s="444"/>
      <c r="W111" s="444"/>
      <c r="X111" s="444"/>
      <c r="Y111" s="444" t="s">
        <v>40</v>
      </c>
      <c r="Z111" s="444"/>
      <c r="AA111" s="444"/>
      <c r="AB111" s="444"/>
      <c r="AC111" s="444"/>
      <c r="AD111" s="20"/>
      <c r="AE111" s="20"/>
      <c r="AF111" s="20"/>
      <c r="AG111" s="20"/>
      <c r="AH111" s="20"/>
    </row>
    <row r="112" spans="1:34" s="4" customFormat="1" ht="13.8">
      <c r="A112" s="3"/>
      <c r="D112" s="443" t="s">
        <v>48</v>
      </c>
      <c r="E112" s="443"/>
      <c r="F112" s="443"/>
      <c r="G112" s="443"/>
      <c r="H112" s="443"/>
      <c r="I112" s="443"/>
      <c r="J112" s="443"/>
      <c r="K112" s="443"/>
      <c r="L112" s="443"/>
      <c r="M112" s="443"/>
      <c r="N112" s="443"/>
      <c r="O112" s="444" t="s">
        <v>49</v>
      </c>
      <c r="P112" s="444"/>
      <c r="Q112" s="444"/>
      <c r="R112" s="444"/>
      <c r="S112" s="444"/>
      <c r="T112" s="444" t="s">
        <v>50</v>
      </c>
      <c r="U112" s="444"/>
      <c r="V112" s="444"/>
      <c r="W112" s="444"/>
      <c r="X112" s="444"/>
      <c r="Y112" s="444" t="s">
        <v>40</v>
      </c>
      <c r="Z112" s="444"/>
      <c r="AA112" s="444"/>
      <c r="AB112" s="444"/>
      <c r="AC112" s="444"/>
      <c r="AD112" s="20"/>
      <c r="AE112" s="20"/>
      <c r="AF112" s="20"/>
      <c r="AG112" s="20"/>
      <c r="AH112" s="20"/>
    </row>
    <row r="113" spans="1:34" s="4" customFormat="1" ht="13.8">
      <c r="A113" s="3"/>
      <c r="D113" s="443" t="s">
        <v>51</v>
      </c>
      <c r="E113" s="443"/>
      <c r="F113" s="443"/>
      <c r="G113" s="443"/>
      <c r="H113" s="443"/>
      <c r="I113" s="443"/>
      <c r="J113" s="443"/>
      <c r="K113" s="443"/>
      <c r="L113" s="443"/>
      <c r="M113" s="443"/>
      <c r="N113" s="443"/>
      <c r="O113" s="444">
        <v>4</v>
      </c>
      <c r="P113" s="444"/>
      <c r="Q113" s="444"/>
      <c r="R113" s="444"/>
      <c r="S113" s="444"/>
      <c r="T113" s="444">
        <v>25</v>
      </c>
      <c r="U113" s="444"/>
      <c r="V113" s="444"/>
      <c r="W113" s="444"/>
      <c r="X113" s="444"/>
      <c r="Y113" s="444" t="s">
        <v>40</v>
      </c>
      <c r="Z113" s="444"/>
      <c r="AA113" s="444"/>
      <c r="AB113" s="444"/>
      <c r="AC113" s="444"/>
      <c r="AD113" s="20"/>
      <c r="AE113" s="20"/>
      <c r="AF113" s="20"/>
      <c r="AG113" s="20"/>
      <c r="AH113" s="20"/>
    </row>
    <row r="114" spans="1:34" s="4" customFormat="1" ht="13.8">
      <c r="A114" s="3"/>
      <c r="D114" s="443" t="s">
        <v>52</v>
      </c>
      <c r="E114" s="443"/>
      <c r="F114" s="443"/>
      <c r="G114" s="443"/>
      <c r="H114" s="443"/>
      <c r="I114" s="443"/>
      <c r="J114" s="443"/>
      <c r="K114" s="443"/>
      <c r="L114" s="443"/>
      <c r="M114" s="443"/>
      <c r="N114" s="443"/>
      <c r="O114" s="444" t="s">
        <v>49</v>
      </c>
      <c r="P114" s="444"/>
      <c r="Q114" s="444"/>
      <c r="R114" s="444"/>
      <c r="S114" s="444"/>
      <c r="T114" s="444" t="s">
        <v>50</v>
      </c>
      <c r="U114" s="444"/>
      <c r="V114" s="444"/>
      <c r="W114" s="444"/>
      <c r="X114" s="444"/>
      <c r="Y114" s="444" t="s">
        <v>40</v>
      </c>
      <c r="Z114" s="444"/>
      <c r="AA114" s="444"/>
      <c r="AB114" s="444"/>
      <c r="AC114" s="444"/>
      <c r="AD114" s="20"/>
      <c r="AE114" s="20"/>
      <c r="AF114" s="20"/>
      <c r="AG114" s="20"/>
      <c r="AH114" s="20"/>
    </row>
    <row r="115" spans="1:34" s="4" customFormat="1" ht="13.8">
      <c r="A115" s="3"/>
      <c r="D115" s="445" t="s">
        <v>53</v>
      </c>
      <c r="E115" s="445"/>
      <c r="F115" s="445"/>
      <c r="G115" s="445"/>
      <c r="H115" s="445"/>
      <c r="I115" s="445"/>
      <c r="J115" s="445"/>
      <c r="K115" s="445"/>
      <c r="L115" s="445"/>
      <c r="M115" s="445"/>
      <c r="N115" s="445"/>
      <c r="O115" s="446" t="s">
        <v>54</v>
      </c>
      <c r="P115" s="446"/>
      <c r="Q115" s="446"/>
      <c r="R115" s="446"/>
      <c r="S115" s="446"/>
      <c r="T115" s="446" t="s">
        <v>55</v>
      </c>
      <c r="U115" s="446"/>
      <c r="V115" s="446"/>
      <c r="W115" s="446"/>
      <c r="X115" s="446"/>
      <c r="Y115" s="446" t="s">
        <v>40</v>
      </c>
      <c r="Z115" s="446"/>
      <c r="AA115" s="446"/>
      <c r="AB115" s="446"/>
      <c r="AC115" s="446"/>
      <c r="AD115" s="20"/>
      <c r="AE115" s="20"/>
      <c r="AF115" s="20"/>
      <c r="AG115" s="20"/>
      <c r="AH115" s="20"/>
    </row>
    <row r="116" spans="1:34" s="4" customFormat="1" ht="13.8">
      <c r="A116" s="3"/>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row>
    <row r="117" spans="1:34" s="4" customFormat="1" ht="13.8">
      <c r="A117" s="3"/>
      <c r="D117" s="237" t="s">
        <v>56</v>
      </c>
      <c r="E117" s="237"/>
      <c r="F117" s="237"/>
      <c r="G117" s="237"/>
      <c r="H117" s="237"/>
      <c r="I117" s="237"/>
      <c r="J117" s="237"/>
      <c r="K117" s="237"/>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0"/>
    </row>
    <row r="118" spans="1:34" s="4" customFormat="1" ht="13.8">
      <c r="A118" s="3"/>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0"/>
    </row>
    <row r="119" spans="1:34" s="4" customFormat="1" ht="13.8">
      <c r="A119" s="3"/>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row>
    <row r="120" spans="1:34" s="4" customFormat="1" ht="13.8">
      <c r="A120" s="3"/>
      <c r="D120" s="41" t="s">
        <v>406</v>
      </c>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row>
    <row r="121" spans="1:34" s="4" customFormat="1" ht="13.8">
      <c r="A121" s="3"/>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row>
    <row r="122" spans="1:34" s="4" customFormat="1" ht="13.8">
      <c r="A122" s="3"/>
      <c r="D122" s="237" t="s">
        <v>57</v>
      </c>
      <c r="E122" s="237"/>
      <c r="F122" s="237"/>
      <c r="G122" s="237"/>
      <c r="H122" s="237"/>
      <c r="I122" s="237"/>
      <c r="J122" s="237"/>
      <c r="K122" s="237"/>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0"/>
    </row>
    <row r="123" spans="1:34" s="4" customFormat="1" ht="13.8">
      <c r="A123" s="3"/>
      <c r="D123" s="237"/>
      <c r="E123" s="237"/>
      <c r="F123" s="237"/>
      <c r="G123" s="237"/>
      <c r="H123" s="237"/>
      <c r="I123" s="237"/>
      <c r="J123" s="237"/>
      <c r="K123" s="237"/>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0"/>
    </row>
    <row r="124" spans="1:34" s="4" customFormat="1" ht="13.8">
      <c r="A124" s="3"/>
      <c r="D124" s="237"/>
      <c r="E124" s="237"/>
      <c r="F124" s="237"/>
      <c r="G124" s="237"/>
      <c r="H124" s="237"/>
      <c r="I124" s="237"/>
      <c r="J124" s="237"/>
      <c r="K124" s="237"/>
      <c r="L124" s="237"/>
      <c r="M124" s="237"/>
      <c r="N124" s="237"/>
      <c r="O124" s="237"/>
      <c r="P124" s="237"/>
      <c r="Q124" s="237"/>
      <c r="R124" s="237"/>
      <c r="S124" s="237"/>
      <c r="T124" s="237"/>
      <c r="U124" s="237"/>
      <c r="V124" s="237"/>
      <c r="W124" s="237"/>
      <c r="X124" s="237"/>
      <c r="Y124" s="237"/>
      <c r="Z124" s="237"/>
      <c r="AA124" s="237"/>
      <c r="AB124" s="237"/>
      <c r="AC124" s="237"/>
      <c r="AD124" s="237"/>
      <c r="AE124" s="237"/>
      <c r="AF124" s="237"/>
      <c r="AG124" s="237"/>
      <c r="AH124" s="20"/>
    </row>
    <row r="125" spans="1:34" s="4" customFormat="1" ht="13.8">
      <c r="A125" s="3"/>
      <c r="D125" s="237"/>
      <c r="E125" s="237"/>
      <c r="F125" s="237"/>
      <c r="G125" s="237"/>
      <c r="H125" s="237"/>
      <c r="I125" s="237"/>
      <c r="J125" s="237"/>
      <c r="K125" s="237"/>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0"/>
    </row>
    <row r="126" spans="1:34" s="4" customFormat="1" ht="13.8">
      <c r="A126" s="3"/>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row>
    <row r="127" spans="1:34" s="4" customFormat="1" ht="13.8">
      <c r="A127" s="3"/>
      <c r="D127" s="219" t="s">
        <v>58</v>
      </c>
      <c r="E127" s="219"/>
      <c r="F127" s="219"/>
      <c r="G127" s="219"/>
      <c r="H127" s="219"/>
      <c r="I127" s="219"/>
      <c r="J127" s="219"/>
      <c r="K127" s="219"/>
      <c r="L127" s="219"/>
      <c r="M127" s="219"/>
      <c r="N127" s="219"/>
      <c r="O127" s="219"/>
      <c r="P127" s="219"/>
      <c r="Q127" s="219"/>
      <c r="R127" s="219"/>
      <c r="S127" s="219"/>
      <c r="T127" s="219"/>
      <c r="U127" s="219"/>
      <c r="V127" s="219"/>
      <c r="W127" s="219"/>
      <c r="X127" s="219"/>
      <c r="Y127" s="219"/>
      <c r="Z127" s="219"/>
      <c r="AA127" s="219"/>
      <c r="AB127" s="219"/>
      <c r="AC127" s="219"/>
      <c r="AD127" s="219"/>
      <c r="AE127" s="219"/>
      <c r="AF127" s="219"/>
      <c r="AG127" s="219"/>
      <c r="AH127" s="20"/>
    </row>
    <row r="128" spans="1:34" s="4" customFormat="1" ht="13.8">
      <c r="A128" s="3"/>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row>
    <row r="129" spans="1:34" s="4" customFormat="1" ht="13.8">
      <c r="A129" s="3"/>
      <c r="D129" s="41" t="s">
        <v>407</v>
      </c>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row>
    <row r="130" spans="1:34" s="4" customFormat="1" ht="13.8">
      <c r="A130" s="3"/>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row>
    <row r="131" spans="1:34" s="4" customFormat="1" ht="13.8">
      <c r="A131" s="3"/>
      <c r="D131" s="237" t="s">
        <v>59</v>
      </c>
      <c r="E131" s="237"/>
      <c r="F131" s="237"/>
      <c r="G131" s="237"/>
      <c r="H131" s="237"/>
      <c r="I131" s="237"/>
      <c r="J131" s="237"/>
      <c r="K131" s="237"/>
      <c r="L131" s="237"/>
      <c r="M131" s="237"/>
      <c r="N131" s="237"/>
      <c r="O131" s="237"/>
      <c r="P131" s="237"/>
      <c r="Q131" s="237"/>
      <c r="R131" s="237"/>
      <c r="S131" s="237"/>
      <c r="T131" s="237"/>
      <c r="U131" s="237"/>
      <c r="V131" s="237"/>
      <c r="W131" s="237"/>
      <c r="X131" s="237"/>
      <c r="Y131" s="237"/>
      <c r="Z131" s="237"/>
      <c r="AA131" s="237"/>
      <c r="AB131" s="237"/>
      <c r="AC131" s="237"/>
      <c r="AD131" s="237"/>
      <c r="AE131" s="237"/>
      <c r="AF131" s="237"/>
      <c r="AG131" s="237"/>
      <c r="AH131" s="20"/>
    </row>
    <row r="132" spans="1:34" s="4" customFormat="1" ht="13.8">
      <c r="A132" s="3"/>
      <c r="D132" s="237"/>
      <c r="E132" s="237"/>
      <c r="F132" s="237"/>
      <c r="G132" s="237"/>
      <c r="H132" s="237"/>
      <c r="I132" s="237"/>
      <c r="J132" s="237"/>
      <c r="K132" s="237"/>
      <c r="L132" s="237"/>
      <c r="M132" s="237"/>
      <c r="N132" s="237"/>
      <c r="O132" s="237"/>
      <c r="P132" s="237"/>
      <c r="Q132" s="237"/>
      <c r="R132" s="237"/>
      <c r="S132" s="237"/>
      <c r="T132" s="237"/>
      <c r="U132" s="237"/>
      <c r="V132" s="237"/>
      <c r="W132" s="237"/>
      <c r="X132" s="237"/>
      <c r="Y132" s="237"/>
      <c r="Z132" s="237"/>
      <c r="AA132" s="237"/>
      <c r="AB132" s="237"/>
      <c r="AC132" s="237"/>
      <c r="AD132" s="237"/>
      <c r="AE132" s="237"/>
      <c r="AF132" s="237"/>
      <c r="AG132" s="237"/>
      <c r="AH132" s="20"/>
    </row>
    <row r="133" spans="1:34" s="4" customFormat="1" ht="13.8">
      <c r="A133" s="3"/>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0"/>
    </row>
    <row r="134" spans="1:34" s="4" customFormat="1" ht="13.8">
      <c r="A134" s="3"/>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row>
    <row r="135" spans="1:34" s="4" customFormat="1" ht="13.8">
      <c r="A135" s="3"/>
      <c r="D135" s="237" t="s">
        <v>385</v>
      </c>
      <c r="E135" s="237"/>
      <c r="F135" s="237"/>
      <c r="G135" s="237"/>
      <c r="H135" s="237"/>
      <c r="I135" s="237"/>
      <c r="J135" s="237"/>
      <c r="K135" s="237"/>
      <c r="L135" s="237"/>
      <c r="M135" s="237"/>
      <c r="N135" s="237"/>
      <c r="O135" s="237"/>
      <c r="P135" s="237"/>
      <c r="Q135" s="237"/>
      <c r="R135" s="237"/>
      <c r="S135" s="237"/>
      <c r="T135" s="237"/>
      <c r="U135" s="237"/>
      <c r="V135" s="237"/>
      <c r="W135" s="237"/>
      <c r="X135" s="237"/>
      <c r="Y135" s="237"/>
      <c r="Z135" s="237"/>
      <c r="AA135" s="237"/>
      <c r="AB135" s="237"/>
      <c r="AC135" s="237"/>
      <c r="AD135" s="237"/>
      <c r="AE135" s="237"/>
      <c r="AF135" s="237"/>
      <c r="AG135" s="237"/>
      <c r="AH135" s="20"/>
    </row>
    <row r="136" spans="1:34" s="4" customFormat="1" ht="13.8">
      <c r="A136" s="3"/>
      <c r="D136" s="237"/>
      <c r="E136" s="237"/>
      <c r="F136" s="237"/>
      <c r="G136" s="237"/>
      <c r="H136" s="237"/>
      <c r="I136" s="237"/>
      <c r="J136" s="237"/>
      <c r="K136" s="237"/>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0"/>
    </row>
    <row r="137" spans="1:34" s="4" customFormat="1" ht="13.8">
      <c r="A137" s="3"/>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row>
    <row r="138" spans="1:34" s="4" customFormat="1" ht="13.8">
      <c r="A138" s="3"/>
      <c r="D138" s="41" t="s">
        <v>408</v>
      </c>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row>
    <row r="139" spans="1:34" s="4" customFormat="1" ht="13.8">
      <c r="A139" s="3"/>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row>
    <row r="140" spans="1:34" s="4" customFormat="1" ht="13.8">
      <c r="A140" s="3"/>
      <c r="D140" s="237" t="s">
        <v>60</v>
      </c>
      <c r="E140" s="237"/>
      <c r="F140" s="237"/>
      <c r="G140" s="237"/>
      <c r="H140" s="237"/>
      <c r="I140" s="237"/>
      <c r="J140" s="237"/>
      <c r="K140" s="237"/>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0"/>
    </row>
    <row r="141" spans="1:34" s="4" customFormat="1" ht="13.8">
      <c r="A141" s="3"/>
      <c r="D141" s="237"/>
      <c r="E141" s="237"/>
      <c r="F141" s="237"/>
      <c r="G141" s="237"/>
      <c r="H141" s="237"/>
      <c r="I141" s="237"/>
      <c r="J141" s="237"/>
      <c r="K141" s="237"/>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0"/>
    </row>
    <row r="142" spans="1:34" s="4" customFormat="1" ht="13.8">
      <c r="A142" s="3"/>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row>
    <row r="143" spans="1:34" s="4" customFormat="1" ht="13.8">
      <c r="A143" s="3"/>
      <c r="D143" s="41" t="s">
        <v>409</v>
      </c>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row>
    <row r="144" spans="1:34" s="4" customFormat="1" ht="13.8">
      <c r="A144" s="3"/>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row>
    <row r="145" spans="1:34" s="4" customFormat="1" ht="13.8">
      <c r="A145" s="3"/>
      <c r="D145" s="237" t="s">
        <v>386</v>
      </c>
      <c r="E145" s="237"/>
      <c r="F145" s="237"/>
      <c r="G145" s="237"/>
      <c r="H145" s="237"/>
      <c r="I145" s="237"/>
      <c r="J145" s="237"/>
      <c r="K145" s="237"/>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0"/>
    </row>
    <row r="146" spans="1:34" s="4" customFormat="1" ht="13.8">
      <c r="A146" s="3"/>
      <c r="D146" s="237" t="s">
        <v>61</v>
      </c>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0"/>
    </row>
    <row r="147" spans="1:34" s="4" customFormat="1" ht="13.8">
      <c r="A147" s="3"/>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7"/>
      <c r="AA147" s="237"/>
      <c r="AB147" s="237"/>
      <c r="AC147" s="237"/>
      <c r="AD147" s="237"/>
      <c r="AE147" s="237"/>
      <c r="AF147" s="237"/>
      <c r="AG147" s="237"/>
      <c r="AH147" s="20"/>
    </row>
    <row r="148" spans="1:34" s="4" customFormat="1" ht="13.8">
      <c r="A148" s="3"/>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row>
    <row r="149" spans="1:34" s="4" customFormat="1" ht="13.8">
      <c r="A149" s="3"/>
      <c r="D149" s="41" t="s">
        <v>410</v>
      </c>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row>
    <row r="150" spans="1:34" s="4" customFormat="1" ht="13.8">
      <c r="A150" s="3"/>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row>
    <row r="151" spans="1:34" s="4" customFormat="1" ht="13.8">
      <c r="A151" s="3"/>
      <c r="D151" s="237" t="s">
        <v>62</v>
      </c>
      <c r="E151" s="237"/>
      <c r="F151" s="237"/>
      <c r="G151" s="237"/>
      <c r="H151" s="237"/>
      <c r="I151" s="237"/>
      <c r="J151" s="237"/>
      <c r="K151" s="237"/>
      <c r="L151" s="237"/>
      <c r="M151" s="237"/>
      <c r="N151" s="237"/>
      <c r="O151" s="237"/>
      <c r="P151" s="237"/>
      <c r="Q151" s="237"/>
      <c r="R151" s="237"/>
      <c r="S151" s="237"/>
      <c r="T151" s="237"/>
      <c r="U151" s="237"/>
      <c r="V151" s="237"/>
      <c r="W151" s="237"/>
      <c r="X151" s="237"/>
      <c r="Y151" s="237"/>
      <c r="Z151" s="237"/>
      <c r="AA151" s="237"/>
      <c r="AB151" s="237"/>
      <c r="AC151" s="237"/>
      <c r="AD151" s="237"/>
      <c r="AE151" s="237"/>
      <c r="AF151" s="237"/>
      <c r="AG151" s="237"/>
      <c r="AH151" s="20"/>
    </row>
    <row r="152" spans="1:34" s="4" customFormat="1" ht="13.8">
      <c r="A152" s="3"/>
      <c r="D152" s="237"/>
      <c r="E152" s="237"/>
      <c r="F152" s="237"/>
      <c r="G152" s="237"/>
      <c r="H152" s="237"/>
      <c r="I152" s="237"/>
      <c r="J152" s="237"/>
      <c r="K152" s="237"/>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0"/>
    </row>
    <row r="153" spans="1:34" s="4" customFormat="1" ht="13.8">
      <c r="A153" s="3"/>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row>
    <row r="154" spans="1:34" s="4" customFormat="1" ht="13.8">
      <c r="A154" s="3"/>
      <c r="D154" s="237" t="s">
        <v>63</v>
      </c>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0"/>
    </row>
    <row r="155" spans="1:34" s="4" customFormat="1" ht="13.8">
      <c r="A155" s="3"/>
      <c r="D155" s="237"/>
      <c r="E155" s="237"/>
      <c r="F155" s="237"/>
      <c r="G155" s="237"/>
      <c r="H155" s="237"/>
      <c r="I155" s="237"/>
      <c r="J155" s="237"/>
      <c r="K155" s="237"/>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0"/>
    </row>
    <row r="156" spans="1:34" s="4" customFormat="1" ht="13.8">
      <c r="A156" s="3"/>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row>
    <row r="157" spans="1:34" s="4" customFormat="1" ht="13.8">
      <c r="A157" s="3"/>
      <c r="D157" s="41" t="s">
        <v>411</v>
      </c>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row>
    <row r="158" spans="1:34" s="4" customFormat="1" ht="13.8">
      <c r="A158" s="3"/>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row>
    <row r="159" spans="1:34" s="4" customFormat="1" ht="13.8">
      <c r="A159" s="3"/>
      <c r="D159" s="237" t="s">
        <v>64</v>
      </c>
      <c r="E159" s="237"/>
      <c r="F159" s="237"/>
      <c r="G159" s="237"/>
      <c r="H159" s="237"/>
      <c r="I159" s="237"/>
      <c r="J159" s="237"/>
      <c r="K159" s="237"/>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0"/>
    </row>
    <row r="160" spans="1:34" s="4" customFormat="1" ht="13.8">
      <c r="A160" s="3"/>
      <c r="D160" s="237"/>
      <c r="E160" s="237"/>
      <c r="F160" s="237"/>
      <c r="G160" s="237"/>
      <c r="H160" s="237"/>
      <c r="I160" s="237"/>
      <c r="J160" s="237"/>
      <c r="K160" s="237"/>
      <c r="L160" s="237"/>
      <c r="M160" s="237"/>
      <c r="N160" s="237"/>
      <c r="O160" s="237"/>
      <c r="P160" s="237"/>
      <c r="Q160" s="237"/>
      <c r="R160" s="237"/>
      <c r="S160" s="237"/>
      <c r="T160" s="237"/>
      <c r="U160" s="237"/>
      <c r="V160" s="237"/>
      <c r="W160" s="237"/>
      <c r="X160" s="237"/>
      <c r="Y160" s="237"/>
      <c r="Z160" s="237"/>
      <c r="AA160" s="237"/>
      <c r="AB160" s="237"/>
      <c r="AC160" s="237"/>
      <c r="AD160" s="237"/>
      <c r="AE160" s="237"/>
      <c r="AF160" s="237"/>
      <c r="AG160" s="237"/>
      <c r="AH160" s="20"/>
    </row>
    <row r="161" spans="1:34" s="4" customFormat="1" ht="13.8">
      <c r="A161" s="3"/>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row>
    <row r="162" spans="1:34" s="4" customFormat="1" ht="13.8">
      <c r="A162" s="3"/>
      <c r="D162" s="41" t="s">
        <v>412</v>
      </c>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row>
    <row r="163" spans="1:34" s="4" customFormat="1" ht="13.8">
      <c r="A163" s="3"/>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row>
    <row r="164" spans="1:34" s="4" customFormat="1" ht="13.8">
      <c r="A164" s="3"/>
      <c r="D164" s="237" t="s">
        <v>387</v>
      </c>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0"/>
    </row>
    <row r="165" spans="1:34" s="4" customFormat="1" ht="13.8">
      <c r="A165" s="3"/>
      <c r="D165" s="237"/>
      <c r="E165" s="237"/>
      <c r="F165" s="237"/>
      <c r="G165" s="237"/>
      <c r="H165" s="237"/>
      <c r="I165" s="237"/>
      <c r="J165" s="237"/>
      <c r="K165" s="237"/>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0"/>
    </row>
    <row r="166" spans="1:34" s="4" customFormat="1" ht="13.8">
      <c r="A166" s="3"/>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row>
    <row r="167" spans="1:34" s="4" customFormat="1" ht="13.8">
      <c r="A167" s="3"/>
      <c r="D167" s="236" t="s">
        <v>716</v>
      </c>
      <c r="E167" s="237"/>
      <c r="F167" s="237"/>
      <c r="G167" s="237"/>
      <c r="H167" s="237"/>
      <c r="I167" s="237"/>
      <c r="J167" s="237"/>
      <c r="K167" s="237"/>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0"/>
    </row>
    <row r="168" spans="1:34" s="4" customFormat="1" ht="13.8">
      <c r="A168" s="3"/>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0"/>
    </row>
    <row r="169" spans="1:34" s="4" customFormat="1" ht="13.8">
      <c r="A169" s="3"/>
      <c r="D169" s="237"/>
      <c r="E169" s="237"/>
      <c r="F169" s="237"/>
      <c r="G169" s="237"/>
      <c r="H169" s="237"/>
      <c r="I169" s="237"/>
      <c r="J169" s="237"/>
      <c r="K169" s="237"/>
      <c r="L169" s="237"/>
      <c r="M169" s="237"/>
      <c r="N169" s="237"/>
      <c r="O169" s="237"/>
      <c r="P169" s="237"/>
      <c r="Q169" s="237"/>
      <c r="R169" s="237"/>
      <c r="S169" s="237"/>
      <c r="T169" s="237"/>
      <c r="U169" s="237"/>
      <c r="V169" s="237"/>
      <c r="W169" s="237"/>
      <c r="X169" s="237"/>
      <c r="Y169" s="237"/>
      <c r="Z169" s="237"/>
      <c r="AA169" s="237"/>
      <c r="AB169" s="237"/>
      <c r="AC169" s="237"/>
      <c r="AD169" s="237"/>
      <c r="AE169" s="237"/>
      <c r="AF169" s="237"/>
      <c r="AG169" s="237"/>
      <c r="AH169" s="20"/>
    </row>
    <row r="170" spans="1:34" s="4" customFormat="1" ht="13.8">
      <c r="A170" s="3"/>
      <c r="D170" s="237"/>
      <c r="E170" s="237"/>
      <c r="F170" s="237"/>
      <c r="G170" s="237"/>
      <c r="H170" s="237"/>
      <c r="I170" s="237"/>
      <c r="J170" s="237"/>
      <c r="K170" s="237"/>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0"/>
    </row>
    <row r="171" spans="1:34" s="4" customFormat="1" ht="28.5" customHeight="1">
      <c r="A171" s="3"/>
      <c r="D171" s="219" t="s">
        <v>388</v>
      </c>
      <c r="E171" s="219"/>
      <c r="F171" s="219"/>
      <c r="G171" s="219"/>
      <c r="H171" s="219"/>
      <c r="I171" s="219"/>
      <c r="J171" s="219"/>
      <c r="K171" s="219"/>
      <c r="L171" s="219"/>
      <c r="M171" s="219"/>
      <c r="N171" s="219"/>
      <c r="O171" s="219"/>
      <c r="P171" s="219"/>
      <c r="Q171" s="219"/>
      <c r="R171" s="219"/>
      <c r="S171" s="219"/>
      <c r="T171" s="219"/>
      <c r="U171" s="219"/>
      <c r="V171" s="219"/>
      <c r="W171" s="219"/>
      <c r="X171" s="219"/>
      <c r="Y171" s="219"/>
      <c r="Z171" s="219"/>
      <c r="AA171" s="219"/>
      <c r="AB171" s="219"/>
      <c r="AC171" s="219"/>
      <c r="AD171" s="219"/>
      <c r="AE171" s="219"/>
      <c r="AF171" s="219"/>
      <c r="AG171" s="219"/>
      <c r="AH171" s="20"/>
    </row>
    <row r="172" spans="1:34" s="4" customFormat="1" ht="13.8">
      <c r="A172" s="3"/>
      <c r="D172" s="20"/>
      <c r="E172" s="20"/>
      <c r="F172" s="20"/>
      <c r="G172" s="20"/>
      <c r="H172" s="20"/>
      <c r="I172" s="20"/>
      <c r="J172" s="20"/>
      <c r="K172" s="74"/>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row>
    <row r="173" spans="1:34" s="4" customFormat="1" ht="13.8">
      <c r="A173" s="3"/>
      <c r="D173" s="41" t="s">
        <v>413</v>
      </c>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row>
    <row r="174" spans="1:34" s="4" customFormat="1" ht="13.8">
      <c r="A174" s="3"/>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row>
    <row r="175" spans="1:34" s="4" customFormat="1" ht="13.8">
      <c r="A175" s="3"/>
      <c r="D175" s="237" t="s">
        <v>65</v>
      </c>
      <c r="E175" s="237"/>
      <c r="F175" s="237"/>
      <c r="G175" s="237"/>
      <c r="H175" s="237"/>
      <c r="I175" s="237"/>
      <c r="J175" s="237"/>
      <c r="K175" s="237"/>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0"/>
    </row>
    <row r="176" spans="1:34" s="4" customFormat="1" ht="13.8">
      <c r="A176" s="3"/>
      <c r="D176" s="237"/>
      <c r="E176" s="237"/>
      <c r="F176" s="237"/>
      <c r="G176" s="237"/>
      <c r="H176" s="237"/>
      <c r="I176" s="237"/>
      <c r="J176" s="237"/>
      <c r="K176" s="237"/>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0"/>
    </row>
    <row r="177" spans="1:34" s="4" customFormat="1" ht="13.8">
      <c r="A177" s="3"/>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row>
    <row r="178" spans="1:34" s="4" customFormat="1" ht="13.8">
      <c r="A178" s="3"/>
      <c r="D178" s="237" t="s">
        <v>66</v>
      </c>
      <c r="E178" s="237"/>
      <c r="F178" s="237"/>
      <c r="G178" s="237"/>
      <c r="H178" s="237"/>
      <c r="I178" s="237"/>
      <c r="J178" s="237"/>
      <c r="K178" s="237"/>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0"/>
    </row>
    <row r="179" spans="1:34" s="4" customFormat="1" ht="13.8">
      <c r="A179" s="3"/>
      <c r="D179" s="237"/>
      <c r="E179" s="237"/>
      <c r="F179" s="237"/>
      <c r="G179" s="237"/>
      <c r="H179" s="237"/>
      <c r="I179" s="237"/>
      <c r="J179" s="237"/>
      <c r="K179" s="237"/>
      <c r="L179" s="237"/>
      <c r="M179" s="237"/>
      <c r="N179" s="237"/>
      <c r="O179" s="237"/>
      <c r="P179" s="237"/>
      <c r="Q179" s="237"/>
      <c r="R179" s="237"/>
      <c r="S179" s="237"/>
      <c r="T179" s="237"/>
      <c r="U179" s="237"/>
      <c r="V179" s="237"/>
      <c r="W179" s="237"/>
      <c r="X179" s="237"/>
      <c r="Y179" s="237"/>
      <c r="Z179" s="237"/>
      <c r="AA179" s="237"/>
      <c r="AB179" s="237"/>
      <c r="AC179" s="237"/>
      <c r="AD179" s="237"/>
      <c r="AE179" s="237"/>
      <c r="AF179" s="237"/>
      <c r="AG179" s="237"/>
      <c r="AH179" s="20"/>
    </row>
    <row r="180" spans="1:34" s="4" customFormat="1" ht="13.8">
      <c r="A180" s="3"/>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row>
    <row r="181" spans="1:34" s="4" customFormat="1" ht="13.8">
      <c r="A181" s="3"/>
      <c r="D181" s="237" t="s">
        <v>67</v>
      </c>
      <c r="E181" s="237"/>
      <c r="F181" s="237"/>
      <c r="G181" s="237"/>
      <c r="H181" s="237"/>
      <c r="I181" s="237"/>
      <c r="J181" s="237"/>
      <c r="K181" s="237"/>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0"/>
    </row>
    <row r="182" spans="1:34" s="80" customFormat="1" ht="13.8">
      <c r="A182" s="79"/>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row>
    <row r="183" spans="1:34" s="4" customFormat="1" ht="13.8">
      <c r="A183" s="3"/>
      <c r="D183" s="41" t="s">
        <v>414</v>
      </c>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row>
    <row r="184" spans="1:34" s="4" customFormat="1" ht="13.8">
      <c r="A184" s="3"/>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row>
    <row r="185" spans="1:34" s="4" customFormat="1" ht="13.8">
      <c r="A185" s="3"/>
      <c r="D185" s="237" t="s">
        <v>68</v>
      </c>
      <c r="E185" s="237"/>
      <c r="F185" s="237"/>
      <c r="G185" s="237"/>
      <c r="H185" s="237"/>
      <c r="I185" s="237"/>
      <c r="J185" s="237"/>
      <c r="K185" s="237"/>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0"/>
    </row>
    <row r="186" spans="1:34" s="4" customFormat="1" ht="13.8">
      <c r="A186" s="3"/>
      <c r="D186" s="237"/>
      <c r="E186" s="237"/>
      <c r="F186" s="237"/>
      <c r="G186" s="237"/>
      <c r="H186" s="237"/>
      <c r="I186" s="237"/>
      <c r="J186" s="237"/>
      <c r="K186" s="237"/>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0"/>
    </row>
    <row r="187" spans="1:34" s="4" customFormat="1" ht="13.8">
      <c r="A187" s="3"/>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row>
    <row r="188" spans="1:34" s="4" customFormat="1" ht="13.8">
      <c r="A188" s="3"/>
      <c r="D188" s="41" t="s">
        <v>415</v>
      </c>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row>
    <row r="189" spans="1:34" s="4" customFormat="1" ht="13.8">
      <c r="A189" s="3"/>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row>
    <row r="190" spans="1:34" s="4" customFormat="1" ht="13.8">
      <c r="A190" s="3"/>
      <c r="D190" s="237" t="s">
        <v>70</v>
      </c>
      <c r="E190" s="237"/>
      <c r="F190" s="237"/>
      <c r="G190" s="237"/>
      <c r="H190" s="237"/>
      <c r="I190" s="237"/>
      <c r="J190" s="237"/>
      <c r="K190" s="237"/>
      <c r="L190" s="237"/>
      <c r="M190" s="237"/>
      <c r="N190" s="237"/>
      <c r="O190" s="237"/>
      <c r="P190" s="237"/>
      <c r="Q190" s="237"/>
      <c r="R190" s="237"/>
      <c r="S190" s="237"/>
      <c r="T190" s="237"/>
      <c r="U190" s="237"/>
      <c r="V190" s="237"/>
      <c r="W190" s="237"/>
      <c r="X190" s="237"/>
      <c r="Y190" s="237"/>
      <c r="Z190" s="237"/>
      <c r="AA190" s="237"/>
      <c r="AB190" s="237"/>
      <c r="AC190" s="237"/>
      <c r="AD190" s="237"/>
      <c r="AE190" s="237"/>
      <c r="AF190" s="237"/>
      <c r="AG190" s="237"/>
      <c r="AH190" s="20"/>
    </row>
    <row r="191" spans="1:34" s="4" customFormat="1" ht="13.8">
      <c r="A191" s="3"/>
      <c r="D191" s="237"/>
      <c r="E191" s="237"/>
      <c r="F191" s="237"/>
      <c r="G191" s="237"/>
      <c r="H191" s="237"/>
      <c r="I191" s="237"/>
      <c r="J191" s="237"/>
      <c r="K191" s="237"/>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0"/>
    </row>
    <row r="192" spans="1:34" s="4" customFormat="1" ht="13.8">
      <c r="A192" s="3"/>
      <c r="D192" s="237"/>
      <c r="E192" s="237"/>
      <c r="F192" s="237"/>
      <c r="G192" s="237"/>
      <c r="H192" s="237"/>
      <c r="I192" s="237"/>
      <c r="J192" s="237"/>
      <c r="K192" s="237"/>
      <c r="L192" s="237"/>
      <c r="M192" s="237"/>
      <c r="N192" s="237"/>
      <c r="O192" s="237"/>
      <c r="P192" s="237"/>
      <c r="Q192" s="237"/>
      <c r="R192" s="237"/>
      <c r="S192" s="237"/>
      <c r="T192" s="237"/>
      <c r="U192" s="237"/>
      <c r="V192" s="237"/>
      <c r="W192" s="237"/>
      <c r="X192" s="237"/>
      <c r="Y192" s="237"/>
      <c r="Z192" s="237"/>
      <c r="AA192" s="237"/>
      <c r="AB192" s="237"/>
      <c r="AC192" s="237"/>
      <c r="AD192" s="237"/>
      <c r="AE192" s="237"/>
      <c r="AF192" s="237"/>
      <c r="AG192" s="237"/>
      <c r="AH192" s="20"/>
    </row>
    <row r="193" spans="1:34" s="4" customFormat="1" ht="13.8">
      <c r="A193" s="3"/>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row>
    <row r="194" spans="1:34" s="4" customFormat="1" ht="13.8">
      <c r="A194" s="3"/>
      <c r="D194" s="20" t="s">
        <v>69</v>
      </c>
      <c r="E194" s="237" t="s">
        <v>71</v>
      </c>
      <c r="F194" s="237"/>
      <c r="G194" s="237"/>
      <c r="H194" s="237"/>
      <c r="I194" s="237"/>
      <c r="J194" s="237"/>
      <c r="K194" s="237"/>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0"/>
    </row>
    <row r="195" spans="1:34" s="4" customFormat="1" ht="13.8">
      <c r="A195" s="3"/>
      <c r="D195" s="20"/>
      <c r="E195" s="237"/>
      <c r="F195" s="237"/>
      <c r="G195" s="237"/>
      <c r="H195" s="237"/>
      <c r="I195" s="237"/>
      <c r="J195" s="237"/>
      <c r="K195" s="237"/>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0"/>
    </row>
    <row r="196" spans="1:34" s="4" customFormat="1" ht="13.8">
      <c r="A196" s="3"/>
      <c r="D196" s="20" t="s">
        <v>69</v>
      </c>
      <c r="E196" s="237" t="s">
        <v>72</v>
      </c>
      <c r="F196" s="237"/>
      <c r="G196" s="237"/>
      <c r="H196" s="237"/>
      <c r="I196" s="237"/>
      <c r="J196" s="237"/>
      <c r="K196" s="237"/>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0"/>
    </row>
    <row r="197" spans="1:34" s="4" customFormat="1" ht="13.8">
      <c r="A197" s="3"/>
      <c r="D197" s="20"/>
      <c r="E197" s="237"/>
      <c r="F197" s="237"/>
      <c r="G197" s="237"/>
      <c r="H197" s="237"/>
      <c r="I197" s="237"/>
      <c r="J197" s="237"/>
      <c r="K197" s="237"/>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0"/>
    </row>
    <row r="198" spans="1:34" s="4" customFormat="1" ht="13.8">
      <c r="A198" s="3"/>
      <c r="D198" s="20" t="s">
        <v>69</v>
      </c>
      <c r="E198" s="237" t="s">
        <v>73</v>
      </c>
      <c r="F198" s="237"/>
      <c r="G198" s="237"/>
      <c r="H198" s="237"/>
      <c r="I198" s="237"/>
      <c r="J198" s="237"/>
      <c r="K198" s="237"/>
      <c r="L198" s="237"/>
      <c r="M198" s="237"/>
      <c r="N198" s="237"/>
      <c r="O198" s="237"/>
      <c r="P198" s="237"/>
      <c r="Q198" s="237"/>
      <c r="R198" s="237"/>
      <c r="S198" s="237"/>
      <c r="T198" s="237"/>
      <c r="U198" s="237"/>
      <c r="V198" s="237"/>
      <c r="W198" s="237"/>
      <c r="X198" s="237"/>
      <c r="Y198" s="237"/>
      <c r="Z198" s="237"/>
      <c r="AA198" s="237"/>
      <c r="AB198" s="237"/>
      <c r="AC198" s="237"/>
      <c r="AD198" s="237"/>
      <c r="AE198" s="237"/>
      <c r="AF198" s="237"/>
      <c r="AG198" s="237"/>
      <c r="AH198" s="20"/>
    </row>
    <row r="199" spans="1:34" s="4" customFormat="1" ht="13.8">
      <c r="A199" s="3"/>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row>
    <row r="200" spans="1:34" s="4" customFormat="1" ht="13.8">
      <c r="A200" s="3"/>
      <c r="D200" s="237" t="s">
        <v>74</v>
      </c>
      <c r="E200" s="237"/>
      <c r="F200" s="237"/>
      <c r="G200" s="237"/>
      <c r="H200" s="237"/>
      <c r="I200" s="237"/>
      <c r="J200" s="237"/>
      <c r="K200" s="237"/>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0"/>
    </row>
    <row r="201" spans="1:34" s="4" customFormat="1" ht="13.8">
      <c r="A201" s="3"/>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row>
    <row r="202" spans="1:34" s="4" customFormat="1" ht="13.8">
      <c r="A202" s="3"/>
      <c r="D202" s="41" t="s">
        <v>416</v>
      </c>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20"/>
    </row>
    <row r="203" spans="1:34" s="4" customFormat="1" ht="14.25" customHeight="1">
      <c r="A203" s="3"/>
      <c r="D203" s="69" t="s">
        <v>75</v>
      </c>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20"/>
    </row>
    <row r="204" spans="1:34" s="4" customFormat="1" ht="13.8">
      <c r="A204" s="3"/>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row>
    <row r="205" spans="1:34" s="4" customFormat="1" ht="13.8">
      <c r="A205" s="3"/>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row>
    <row r="206" spans="1:34" s="4" customFormat="1" ht="13.8">
      <c r="A206" s="3"/>
      <c r="D206" s="41" t="s">
        <v>76</v>
      </c>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row>
    <row r="207" spans="1:34" s="4" customFormat="1" ht="13.8">
      <c r="A207" s="3"/>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row>
    <row r="208" spans="1:34" s="4" customFormat="1" ht="13.8">
      <c r="A208" s="3"/>
      <c r="D208" s="41" t="s">
        <v>77</v>
      </c>
      <c r="E208" s="69"/>
      <c r="F208" s="69"/>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row>
    <row r="209" spans="1:34" s="4" customFormat="1" ht="13.8">
      <c r="A209" s="3"/>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row>
    <row r="210" spans="1:34" s="4" customFormat="1" ht="13.8">
      <c r="A210" s="3"/>
      <c r="D210" s="69" t="s">
        <v>78</v>
      </c>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row>
    <row r="211" spans="1:34" s="4" customFormat="1" ht="14.4" thickBot="1">
      <c r="A211" s="3"/>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row>
    <row r="212" spans="1:34" s="4" customFormat="1" ht="15" customHeight="1" thickBot="1">
      <c r="A212" s="3" t="s">
        <v>79</v>
      </c>
      <c r="D212" s="303" t="s">
        <v>80</v>
      </c>
      <c r="E212" s="304"/>
      <c r="F212" s="304"/>
      <c r="G212" s="304"/>
      <c r="H212" s="304"/>
      <c r="I212" s="305"/>
      <c r="J212" s="220" t="s">
        <v>16</v>
      </c>
      <c r="K212" s="220"/>
      <c r="L212" s="220"/>
      <c r="M212" s="220"/>
      <c r="N212" s="220"/>
      <c r="O212" s="220"/>
      <c r="P212" s="220"/>
      <c r="Q212" s="220"/>
      <c r="R212" s="220"/>
      <c r="S212" s="220"/>
      <c r="T212" s="220"/>
      <c r="U212" s="220"/>
      <c r="V212" s="220"/>
      <c r="W212" s="220"/>
      <c r="X212" s="220"/>
      <c r="Y212" s="220"/>
      <c r="Z212" s="220"/>
      <c r="AA212" s="220"/>
      <c r="AB212" s="220"/>
      <c r="AC212" s="220"/>
      <c r="AD212" s="220"/>
      <c r="AE212" s="220"/>
      <c r="AF212" s="220"/>
      <c r="AG212" s="220"/>
      <c r="AH212" s="20"/>
    </row>
    <row r="213" spans="1:34" s="4" customFormat="1" ht="41.25" customHeight="1" thickBot="1">
      <c r="A213" s="3"/>
      <c r="D213" s="306"/>
      <c r="E213" s="307"/>
      <c r="F213" s="307"/>
      <c r="G213" s="307"/>
      <c r="H213" s="307"/>
      <c r="I213" s="308"/>
      <c r="J213" s="221" t="s">
        <v>81</v>
      </c>
      <c r="K213" s="221"/>
      <c r="L213" s="221"/>
      <c r="M213" s="221" t="s">
        <v>39</v>
      </c>
      <c r="N213" s="221"/>
      <c r="O213" s="221"/>
      <c r="P213" s="221" t="s">
        <v>82</v>
      </c>
      <c r="Q213" s="221"/>
      <c r="R213" s="221"/>
      <c r="S213" s="221" t="s">
        <v>83</v>
      </c>
      <c r="T213" s="221"/>
      <c r="U213" s="221"/>
      <c r="V213" s="221" t="s">
        <v>84</v>
      </c>
      <c r="W213" s="221"/>
      <c r="X213" s="221"/>
      <c r="Y213" s="221" t="s">
        <v>85</v>
      </c>
      <c r="Z213" s="221"/>
      <c r="AA213" s="221"/>
      <c r="AB213" s="221" t="s">
        <v>86</v>
      </c>
      <c r="AC213" s="221"/>
      <c r="AD213" s="221"/>
      <c r="AE213" s="221" t="s">
        <v>27</v>
      </c>
      <c r="AF213" s="221"/>
      <c r="AG213" s="221"/>
      <c r="AH213" s="20"/>
    </row>
    <row r="214" spans="1:34" s="4" customFormat="1" ht="14.4" thickBot="1">
      <c r="A214" s="3"/>
      <c r="D214" s="441" t="s">
        <v>87</v>
      </c>
      <c r="E214" s="441"/>
      <c r="F214" s="441"/>
      <c r="G214" s="441"/>
      <c r="H214" s="441"/>
      <c r="I214" s="441"/>
      <c r="J214" s="441"/>
      <c r="K214" s="441"/>
      <c r="L214" s="441"/>
      <c r="M214" s="441"/>
      <c r="N214" s="441"/>
      <c r="O214" s="441"/>
      <c r="P214" s="441"/>
      <c r="Q214" s="441"/>
      <c r="R214" s="441"/>
      <c r="S214" s="441"/>
      <c r="T214" s="441"/>
      <c r="U214" s="441"/>
      <c r="V214" s="441"/>
      <c r="W214" s="441"/>
      <c r="X214" s="441"/>
      <c r="Y214" s="441"/>
      <c r="Z214" s="441"/>
      <c r="AA214" s="441"/>
      <c r="AB214" s="441"/>
      <c r="AC214" s="441"/>
      <c r="AD214" s="441"/>
      <c r="AE214" s="441"/>
      <c r="AF214" s="441"/>
      <c r="AG214" s="441"/>
      <c r="AH214" s="44"/>
    </row>
    <row r="215" spans="1:34" s="4" customFormat="1" ht="21.75" customHeight="1">
      <c r="A215" s="3"/>
      <c r="D215" s="227" t="s">
        <v>88</v>
      </c>
      <c r="E215" s="227"/>
      <c r="F215" s="227"/>
      <c r="G215" s="227"/>
      <c r="H215" s="227"/>
      <c r="I215" s="227"/>
      <c r="J215" s="229"/>
      <c r="K215" s="229"/>
      <c r="L215" s="229"/>
      <c r="M215" s="229">
        <v>81044</v>
      </c>
      <c r="N215" s="229"/>
      <c r="O215" s="229"/>
      <c r="P215" s="229"/>
      <c r="Q215" s="229"/>
      <c r="R215" s="229"/>
      <c r="S215" s="229"/>
      <c r="T215" s="229"/>
      <c r="U215" s="229"/>
      <c r="V215" s="229"/>
      <c r="W215" s="229"/>
      <c r="X215" s="229"/>
      <c r="Y215" s="229"/>
      <c r="Z215" s="229"/>
      <c r="AA215" s="229"/>
      <c r="AB215" s="229"/>
      <c r="AC215" s="229"/>
      <c r="AD215" s="229"/>
      <c r="AE215" s="229">
        <f>SUM(J215:AD215)</f>
        <v>81044</v>
      </c>
      <c r="AF215" s="229"/>
      <c r="AG215" s="229"/>
      <c r="AH215" s="20"/>
    </row>
    <row r="216" spans="1:34" s="4" customFormat="1" ht="13.8">
      <c r="A216" s="3"/>
      <c r="D216" s="225" t="s">
        <v>89</v>
      </c>
      <c r="E216" s="225"/>
      <c r="F216" s="225"/>
      <c r="G216" s="225"/>
      <c r="H216" s="225"/>
      <c r="I216" s="225"/>
      <c r="J216" s="216"/>
      <c r="K216" s="216"/>
      <c r="L216" s="216"/>
      <c r="M216" s="216"/>
      <c r="N216" s="216"/>
      <c r="O216" s="216"/>
      <c r="P216" s="216"/>
      <c r="Q216" s="216"/>
      <c r="R216" s="216"/>
      <c r="S216" s="216"/>
      <c r="T216" s="216"/>
      <c r="U216" s="216"/>
      <c r="V216" s="216"/>
      <c r="W216" s="216"/>
      <c r="X216" s="216"/>
      <c r="Y216" s="216">
        <v>7000</v>
      </c>
      <c r="Z216" s="216"/>
      <c r="AA216" s="216"/>
      <c r="AB216" s="216"/>
      <c r="AC216" s="216"/>
      <c r="AD216" s="216"/>
      <c r="AE216" s="216">
        <f>SUM(J216:AD216)</f>
        <v>7000</v>
      </c>
      <c r="AF216" s="216"/>
      <c r="AG216" s="216"/>
      <c r="AH216" s="20"/>
    </row>
    <row r="217" spans="1:34" s="4" customFormat="1" ht="13.8">
      <c r="A217" s="3"/>
      <c r="D217" s="225" t="s">
        <v>90</v>
      </c>
      <c r="E217" s="225"/>
      <c r="F217" s="225"/>
      <c r="G217" s="225"/>
      <c r="H217" s="225"/>
      <c r="I217" s="225"/>
      <c r="J217" s="216"/>
      <c r="K217" s="216"/>
      <c r="L217" s="216"/>
      <c r="M217" s="216"/>
      <c r="N217" s="216"/>
      <c r="O217" s="216"/>
      <c r="P217" s="216"/>
      <c r="Q217" s="216"/>
      <c r="R217" s="216"/>
      <c r="S217" s="216"/>
      <c r="T217" s="216"/>
      <c r="U217" s="216"/>
      <c r="V217" s="216"/>
      <c r="W217" s="216"/>
      <c r="X217" s="216"/>
      <c r="Y217" s="216"/>
      <c r="Z217" s="216"/>
      <c r="AA217" s="216"/>
      <c r="AB217" s="216"/>
      <c r="AC217" s="216"/>
      <c r="AD217" s="216"/>
      <c r="AE217" s="216">
        <f>SUM(J217:AD217)</f>
        <v>0</v>
      </c>
      <c r="AF217" s="216"/>
      <c r="AG217" s="216"/>
      <c r="AH217" s="20"/>
    </row>
    <row r="218" spans="1:34" s="4" customFormat="1" ht="13.8">
      <c r="A218" s="3"/>
      <c r="D218" s="225" t="s">
        <v>91</v>
      </c>
      <c r="E218" s="225"/>
      <c r="F218" s="225"/>
      <c r="G218" s="225"/>
      <c r="H218" s="225"/>
      <c r="I218" s="225"/>
      <c r="J218" s="216"/>
      <c r="K218" s="216"/>
      <c r="L218" s="216"/>
      <c r="M218" s="216"/>
      <c r="N218" s="216"/>
      <c r="O218" s="216"/>
      <c r="P218" s="216"/>
      <c r="Q218" s="216"/>
      <c r="R218" s="216"/>
      <c r="S218" s="216"/>
      <c r="T218" s="216"/>
      <c r="U218" s="216"/>
      <c r="V218" s="216"/>
      <c r="W218" s="216"/>
      <c r="X218" s="216"/>
      <c r="Y218" s="216"/>
      <c r="Z218" s="216"/>
      <c r="AA218" s="216"/>
      <c r="AB218" s="216"/>
      <c r="AC218" s="216"/>
      <c r="AD218" s="216"/>
      <c r="AE218" s="216">
        <f>SUM(J218:AD218)</f>
        <v>0</v>
      </c>
      <c r="AF218" s="216"/>
      <c r="AG218" s="216"/>
      <c r="AH218" s="20"/>
    </row>
    <row r="219" spans="1:34" s="4" customFormat="1" ht="21.75" customHeight="1" thickBot="1">
      <c r="A219" s="3"/>
      <c r="D219" s="217" t="s">
        <v>92</v>
      </c>
      <c r="E219" s="217"/>
      <c r="F219" s="217"/>
      <c r="G219" s="217"/>
      <c r="H219" s="217"/>
      <c r="I219" s="217"/>
      <c r="J219" s="310">
        <f>J215+J216-J217+J218</f>
        <v>0</v>
      </c>
      <c r="K219" s="310"/>
      <c r="L219" s="310"/>
      <c r="M219" s="310">
        <f>M215+M216-M217+M218</f>
        <v>81044</v>
      </c>
      <c r="N219" s="310"/>
      <c r="O219" s="310"/>
      <c r="P219" s="310">
        <f>P215+P216-P217+P218</f>
        <v>0</v>
      </c>
      <c r="Q219" s="310"/>
      <c r="R219" s="310"/>
      <c r="S219" s="310">
        <f>S215+S216-S217+S218</f>
        <v>0</v>
      </c>
      <c r="T219" s="310"/>
      <c r="U219" s="310"/>
      <c r="V219" s="310">
        <f>V215+V216-V217+V218</f>
        <v>0</v>
      </c>
      <c r="W219" s="310"/>
      <c r="X219" s="310"/>
      <c r="Y219" s="310">
        <f>Y215+Y216-Y217+Y218</f>
        <v>7000</v>
      </c>
      <c r="Z219" s="310"/>
      <c r="AA219" s="310"/>
      <c r="AB219" s="310">
        <f>AB215+AB216-AB217+AB218</f>
        <v>0</v>
      </c>
      <c r="AC219" s="310"/>
      <c r="AD219" s="310"/>
      <c r="AE219" s="310">
        <f>AE215+AE216-AE217+AE218</f>
        <v>88044</v>
      </c>
      <c r="AF219" s="310"/>
      <c r="AG219" s="310"/>
      <c r="AH219" s="20"/>
    </row>
    <row r="220" spans="1:34" s="4" customFormat="1" ht="14.4" thickBot="1">
      <c r="A220" s="3"/>
      <c r="D220" s="441" t="s">
        <v>93</v>
      </c>
      <c r="E220" s="441"/>
      <c r="F220" s="441"/>
      <c r="G220" s="441"/>
      <c r="H220" s="441"/>
      <c r="I220" s="441"/>
      <c r="J220" s="441"/>
      <c r="K220" s="441"/>
      <c r="L220" s="441"/>
      <c r="M220" s="441"/>
      <c r="N220" s="441"/>
      <c r="O220" s="441"/>
      <c r="P220" s="441"/>
      <c r="Q220" s="441"/>
      <c r="R220" s="441"/>
      <c r="S220" s="441"/>
      <c r="T220" s="441"/>
      <c r="U220" s="441"/>
      <c r="V220" s="441"/>
      <c r="W220" s="441"/>
      <c r="X220" s="441"/>
      <c r="Y220" s="441"/>
      <c r="Z220" s="441"/>
      <c r="AA220" s="441"/>
      <c r="AB220" s="441"/>
      <c r="AC220" s="441"/>
      <c r="AD220" s="441"/>
      <c r="AE220" s="441"/>
      <c r="AF220" s="441"/>
      <c r="AG220" s="441"/>
      <c r="AH220" s="44"/>
    </row>
    <row r="221" spans="1:34" s="4" customFormat="1" ht="21.75" customHeight="1">
      <c r="A221" s="3"/>
      <c r="D221" s="312" t="s">
        <v>94</v>
      </c>
      <c r="E221" s="313"/>
      <c r="F221" s="313"/>
      <c r="G221" s="313"/>
      <c r="H221" s="313"/>
      <c r="I221" s="314"/>
      <c r="J221" s="252">
        <v>0</v>
      </c>
      <c r="K221" s="253"/>
      <c r="L221" s="254"/>
      <c r="M221" s="252">
        <v>76410</v>
      </c>
      <c r="N221" s="253"/>
      <c r="O221" s="254"/>
      <c r="P221" s="252">
        <v>0</v>
      </c>
      <c r="Q221" s="253"/>
      <c r="R221" s="254"/>
      <c r="S221" s="252">
        <v>0</v>
      </c>
      <c r="T221" s="253"/>
      <c r="U221" s="254"/>
      <c r="V221" s="252">
        <v>0</v>
      </c>
      <c r="W221" s="253"/>
      <c r="X221" s="254"/>
      <c r="Y221" s="252">
        <v>0</v>
      </c>
      <c r="Z221" s="253"/>
      <c r="AA221" s="254"/>
      <c r="AB221" s="252">
        <v>0</v>
      </c>
      <c r="AC221" s="253"/>
      <c r="AD221" s="254"/>
      <c r="AE221" s="252">
        <f>SUM(J221:AD221)</f>
        <v>76410</v>
      </c>
      <c r="AF221" s="253"/>
      <c r="AG221" s="254"/>
      <c r="AH221" s="20"/>
    </row>
    <row r="222" spans="1:34" s="4" customFormat="1" ht="13.8">
      <c r="A222" s="3"/>
      <c r="D222" s="360" t="s">
        <v>89</v>
      </c>
      <c r="E222" s="361"/>
      <c r="F222" s="361"/>
      <c r="G222" s="361"/>
      <c r="H222" s="361"/>
      <c r="I222" s="362"/>
      <c r="J222" s="245"/>
      <c r="K222" s="246"/>
      <c r="L222" s="247"/>
      <c r="M222" s="245">
        <v>1119</v>
      </c>
      <c r="N222" s="246"/>
      <c r="O222" s="247"/>
      <c r="P222" s="245"/>
      <c r="Q222" s="246"/>
      <c r="R222" s="247"/>
      <c r="S222" s="245"/>
      <c r="T222" s="246"/>
      <c r="U222" s="247"/>
      <c r="V222" s="245"/>
      <c r="W222" s="246"/>
      <c r="X222" s="247"/>
      <c r="Y222" s="245"/>
      <c r="Z222" s="246"/>
      <c r="AA222" s="247"/>
      <c r="AB222" s="245"/>
      <c r="AC222" s="246"/>
      <c r="AD222" s="247"/>
      <c r="AE222" s="245">
        <f>SUM(J222:AD222)</f>
        <v>1119</v>
      </c>
      <c r="AF222" s="246"/>
      <c r="AG222" s="247"/>
      <c r="AH222" s="20"/>
    </row>
    <row r="223" spans="1:34" s="4" customFormat="1" ht="13.8">
      <c r="A223" s="3"/>
      <c r="D223" s="360" t="s">
        <v>90</v>
      </c>
      <c r="E223" s="361"/>
      <c r="F223" s="361"/>
      <c r="G223" s="361"/>
      <c r="H223" s="361"/>
      <c r="I223" s="362"/>
      <c r="J223" s="245"/>
      <c r="K223" s="246"/>
      <c r="L223" s="247"/>
      <c r="M223" s="245"/>
      <c r="N223" s="246"/>
      <c r="O223" s="247"/>
      <c r="P223" s="245"/>
      <c r="Q223" s="246"/>
      <c r="R223" s="247"/>
      <c r="S223" s="245"/>
      <c r="T223" s="246"/>
      <c r="U223" s="247"/>
      <c r="V223" s="245"/>
      <c r="W223" s="246"/>
      <c r="X223" s="247"/>
      <c r="Y223" s="245"/>
      <c r="Z223" s="246"/>
      <c r="AA223" s="247"/>
      <c r="AB223" s="245"/>
      <c r="AC223" s="246"/>
      <c r="AD223" s="247"/>
      <c r="AE223" s="245">
        <f>SUM(J223:AD223)</f>
        <v>0</v>
      </c>
      <c r="AF223" s="246"/>
      <c r="AG223" s="247"/>
      <c r="AH223" s="20"/>
    </row>
    <row r="224" spans="1:34" s="4" customFormat="1" ht="13.8">
      <c r="A224" s="3"/>
      <c r="D224" s="225" t="s">
        <v>91</v>
      </c>
      <c r="E224" s="225"/>
      <c r="F224" s="225"/>
      <c r="G224" s="225"/>
      <c r="H224" s="225"/>
      <c r="I224" s="225"/>
      <c r="J224" s="216"/>
      <c r="K224" s="216"/>
      <c r="L224" s="216"/>
      <c r="M224" s="216"/>
      <c r="N224" s="216"/>
      <c r="O224" s="216"/>
      <c r="P224" s="216"/>
      <c r="Q224" s="216"/>
      <c r="R224" s="216"/>
      <c r="S224" s="216"/>
      <c r="T224" s="216"/>
      <c r="U224" s="216"/>
      <c r="V224" s="216"/>
      <c r="W224" s="216"/>
      <c r="X224" s="216"/>
      <c r="Y224" s="216"/>
      <c r="Z224" s="216"/>
      <c r="AA224" s="216"/>
      <c r="AB224" s="216"/>
      <c r="AC224" s="216"/>
      <c r="AD224" s="216"/>
      <c r="AE224" s="216">
        <f>SUM(J224:AD224)</f>
        <v>0</v>
      </c>
      <c r="AF224" s="216"/>
      <c r="AG224" s="216"/>
      <c r="AH224" s="20"/>
    </row>
    <row r="225" spans="1:34" s="4" customFormat="1" ht="21.75" customHeight="1" thickBot="1">
      <c r="A225" s="3"/>
      <c r="D225" s="373" t="s">
        <v>92</v>
      </c>
      <c r="E225" s="374"/>
      <c r="F225" s="374"/>
      <c r="G225" s="374"/>
      <c r="H225" s="374"/>
      <c r="I225" s="375"/>
      <c r="J225" s="310">
        <f>J221+J222-J223+J224</f>
        <v>0</v>
      </c>
      <c r="K225" s="310"/>
      <c r="L225" s="310"/>
      <c r="M225" s="310">
        <f>M221+M222-M223+M224</f>
        <v>77529</v>
      </c>
      <c r="N225" s="310"/>
      <c r="O225" s="310"/>
      <c r="P225" s="310">
        <f>P221+P222-P223+P224</f>
        <v>0</v>
      </c>
      <c r="Q225" s="310"/>
      <c r="R225" s="310"/>
      <c r="S225" s="310">
        <f>S221+S222-S223+S224</f>
        <v>0</v>
      </c>
      <c r="T225" s="310"/>
      <c r="U225" s="310"/>
      <c r="V225" s="310">
        <f>V221+V222-V223+V224</f>
        <v>0</v>
      </c>
      <c r="W225" s="310"/>
      <c r="X225" s="310"/>
      <c r="Y225" s="310">
        <f>Y221+Y222-Y223+Y224</f>
        <v>0</v>
      </c>
      <c r="Z225" s="310"/>
      <c r="AA225" s="310"/>
      <c r="AB225" s="310">
        <f>AB221+AB222-AB223+AB224</f>
        <v>0</v>
      </c>
      <c r="AC225" s="310"/>
      <c r="AD225" s="310"/>
      <c r="AE225" s="310">
        <f>AE221+AE222-AE223+AE224</f>
        <v>77529</v>
      </c>
      <c r="AF225" s="310"/>
      <c r="AG225" s="310"/>
      <c r="AH225" s="20"/>
    </row>
    <row r="226" spans="1:34" s="4" customFormat="1" ht="14.4" thickBot="1">
      <c r="A226" s="3"/>
      <c r="D226" s="441" t="s">
        <v>95</v>
      </c>
      <c r="E226" s="441"/>
      <c r="F226" s="441"/>
      <c r="G226" s="441"/>
      <c r="H226" s="441"/>
      <c r="I226" s="441"/>
      <c r="J226" s="441"/>
      <c r="K226" s="441"/>
      <c r="L226" s="441"/>
      <c r="M226" s="441"/>
      <c r="N226" s="441"/>
      <c r="O226" s="441"/>
      <c r="P226" s="441"/>
      <c r="Q226" s="441"/>
      <c r="R226" s="441"/>
      <c r="S226" s="441"/>
      <c r="T226" s="441"/>
      <c r="U226" s="441"/>
      <c r="V226" s="441"/>
      <c r="W226" s="441"/>
      <c r="X226" s="441"/>
      <c r="Y226" s="441"/>
      <c r="Z226" s="441"/>
      <c r="AA226" s="441"/>
      <c r="AB226" s="441"/>
      <c r="AC226" s="441"/>
      <c r="AD226" s="441"/>
      <c r="AE226" s="441"/>
      <c r="AF226" s="441"/>
      <c r="AG226" s="441"/>
      <c r="AH226" s="44"/>
    </row>
    <row r="227" spans="1:34" s="4" customFormat="1" ht="21.75" customHeight="1">
      <c r="A227" s="3"/>
      <c r="D227" s="312" t="s">
        <v>94</v>
      </c>
      <c r="E227" s="313"/>
      <c r="F227" s="313"/>
      <c r="G227" s="313"/>
      <c r="H227" s="313"/>
      <c r="I227" s="314"/>
      <c r="J227" s="252"/>
      <c r="K227" s="253"/>
      <c r="L227" s="254"/>
      <c r="M227" s="252"/>
      <c r="N227" s="253"/>
      <c r="O227" s="254"/>
      <c r="P227" s="252"/>
      <c r="Q227" s="253"/>
      <c r="R227" s="254"/>
      <c r="S227" s="252"/>
      <c r="T227" s="253"/>
      <c r="U227" s="254"/>
      <c r="V227" s="252"/>
      <c r="W227" s="253"/>
      <c r="X227" s="254"/>
      <c r="Y227" s="252"/>
      <c r="Z227" s="253"/>
      <c r="AA227" s="254"/>
      <c r="AB227" s="252"/>
      <c r="AC227" s="253"/>
      <c r="AD227" s="254"/>
      <c r="AE227" s="252">
        <f>SUM(J227:AD227)</f>
        <v>0</v>
      </c>
      <c r="AF227" s="253"/>
      <c r="AG227" s="254"/>
      <c r="AH227" s="20"/>
    </row>
    <row r="228" spans="1:34" s="4" customFormat="1" ht="13.8">
      <c r="A228" s="3"/>
      <c r="D228" s="360" t="s">
        <v>89</v>
      </c>
      <c r="E228" s="361"/>
      <c r="F228" s="361"/>
      <c r="G228" s="361"/>
      <c r="H228" s="361"/>
      <c r="I228" s="362"/>
      <c r="J228" s="245"/>
      <c r="K228" s="246"/>
      <c r="L228" s="247"/>
      <c r="M228" s="245"/>
      <c r="N228" s="246"/>
      <c r="O228" s="247"/>
      <c r="P228" s="245"/>
      <c r="Q228" s="246"/>
      <c r="R228" s="247"/>
      <c r="S228" s="245"/>
      <c r="T228" s="246"/>
      <c r="U228" s="247"/>
      <c r="V228" s="245"/>
      <c r="W228" s="246"/>
      <c r="X228" s="247"/>
      <c r="Y228" s="245"/>
      <c r="Z228" s="246"/>
      <c r="AA228" s="247"/>
      <c r="AB228" s="245"/>
      <c r="AC228" s="246"/>
      <c r="AD228" s="247"/>
      <c r="AE228" s="245">
        <f>SUM(J228:AD228)</f>
        <v>0</v>
      </c>
      <c r="AF228" s="246"/>
      <c r="AG228" s="247"/>
      <c r="AH228" s="20"/>
    </row>
    <row r="229" spans="1:34" s="4" customFormat="1" ht="13.8">
      <c r="A229" s="3"/>
      <c r="D229" s="360" t="s">
        <v>90</v>
      </c>
      <c r="E229" s="361"/>
      <c r="F229" s="361"/>
      <c r="G229" s="361"/>
      <c r="H229" s="361"/>
      <c r="I229" s="362"/>
      <c r="J229" s="245"/>
      <c r="K229" s="246"/>
      <c r="L229" s="247"/>
      <c r="M229" s="245"/>
      <c r="N229" s="246"/>
      <c r="O229" s="247"/>
      <c r="P229" s="245"/>
      <c r="Q229" s="246"/>
      <c r="R229" s="247"/>
      <c r="S229" s="245"/>
      <c r="T229" s="246"/>
      <c r="U229" s="247"/>
      <c r="V229" s="245"/>
      <c r="W229" s="246"/>
      <c r="X229" s="247"/>
      <c r="Y229" s="245"/>
      <c r="Z229" s="246"/>
      <c r="AA229" s="247"/>
      <c r="AB229" s="245"/>
      <c r="AC229" s="246"/>
      <c r="AD229" s="247"/>
      <c r="AE229" s="245">
        <f>SUM(J228:AD228)</f>
        <v>0</v>
      </c>
      <c r="AF229" s="246"/>
      <c r="AG229" s="247"/>
      <c r="AH229" s="20"/>
    </row>
    <row r="230" spans="1:34" s="4" customFormat="1" ht="13.8">
      <c r="A230" s="3"/>
      <c r="D230" s="225" t="s">
        <v>91</v>
      </c>
      <c r="E230" s="225"/>
      <c r="F230" s="225"/>
      <c r="G230" s="225"/>
      <c r="H230" s="225"/>
      <c r="I230" s="225"/>
      <c r="J230" s="216"/>
      <c r="K230" s="216"/>
      <c r="L230" s="216"/>
      <c r="M230" s="216"/>
      <c r="N230" s="216"/>
      <c r="O230" s="216"/>
      <c r="P230" s="216"/>
      <c r="Q230" s="216"/>
      <c r="R230" s="216"/>
      <c r="S230" s="216"/>
      <c r="T230" s="216"/>
      <c r="U230" s="216"/>
      <c r="V230" s="216"/>
      <c r="W230" s="216"/>
      <c r="X230" s="216"/>
      <c r="Y230" s="216"/>
      <c r="Z230" s="216"/>
      <c r="AA230" s="216"/>
      <c r="AB230" s="216"/>
      <c r="AC230" s="216"/>
      <c r="AD230" s="216"/>
      <c r="AE230" s="216">
        <f>SUM(J230:AD230)</f>
        <v>0</v>
      </c>
      <c r="AF230" s="216"/>
      <c r="AG230" s="216"/>
      <c r="AH230" s="20"/>
    </row>
    <row r="231" spans="1:34" s="4" customFormat="1" ht="21.75" customHeight="1" thickBot="1">
      <c r="A231" s="3"/>
      <c r="D231" s="373" t="s">
        <v>92</v>
      </c>
      <c r="E231" s="374"/>
      <c r="F231" s="374"/>
      <c r="G231" s="374"/>
      <c r="H231" s="374"/>
      <c r="I231" s="375"/>
      <c r="J231" s="310">
        <f>J227+J228-J229+J230</f>
        <v>0</v>
      </c>
      <c r="K231" s="310"/>
      <c r="L231" s="310"/>
      <c r="M231" s="310">
        <f>M227+M228-M229+M230</f>
        <v>0</v>
      </c>
      <c r="N231" s="310"/>
      <c r="O231" s="310"/>
      <c r="P231" s="310">
        <f>P227+P228-P229+P230</f>
        <v>0</v>
      </c>
      <c r="Q231" s="310"/>
      <c r="R231" s="310"/>
      <c r="S231" s="310">
        <f>S227+S228-S229+S230</f>
        <v>0</v>
      </c>
      <c r="T231" s="310"/>
      <c r="U231" s="310"/>
      <c r="V231" s="310">
        <f>V227+V228-V229+V230</f>
        <v>0</v>
      </c>
      <c r="W231" s="310"/>
      <c r="X231" s="310"/>
      <c r="Y231" s="310">
        <f>Y227+Y228-Y229+Y230</f>
        <v>0</v>
      </c>
      <c r="Z231" s="310"/>
      <c r="AA231" s="310"/>
      <c r="AB231" s="310">
        <f>AB227+AB228-AB229+AB230</f>
        <v>0</v>
      </c>
      <c r="AC231" s="310"/>
      <c r="AD231" s="310"/>
      <c r="AE231" s="310">
        <f>AE227+AE228-AE229+AE230</f>
        <v>0</v>
      </c>
      <c r="AF231" s="310"/>
      <c r="AG231" s="310"/>
      <c r="AH231" s="20"/>
    </row>
    <row r="232" spans="1:34" s="4" customFormat="1" ht="14.4" thickBot="1">
      <c r="A232" s="3"/>
      <c r="D232" s="441" t="s">
        <v>96</v>
      </c>
      <c r="E232" s="441"/>
      <c r="F232" s="441"/>
      <c r="G232" s="441"/>
      <c r="H232" s="441"/>
      <c r="I232" s="441"/>
      <c r="J232" s="441"/>
      <c r="K232" s="441"/>
      <c r="L232" s="441"/>
      <c r="M232" s="441"/>
      <c r="N232" s="441"/>
      <c r="O232" s="441"/>
      <c r="P232" s="441"/>
      <c r="Q232" s="441"/>
      <c r="R232" s="441"/>
      <c r="S232" s="441"/>
      <c r="T232" s="441"/>
      <c r="U232" s="441"/>
      <c r="V232" s="441"/>
      <c r="W232" s="441"/>
      <c r="X232" s="441"/>
      <c r="Y232" s="441"/>
      <c r="Z232" s="441"/>
      <c r="AA232" s="441"/>
      <c r="AB232" s="441"/>
      <c r="AC232" s="441"/>
      <c r="AD232" s="441"/>
      <c r="AE232" s="441"/>
      <c r="AF232" s="441"/>
      <c r="AG232" s="441"/>
      <c r="AH232" s="44"/>
    </row>
    <row r="233" spans="1:34" s="4" customFormat="1" ht="21.75" customHeight="1">
      <c r="A233" s="3"/>
      <c r="D233" s="233" t="s">
        <v>94</v>
      </c>
      <c r="E233" s="233"/>
      <c r="F233" s="233"/>
      <c r="G233" s="233"/>
      <c r="H233" s="233"/>
      <c r="I233" s="233"/>
      <c r="J233" s="442">
        <f>J215-J221-J227</f>
        <v>0</v>
      </c>
      <c r="K233" s="442"/>
      <c r="L233" s="442"/>
      <c r="M233" s="442">
        <f>M215-M221-M227</f>
        <v>4634</v>
      </c>
      <c r="N233" s="442"/>
      <c r="O233" s="442"/>
      <c r="P233" s="442">
        <f>P215-P221-P227</f>
        <v>0</v>
      </c>
      <c r="Q233" s="442"/>
      <c r="R233" s="442"/>
      <c r="S233" s="442">
        <f>S215-S221-S227</f>
        <v>0</v>
      </c>
      <c r="T233" s="442"/>
      <c r="U233" s="442"/>
      <c r="V233" s="442">
        <f>V215-V221-V227</f>
        <v>0</v>
      </c>
      <c r="W233" s="442"/>
      <c r="X233" s="442"/>
      <c r="Y233" s="442">
        <f>Y215-Y221-Y227</f>
        <v>0</v>
      </c>
      <c r="Z233" s="442"/>
      <c r="AA233" s="442"/>
      <c r="AB233" s="442">
        <f>AB215-AB221-AB227</f>
        <v>0</v>
      </c>
      <c r="AC233" s="442"/>
      <c r="AD233" s="442"/>
      <c r="AE233" s="442">
        <f>AE215-AE221-AE227</f>
        <v>4634</v>
      </c>
      <c r="AF233" s="442"/>
      <c r="AG233" s="442"/>
      <c r="AH233" s="20"/>
    </row>
    <row r="234" spans="1:34" s="4" customFormat="1" ht="21.75" customHeight="1" thickBot="1">
      <c r="A234" s="3"/>
      <c r="D234" s="217" t="s">
        <v>92</v>
      </c>
      <c r="E234" s="217"/>
      <c r="F234" s="217"/>
      <c r="G234" s="217"/>
      <c r="H234" s="217"/>
      <c r="I234" s="217"/>
      <c r="J234" s="310">
        <f>J219-J225-J231</f>
        <v>0</v>
      </c>
      <c r="K234" s="310"/>
      <c r="L234" s="310"/>
      <c r="M234" s="310">
        <f>M219-M225-M231</f>
        <v>3515</v>
      </c>
      <c r="N234" s="310"/>
      <c r="O234" s="310"/>
      <c r="P234" s="310">
        <f>P219-P225-P231</f>
        <v>0</v>
      </c>
      <c r="Q234" s="310"/>
      <c r="R234" s="310"/>
      <c r="S234" s="310">
        <f>S219-S225-S231</f>
        <v>0</v>
      </c>
      <c r="T234" s="310"/>
      <c r="U234" s="310"/>
      <c r="V234" s="310">
        <f>V219-V225-V231</f>
        <v>0</v>
      </c>
      <c r="W234" s="310"/>
      <c r="X234" s="310"/>
      <c r="Y234" s="310">
        <f>Y219-Y225-Y231</f>
        <v>7000</v>
      </c>
      <c r="Z234" s="310"/>
      <c r="AA234" s="310"/>
      <c r="AB234" s="310">
        <f>AB219-AB225-AB231</f>
        <v>0</v>
      </c>
      <c r="AC234" s="310"/>
      <c r="AD234" s="310"/>
      <c r="AE234" s="310">
        <f>AE219-AE225-AE231</f>
        <v>10515</v>
      </c>
      <c r="AF234" s="310"/>
      <c r="AG234" s="310"/>
      <c r="AH234" s="20"/>
    </row>
    <row r="235" spans="1:34" s="20" customFormat="1" ht="13.8">
      <c r="A235" s="72"/>
    </row>
    <row r="236" spans="1:34" s="20" customFormat="1" ht="13.8">
      <c r="A236" s="72"/>
      <c r="D236" s="68" t="s">
        <v>705</v>
      </c>
      <c r="E236" s="69"/>
      <c r="F236" s="69"/>
      <c r="G236" s="69"/>
      <c r="H236" s="69"/>
      <c r="I236" s="69"/>
      <c r="J236" s="69"/>
      <c r="K236" s="69"/>
      <c r="L236" s="69"/>
      <c r="M236" s="69"/>
      <c r="N236" s="69"/>
      <c r="O236" s="69"/>
      <c r="P236" s="69"/>
      <c r="Q236" s="69"/>
      <c r="R236" s="69"/>
      <c r="S236" s="69"/>
      <c r="T236" s="69"/>
      <c r="U236" s="69"/>
      <c r="V236" s="69"/>
      <c r="W236" s="69"/>
      <c r="X236" s="69"/>
      <c r="Y236" s="69"/>
      <c r="Z236" s="69"/>
    </row>
    <row r="237" spans="1:34" s="20" customFormat="1" ht="13.8">
      <c r="A237" s="72"/>
      <c r="D237" s="69"/>
      <c r="E237" s="69"/>
      <c r="F237" s="69"/>
      <c r="G237" s="69"/>
      <c r="H237" s="69"/>
      <c r="I237" s="69"/>
      <c r="J237" s="69"/>
      <c r="K237" s="69"/>
      <c r="L237" s="69"/>
      <c r="M237" s="69"/>
      <c r="N237" s="69"/>
      <c r="O237" s="69"/>
      <c r="P237" s="69"/>
      <c r="Q237" s="69"/>
      <c r="R237" s="69"/>
      <c r="S237" s="69"/>
      <c r="T237" s="69"/>
      <c r="U237" s="69"/>
      <c r="V237" s="69"/>
      <c r="W237" s="69"/>
      <c r="X237" s="69"/>
      <c r="Y237" s="69"/>
      <c r="Z237" s="69"/>
    </row>
    <row r="238" spans="1:34" s="20" customFormat="1" ht="13.8">
      <c r="A238" s="72"/>
      <c r="D238" s="69" t="s">
        <v>97</v>
      </c>
      <c r="E238" s="69"/>
      <c r="F238" s="69"/>
      <c r="G238" s="69"/>
      <c r="H238" s="69"/>
      <c r="I238" s="69"/>
      <c r="J238" s="69"/>
      <c r="K238" s="69"/>
      <c r="L238" s="69"/>
      <c r="M238" s="69"/>
      <c r="N238" s="69"/>
      <c r="O238" s="69"/>
      <c r="P238" s="69"/>
      <c r="Q238" s="69"/>
      <c r="R238" s="69"/>
      <c r="S238" s="69"/>
      <c r="T238" s="69"/>
      <c r="U238" s="69"/>
      <c r="V238" s="69"/>
      <c r="W238" s="69"/>
      <c r="X238" s="69"/>
      <c r="Y238" s="69"/>
      <c r="Z238" s="69"/>
      <c r="AA238" s="69"/>
    </row>
    <row r="239" spans="1:34" s="20" customFormat="1" ht="13.8">
      <c r="A239" s="72"/>
      <c r="D239" s="69"/>
      <c r="E239" s="69"/>
      <c r="F239" s="69"/>
      <c r="G239" s="69"/>
      <c r="H239" s="69"/>
      <c r="I239" s="69"/>
      <c r="J239" s="69"/>
      <c r="K239" s="69"/>
      <c r="L239" s="69"/>
      <c r="M239" s="69"/>
      <c r="N239" s="69"/>
      <c r="O239" s="69"/>
      <c r="P239" s="69"/>
      <c r="Q239" s="69"/>
      <c r="R239" s="69"/>
      <c r="S239" s="69"/>
      <c r="T239" s="69"/>
      <c r="U239" s="69"/>
      <c r="V239" s="69"/>
      <c r="W239" s="69"/>
      <c r="X239" s="69"/>
      <c r="Y239" s="69"/>
      <c r="Z239" s="69"/>
      <c r="AA239" s="69"/>
    </row>
    <row r="240" spans="1:34" s="82" customFormat="1" ht="13.8">
      <c r="A240" s="104"/>
      <c r="D240" s="69"/>
      <c r="E240" s="69"/>
      <c r="F240" s="69"/>
      <c r="G240" s="69"/>
      <c r="H240" s="69"/>
      <c r="I240" s="69"/>
      <c r="J240" s="69"/>
      <c r="K240" s="69"/>
      <c r="L240" s="69"/>
      <c r="M240" s="69"/>
      <c r="N240" s="69"/>
      <c r="O240" s="69"/>
      <c r="P240" s="69"/>
      <c r="Q240" s="69"/>
      <c r="R240" s="69"/>
      <c r="S240" s="69"/>
      <c r="T240" s="69"/>
      <c r="U240" s="69"/>
      <c r="V240" s="69"/>
      <c r="W240" s="69"/>
      <c r="X240" s="69"/>
      <c r="Y240" s="69"/>
      <c r="Z240" s="69"/>
      <c r="AA240" s="69"/>
    </row>
    <row r="241" spans="1:34" s="82" customFormat="1" ht="14.4" thickBot="1">
      <c r="A241" s="104"/>
      <c r="D241" s="69"/>
      <c r="E241" s="69"/>
      <c r="F241" s="69"/>
      <c r="G241" s="69"/>
      <c r="H241" s="69"/>
      <c r="I241" s="69"/>
      <c r="J241" s="69"/>
      <c r="K241" s="69"/>
      <c r="L241" s="69"/>
      <c r="M241" s="69"/>
      <c r="N241" s="69"/>
      <c r="O241" s="69"/>
      <c r="P241" s="69"/>
      <c r="Q241" s="69"/>
      <c r="R241" s="69"/>
      <c r="S241" s="69"/>
      <c r="T241" s="69"/>
      <c r="U241" s="69"/>
      <c r="V241" s="69"/>
      <c r="W241" s="69"/>
      <c r="X241" s="69"/>
      <c r="Y241" s="69"/>
      <c r="Z241" s="69"/>
      <c r="AA241" s="69"/>
    </row>
    <row r="242" spans="1:34" s="4" customFormat="1" ht="14.4" thickBot="1">
      <c r="A242" s="3" t="s">
        <v>98</v>
      </c>
      <c r="D242" s="303" t="s">
        <v>80</v>
      </c>
      <c r="E242" s="304"/>
      <c r="F242" s="304"/>
      <c r="G242" s="304"/>
      <c r="H242" s="304"/>
      <c r="I242" s="305"/>
      <c r="J242" s="220" t="s">
        <v>17</v>
      </c>
      <c r="K242" s="220"/>
      <c r="L242" s="220"/>
      <c r="M242" s="220"/>
      <c r="N242" s="220"/>
      <c r="O242" s="220"/>
      <c r="P242" s="220"/>
      <c r="Q242" s="220"/>
      <c r="R242" s="220"/>
      <c r="S242" s="220"/>
      <c r="T242" s="220"/>
      <c r="U242" s="220"/>
      <c r="V242" s="220"/>
      <c r="W242" s="220"/>
      <c r="X242" s="220"/>
      <c r="Y242" s="220"/>
      <c r="Z242" s="220"/>
      <c r="AA242" s="220"/>
      <c r="AB242" s="220"/>
      <c r="AC242" s="220"/>
      <c r="AD242" s="220"/>
      <c r="AE242" s="220"/>
      <c r="AF242" s="220"/>
      <c r="AG242" s="220"/>
      <c r="AH242" s="20"/>
    </row>
    <row r="243" spans="1:34" s="4" customFormat="1" ht="33.75" customHeight="1" thickBot="1">
      <c r="A243" s="3"/>
      <c r="D243" s="306"/>
      <c r="E243" s="307"/>
      <c r="F243" s="307"/>
      <c r="G243" s="307"/>
      <c r="H243" s="307"/>
      <c r="I243" s="308"/>
      <c r="J243" s="221" t="s">
        <v>81</v>
      </c>
      <c r="K243" s="221"/>
      <c r="L243" s="221"/>
      <c r="M243" s="221" t="s">
        <v>39</v>
      </c>
      <c r="N243" s="221"/>
      <c r="O243" s="221"/>
      <c r="P243" s="221" t="s">
        <v>82</v>
      </c>
      <c r="Q243" s="221"/>
      <c r="R243" s="221"/>
      <c r="S243" s="221" t="s">
        <v>83</v>
      </c>
      <c r="T243" s="221"/>
      <c r="U243" s="221"/>
      <c r="V243" s="221" t="s">
        <v>84</v>
      </c>
      <c r="W243" s="221"/>
      <c r="X243" s="221"/>
      <c r="Y243" s="221" t="s">
        <v>85</v>
      </c>
      <c r="Z243" s="221"/>
      <c r="AA243" s="221"/>
      <c r="AB243" s="221" t="s">
        <v>86</v>
      </c>
      <c r="AC243" s="221"/>
      <c r="AD243" s="221"/>
      <c r="AE243" s="221" t="s">
        <v>27</v>
      </c>
      <c r="AF243" s="221"/>
      <c r="AG243" s="221"/>
      <c r="AH243" s="20"/>
    </row>
    <row r="244" spans="1:34" s="4" customFormat="1" ht="14.4" thickBot="1">
      <c r="A244" s="3"/>
      <c r="D244" s="441" t="s">
        <v>87</v>
      </c>
      <c r="E244" s="441"/>
      <c r="F244" s="441"/>
      <c r="G244" s="441"/>
      <c r="H244" s="441"/>
      <c r="I244" s="441"/>
      <c r="J244" s="441"/>
      <c r="K244" s="441"/>
      <c r="L244" s="441"/>
      <c r="M244" s="441"/>
      <c r="N244" s="441"/>
      <c r="O244" s="441"/>
      <c r="P244" s="441"/>
      <c r="Q244" s="441"/>
      <c r="R244" s="441"/>
      <c r="S244" s="441"/>
      <c r="T244" s="441"/>
      <c r="U244" s="441"/>
      <c r="V244" s="441"/>
      <c r="W244" s="441"/>
      <c r="X244" s="441"/>
      <c r="Y244" s="441"/>
      <c r="Z244" s="441"/>
      <c r="AA244" s="441"/>
      <c r="AB244" s="441"/>
      <c r="AC244" s="441"/>
      <c r="AD244" s="441"/>
      <c r="AE244" s="441"/>
      <c r="AF244" s="441"/>
      <c r="AG244" s="441"/>
      <c r="AH244" s="44"/>
    </row>
    <row r="245" spans="1:34" s="4" customFormat="1" ht="21.75" customHeight="1">
      <c r="A245" s="3"/>
      <c r="D245" s="227" t="s">
        <v>88</v>
      </c>
      <c r="E245" s="227"/>
      <c r="F245" s="227"/>
      <c r="G245" s="227"/>
      <c r="H245" s="227"/>
      <c r="I245" s="227"/>
      <c r="J245" s="229">
        <v>0</v>
      </c>
      <c r="K245" s="229"/>
      <c r="L245" s="229"/>
      <c r="M245" s="229">
        <v>76555</v>
      </c>
      <c r="N245" s="229"/>
      <c r="O245" s="229"/>
      <c r="P245" s="229">
        <v>0</v>
      </c>
      <c r="Q245" s="229"/>
      <c r="R245" s="229"/>
      <c r="S245" s="229">
        <v>0</v>
      </c>
      <c r="T245" s="229"/>
      <c r="U245" s="229"/>
      <c r="V245" s="229">
        <v>0</v>
      </c>
      <c r="W245" s="229"/>
      <c r="X245" s="229"/>
      <c r="Y245" s="229">
        <v>0</v>
      </c>
      <c r="Z245" s="229"/>
      <c r="AA245" s="229"/>
      <c r="AB245" s="229">
        <v>0</v>
      </c>
      <c r="AC245" s="229"/>
      <c r="AD245" s="229"/>
      <c r="AE245" s="229">
        <f>SUM(J245:AD245)</f>
        <v>76555</v>
      </c>
      <c r="AF245" s="229"/>
      <c r="AG245" s="229"/>
      <c r="AH245" s="20"/>
    </row>
    <row r="246" spans="1:34" s="4" customFormat="1" ht="13.8">
      <c r="A246" s="3"/>
      <c r="D246" s="225" t="s">
        <v>89</v>
      </c>
      <c r="E246" s="225"/>
      <c r="F246" s="225"/>
      <c r="G246" s="225"/>
      <c r="H246" s="225"/>
      <c r="I246" s="225"/>
      <c r="J246" s="216"/>
      <c r="K246" s="216"/>
      <c r="L246" s="216"/>
      <c r="M246" s="216">
        <v>4489</v>
      </c>
      <c r="N246" s="216"/>
      <c r="O246" s="216"/>
      <c r="P246" s="216"/>
      <c r="Q246" s="216"/>
      <c r="R246" s="216"/>
      <c r="S246" s="216"/>
      <c r="T246" s="216"/>
      <c r="U246" s="216"/>
      <c r="V246" s="216"/>
      <c r="W246" s="216"/>
      <c r="X246" s="216"/>
      <c r="Y246" s="216"/>
      <c r="Z246" s="216"/>
      <c r="AA246" s="216"/>
      <c r="AB246" s="216"/>
      <c r="AC246" s="216"/>
      <c r="AD246" s="216"/>
      <c r="AE246" s="216">
        <f>SUM(J246:AD246)</f>
        <v>4489</v>
      </c>
      <c r="AF246" s="216"/>
      <c r="AG246" s="216"/>
      <c r="AH246" s="20"/>
    </row>
    <row r="247" spans="1:34" s="4" customFormat="1" ht="13.8">
      <c r="A247" s="3"/>
      <c r="D247" s="225" t="s">
        <v>90</v>
      </c>
      <c r="E247" s="225"/>
      <c r="F247" s="225"/>
      <c r="G247" s="225"/>
      <c r="H247" s="225"/>
      <c r="I247" s="225"/>
      <c r="J247" s="216"/>
      <c r="K247" s="216"/>
      <c r="L247" s="216"/>
      <c r="M247" s="216"/>
      <c r="N247" s="216"/>
      <c r="O247" s="216"/>
      <c r="P247" s="216"/>
      <c r="Q247" s="216"/>
      <c r="R247" s="216"/>
      <c r="S247" s="216"/>
      <c r="T247" s="216"/>
      <c r="U247" s="216"/>
      <c r="V247" s="216"/>
      <c r="W247" s="216"/>
      <c r="X247" s="216"/>
      <c r="Y247" s="216"/>
      <c r="Z247" s="216"/>
      <c r="AA247" s="216"/>
      <c r="AB247" s="216"/>
      <c r="AC247" s="216"/>
      <c r="AD247" s="216"/>
      <c r="AE247" s="216">
        <f>SUM(J247:AD247)</f>
        <v>0</v>
      </c>
      <c r="AF247" s="216"/>
      <c r="AG247" s="216"/>
      <c r="AH247" s="20"/>
    </row>
    <row r="248" spans="1:34" s="4" customFormat="1" ht="13.8">
      <c r="A248" s="3"/>
      <c r="D248" s="225" t="s">
        <v>91</v>
      </c>
      <c r="E248" s="225"/>
      <c r="F248" s="225"/>
      <c r="G248" s="225"/>
      <c r="H248" s="225"/>
      <c r="I248" s="225"/>
      <c r="J248" s="216"/>
      <c r="K248" s="216"/>
      <c r="L248" s="216"/>
      <c r="M248" s="216"/>
      <c r="N248" s="216"/>
      <c r="O248" s="216"/>
      <c r="P248" s="216"/>
      <c r="Q248" s="216"/>
      <c r="R248" s="216"/>
      <c r="S248" s="216"/>
      <c r="T248" s="216"/>
      <c r="U248" s="216"/>
      <c r="V248" s="216"/>
      <c r="W248" s="216"/>
      <c r="X248" s="216"/>
      <c r="Y248" s="216"/>
      <c r="Z248" s="216"/>
      <c r="AA248" s="216"/>
      <c r="AB248" s="216"/>
      <c r="AC248" s="216"/>
      <c r="AD248" s="216"/>
      <c r="AE248" s="216">
        <f>SUM(J248:AD248)</f>
        <v>0</v>
      </c>
      <c r="AF248" s="216"/>
      <c r="AG248" s="216"/>
      <c r="AH248" s="20"/>
    </row>
    <row r="249" spans="1:34" s="4" customFormat="1" ht="21.75" customHeight="1" thickBot="1">
      <c r="A249" s="3"/>
      <c r="D249" s="217" t="s">
        <v>92</v>
      </c>
      <c r="E249" s="217"/>
      <c r="F249" s="217"/>
      <c r="G249" s="217"/>
      <c r="H249" s="217"/>
      <c r="I249" s="217"/>
      <c r="J249" s="310">
        <f>J245+J246-J247+J248</f>
        <v>0</v>
      </c>
      <c r="K249" s="310"/>
      <c r="L249" s="310"/>
      <c r="M249" s="310">
        <f>M245+M246-M247+M248</f>
        <v>81044</v>
      </c>
      <c r="N249" s="310"/>
      <c r="O249" s="310"/>
      <c r="P249" s="310">
        <f>P245+P246-P247+P248</f>
        <v>0</v>
      </c>
      <c r="Q249" s="310"/>
      <c r="R249" s="310"/>
      <c r="S249" s="310">
        <f>S245+S246-S247+S248</f>
        <v>0</v>
      </c>
      <c r="T249" s="310"/>
      <c r="U249" s="310"/>
      <c r="V249" s="310">
        <f>V245+V246-V247+V248</f>
        <v>0</v>
      </c>
      <c r="W249" s="310"/>
      <c r="X249" s="310"/>
      <c r="Y249" s="310">
        <f>Y245+Y246-Y247+Y248</f>
        <v>0</v>
      </c>
      <c r="Z249" s="310"/>
      <c r="AA249" s="310"/>
      <c r="AB249" s="310">
        <f>AB245+AB246-AB247+AB248</f>
        <v>0</v>
      </c>
      <c r="AC249" s="310"/>
      <c r="AD249" s="310"/>
      <c r="AE249" s="310">
        <f>AE245+AE246-AE247+AE248</f>
        <v>81044</v>
      </c>
      <c r="AF249" s="310"/>
      <c r="AG249" s="310"/>
      <c r="AH249" s="20"/>
    </row>
    <row r="250" spans="1:34" s="4" customFormat="1" ht="14.4" thickBot="1">
      <c r="A250" s="3"/>
      <c r="D250" s="441" t="s">
        <v>93</v>
      </c>
      <c r="E250" s="441"/>
      <c r="F250" s="441"/>
      <c r="G250" s="441"/>
      <c r="H250" s="441"/>
      <c r="I250" s="441"/>
      <c r="J250" s="441"/>
      <c r="K250" s="441"/>
      <c r="L250" s="441"/>
      <c r="M250" s="441"/>
      <c r="N250" s="441"/>
      <c r="O250" s="441"/>
      <c r="P250" s="441"/>
      <c r="Q250" s="441"/>
      <c r="R250" s="441"/>
      <c r="S250" s="441"/>
      <c r="T250" s="441"/>
      <c r="U250" s="441"/>
      <c r="V250" s="441"/>
      <c r="W250" s="441"/>
      <c r="X250" s="441"/>
      <c r="Y250" s="441"/>
      <c r="Z250" s="441"/>
      <c r="AA250" s="441"/>
      <c r="AB250" s="441"/>
      <c r="AC250" s="441"/>
      <c r="AD250" s="441"/>
      <c r="AE250" s="441"/>
      <c r="AF250" s="441"/>
      <c r="AG250" s="441"/>
      <c r="AH250" s="44"/>
    </row>
    <row r="251" spans="1:34" s="4" customFormat="1" ht="21.75" customHeight="1">
      <c r="A251" s="3"/>
      <c r="D251" s="312" t="s">
        <v>94</v>
      </c>
      <c r="E251" s="313"/>
      <c r="F251" s="313"/>
      <c r="G251" s="313"/>
      <c r="H251" s="313"/>
      <c r="I251" s="314"/>
      <c r="J251" s="252">
        <v>0</v>
      </c>
      <c r="K251" s="253"/>
      <c r="L251" s="254"/>
      <c r="M251" s="252">
        <v>68771</v>
      </c>
      <c r="N251" s="253"/>
      <c r="O251" s="254"/>
      <c r="P251" s="252">
        <v>0</v>
      </c>
      <c r="Q251" s="253"/>
      <c r="R251" s="254"/>
      <c r="S251" s="252">
        <v>0</v>
      </c>
      <c r="T251" s="253"/>
      <c r="U251" s="254"/>
      <c r="V251" s="252">
        <v>0</v>
      </c>
      <c r="W251" s="253"/>
      <c r="X251" s="254"/>
      <c r="Y251" s="252">
        <v>0</v>
      </c>
      <c r="Z251" s="253"/>
      <c r="AA251" s="254"/>
      <c r="AB251" s="252">
        <v>0</v>
      </c>
      <c r="AC251" s="253"/>
      <c r="AD251" s="254"/>
      <c r="AE251" s="252">
        <f>SUM(J251:AD251)</f>
        <v>68771</v>
      </c>
      <c r="AF251" s="253"/>
      <c r="AG251" s="254"/>
      <c r="AH251" s="20"/>
    </row>
    <row r="252" spans="1:34" s="4" customFormat="1" ht="13.8">
      <c r="A252" s="3"/>
      <c r="D252" s="360" t="s">
        <v>89</v>
      </c>
      <c r="E252" s="361"/>
      <c r="F252" s="361"/>
      <c r="G252" s="361"/>
      <c r="H252" s="361"/>
      <c r="I252" s="362"/>
      <c r="J252" s="245"/>
      <c r="K252" s="246"/>
      <c r="L252" s="247"/>
      <c r="M252" s="245">
        <v>7639</v>
      </c>
      <c r="N252" s="246"/>
      <c r="O252" s="247"/>
      <c r="P252" s="245"/>
      <c r="Q252" s="246"/>
      <c r="R252" s="247"/>
      <c r="S252" s="245"/>
      <c r="T252" s="246"/>
      <c r="U252" s="247"/>
      <c r="V252" s="245"/>
      <c r="W252" s="246"/>
      <c r="X252" s="247"/>
      <c r="Y252" s="245"/>
      <c r="Z252" s="246"/>
      <c r="AA252" s="247"/>
      <c r="AB252" s="245"/>
      <c r="AC252" s="246"/>
      <c r="AD252" s="247"/>
      <c r="AE252" s="245">
        <f>SUM(J252:AD252)</f>
        <v>7639</v>
      </c>
      <c r="AF252" s="246"/>
      <c r="AG252" s="247"/>
      <c r="AH252" s="20"/>
    </row>
    <row r="253" spans="1:34" s="4" customFormat="1" ht="13.8">
      <c r="A253" s="3"/>
      <c r="D253" s="360" t="s">
        <v>90</v>
      </c>
      <c r="E253" s="361"/>
      <c r="F253" s="361"/>
      <c r="G253" s="361"/>
      <c r="H253" s="361"/>
      <c r="I253" s="362"/>
      <c r="J253" s="245"/>
      <c r="K253" s="246"/>
      <c r="L253" s="247"/>
      <c r="M253" s="245"/>
      <c r="N253" s="246"/>
      <c r="O253" s="247"/>
      <c r="P253" s="245"/>
      <c r="Q253" s="246"/>
      <c r="R253" s="247"/>
      <c r="S253" s="245"/>
      <c r="T253" s="246"/>
      <c r="U253" s="247"/>
      <c r="V253" s="245"/>
      <c r="W253" s="246"/>
      <c r="X253" s="247"/>
      <c r="Y253" s="245"/>
      <c r="Z253" s="246"/>
      <c r="AA253" s="247"/>
      <c r="AB253" s="245"/>
      <c r="AC253" s="246"/>
      <c r="AD253" s="247"/>
      <c r="AE253" s="245">
        <f>SUM(J253:AD253)</f>
        <v>0</v>
      </c>
      <c r="AF253" s="246"/>
      <c r="AG253" s="247"/>
      <c r="AH253" s="20"/>
    </row>
    <row r="254" spans="1:34" s="4" customFormat="1" ht="13.8">
      <c r="A254" s="3"/>
      <c r="D254" s="225" t="s">
        <v>91</v>
      </c>
      <c r="E254" s="225"/>
      <c r="F254" s="225"/>
      <c r="G254" s="225"/>
      <c r="H254" s="225"/>
      <c r="I254" s="225"/>
      <c r="J254" s="216"/>
      <c r="K254" s="216"/>
      <c r="L254" s="216"/>
      <c r="M254" s="216"/>
      <c r="N254" s="216"/>
      <c r="O254" s="216"/>
      <c r="P254" s="216"/>
      <c r="Q254" s="216"/>
      <c r="R254" s="216"/>
      <c r="S254" s="216"/>
      <c r="T254" s="216"/>
      <c r="U254" s="216"/>
      <c r="V254" s="216"/>
      <c r="W254" s="216"/>
      <c r="X254" s="216"/>
      <c r="Y254" s="216"/>
      <c r="Z254" s="216"/>
      <c r="AA254" s="216"/>
      <c r="AB254" s="216"/>
      <c r="AC254" s="216"/>
      <c r="AD254" s="216"/>
      <c r="AE254" s="216">
        <f>SUM(J254:AD254)</f>
        <v>0</v>
      </c>
      <c r="AF254" s="216"/>
      <c r="AG254" s="216"/>
      <c r="AH254" s="20"/>
    </row>
    <row r="255" spans="1:34" s="4" customFormat="1" ht="21.75" customHeight="1" thickBot="1">
      <c r="A255" s="3"/>
      <c r="D255" s="373" t="s">
        <v>92</v>
      </c>
      <c r="E255" s="374"/>
      <c r="F255" s="374"/>
      <c r="G255" s="374"/>
      <c r="H255" s="374"/>
      <c r="I255" s="375"/>
      <c r="J255" s="310">
        <f>J251+J252-J253+J254</f>
        <v>0</v>
      </c>
      <c r="K255" s="310"/>
      <c r="L255" s="310"/>
      <c r="M255" s="310">
        <f>M251+M252-M253+M254</f>
        <v>76410</v>
      </c>
      <c r="N255" s="310"/>
      <c r="O255" s="310"/>
      <c r="P255" s="310">
        <f>P251+P252-P253+P254</f>
        <v>0</v>
      </c>
      <c r="Q255" s="310"/>
      <c r="R255" s="310"/>
      <c r="S255" s="310">
        <f>S251+S252-S253+S254</f>
        <v>0</v>
      </c>
      <c r="T255" s="310"/>
      <c r="U255" s="310"/>
      <c r="V255" s="310">
        <f>V251+V252-V253+V254</f>
        <v>0</v>
      </c>
      <c r="W255" s="310"/>
      <c r="X255" s="310"/>
      <c r="Y255" s="310">
        <f>Y251+Y252-Y253+Y254</f>
        <v>0</v>
      </c>
      <c r="Z255" s="310"/>
      <c r="AA255" s="310"/>
      <c r="AB255" s="310">
        <f>AB251+AB252-AB253+AB254</f>
        <v>0</v>
      </c>
      <c r="AC255" s="310"/>
      <c r="AD255" s="310"/>
      <c r="AE255" s="310">
        <f>AE251+AE252-AE253+AE254</f>
        <v>76410</v>
      </c>
      <c r="AF255" s="310"/>
      <c r="AG255" s="310"/>
      <c r="AH255" s="20"/>
    </row>
    <row r="256" spans="1:34" s="4" customFormat="1" ht="14.4" thickBot="1">
      <c r="A256" s="3"/>
      <c r="D256" s="441" t="s">
        <v>95</v>
      </c>
      <c r="E256" s="441"/>
      <c r="F256" s="441"/>
      <c r="G256" s="441"/>
      <c r="H256" s="441"/>
      <c r="I256" s="441"/>
      <c r="J256" s="441"/>
      <c r="K256" s="441"/>
      <c r="L256" s="441"/>
      <c r="M256" s="441"/>
      <c r="N256" s="441"/>
      <c r="O256" s="441"/>
      <c r="P256" s="441"/>
      <c r="Q256" s="441"/>
      <c r="R256" s="441"/>
      <c r="S256" s="441"/>
      <c r="T256" s="441"/>
      <c r="U256" s="441"/>
      <c r="V256" s="441"/>
      <c r="W256" s="441"/>
      <c r="X256" s="441"/>
      <c r="Y256" s="441"/>
      <c r="Z256" s="441"/>
      <c r="AA256" s="441"/>
      <c r="AB256" s="441"/>
      <c r="AC256" s="441"/>
      <c r="AD256" s="441"/>
      <c r="AE256" s="441"/>
      <c r="AF256" s="441"/>
      <c r="AG256" s="441"/>
      <c r="AH256" s="44"/>
    </row>
    <row r="257" spans="1:34" s="4" customFormat="1" ht="21.75" customHeight="1">
      <c r="A257" s="3"/>
      <c r="D257" s="312" t="s">
        <v>94</v>
      </c>
      <c r="E257" s="313"/>
      <c r="F257" s="313"/>
      <c r="G257" s="313"/>
      <c r="H257" s="313"/>
      <c r="I257" s="314"/>
      <c r="J257" s="252"/>
      <c r="K257" s="253"/>
      <c r="L257" s="254"/>
      <c r="M257" s="252"/>
      <c r="N257" s="253"/>
      <c r="O257" s="254"/>
      <c r="P257" s="252"/>
      <c r="Q257" s="253"/>
      <c r="R257" s="254"/>
      <c r="S257" s="252"/>
      <c r="T257" s="253"/>
      <c r="U257" s="254"/>
      <c r="V257" s="252"/>
      <c r="W257" s="253"/>
      <c r="X257" s="254"/>
      <c r="Y257" s="252"/>
      <c r="Z257" s="253"/>
      <c r="AA257" s="254"/>
      <c r="AB257" s="252"/>
      <c r="AC257" s="253"/>
      <c r="AD257" s="254"/>
      <c r="AE257" s="252">
        <f>SUM(J257:AD257)</f>
        <v>0</v>
      </c>
      <c r="AF257" s="253"/>
      <c r="AG257" s="254"/>
      <c r="AH257" s="20"/>
    </row>
    <row r="258" spans="1:34" s="4" customFormat="1" ht="13.8">
      <c r="A258" s="3"/>
      <c r="D258" s="360" t="s">
        <v>89</v>
      </c>
      <c r="E258" s="361"/>
      <c r="F258" s="361"/>
      <c r="G258" s="361"/>
      <c r="H258" s="361"/>
      <c r="I258" s="362"/>
      <c r="J258" s="245"/>
      <c r="K258" s="246"/>
      <c r="L258" s="247"/>
      <c r="M258" s="245"/>
      <c r="N258" s="246"/>
      <c r="O258" s="247"/>
      <c r="P258" s="245"/>
      <c r="Q258" s="246"/>
      <c r="R258" s="247"/>
      <c r="S258" s="245"/>
      <c r="T258" s="246"/>
      <c r="U258" s="247"/>
      <c r="V258" s="245"/>
      <c r="W258" s="246"/>
      <c r="X258" s="247"/>
      <c r="Y258" s="245"/>
      <c r="Z258" s="246"/>
      <c r="AA258" s="247"/>
      <c r="AB258" s="245"/>
      <c r="AC258" s="246"/>
      <c r="AD258" s="247"/>
      <c r="AE258" s="245">
        <f>SUM(J258:AD258)</f>
        <v>0</v>
      </c>
      <c r="AF258" s="246"/>
      <c r="AG258" s="247"/>
      <c r="AH258" s="20"/>
    </row>
    <row r="259" spans="1:34" s="4" customFormat="1" ht="13.8">
      <c r="A259" s="3"/>
      <c r="D259" s="360" t="s">
        <v>90</v>
      </c>
      <c r="E259" s="361"/>
      <c r="F259" s="361"/>
      <c r="G259" s="361"/>
      <c r="H259" s="361"/>
      <c r="I259" s="362"/>
      <c r="J259" s="245"/>
      <c r="K259" s="246"/>
      <c r="L259" s="247"/>
      <c r="M259" s="245"/>
      <c r="N259" s="246"/>
      <c r="O259" s="247"/>
      <c r="P259" s="245"/>
      <c r="Q259" s="246"/>
      <c r="R259" s="247"/>
      <c r="S259" s="245"/>
      <c r="T259" s="246"/>
      <c r="U259" s="247"/>
      <c r="V259" s="245"/>
      <c r="W259" s="246"/>
      <c r="X259" s="247"/>
      <c r="Y259" s="245"/>
      <c r="Z259" s="246"/>
      <c r="AA259" s="247"/>
      <c r="AB259" s="245"/>
      <c r="AC259" s="246"/>
      <c r="AD259" s="247"/>
      <c r="AE259" s="245">
        <f>SUM(J258:AD258)</f>
        <v>0</v>
      </c>
      <c r="AF259" s="246"/>
      <c r="AG259" s="247"/>
      <c r="AH259" s="20"/>
    </row>
    <row r="260" spans="1:34" s="4" customFormat="1" ht="13.8">
      <c r="A260" s="3"/>
      <c r="D260" s="225" t="s">
        <v>91</v>
      </c>
      <c r="E260" s="225"/>
      <c r="F260" s="225"/>
      <c r="G260" s="225"/>
      <c r="H260" s="225"/>
      <c r="I260" s="225"/>
      <c r="J260" s="216"/>
      <c r="K260" s="216"/>
      <c r="L260" s="216"/>
      <c r="M260" s="216"/>
      <c r="N260" s="216"/>
      <c r="O260" s="216"/>
      <c r="P260" s="216"/>
      <c r="Q260" s="216"/>
      <c r="R260" s="216"/>
      <c r="S260" s="216"/>
      <c r="T260" s="216"/>
      <c r="U260" s="216"/>
      <c r="V260" s="216"/>
      <c r="W260" s="216"/>
      <c r="X260" s="216"/>
      <c r="Y260" s="216"/>
      <c r="Z260" s="216"/>
      <c r="AA260" s="216"/>
      <c r="AB260" s="216"/>
      <c r="AC260" s="216"/>
      <c r="AD260" s="216"/>
      <c r="AE260" s="216">
        <f>SUM(J260:AD260)</f>
        <v>0</v>
      </c>
      <c r="AF260" s="216"/>
      <c r="AG260" s="216"/>
      <c r="AH260" s="20"/>
    </row>
    <row r="261" spans="1:34" s="4" customFormat="1" ht="21.75" customHeight="1" thickBot="1">
      <c r="A261" s="3"/>
      <c r="D261" s="373" t="s">
        <v>92</v>
      </c>
      <c r="E261" s="374"/>
      <c r="F261" s="374"/>
      <c r="G261" s="374"/>
      <c r="H261" s="374"/>
      <c r="I261" s="375"/>
      <c r="J261" s="310">
        <f>J257+J258-J259+J260</f>
        <v>0</v>
      </c>
      <c r="K261" s="310"/>
      <c r="L261" s="310"/>
      <c r="M261" s="310">
        <f>M257+M258-M259+M260</f>
        <v>0</v>
      </c>
      <c r="N261" s="310"/>
      <c r="O261" s="310"/>
      <c r="P261" s="310">
        <f>P257+P258-P259+P260</f>
        <v>0</v>
      </c>
      <c r="Q261" s="310"/>
      <c r="R261" s="310"/>
      <c r="S261" s="310">
        <f>S257+S258-S259+S260</f>
        <v>0</v>
      </c>
      <c r="T261" s="310"/>
      <c r="U261" s="310"/>
      <c r="V261" s="310">
        <f>V257+V258-V259+V260</f>
        <v>0</v>
      </c>
      <c r="W261" s="310"/>
      <c r="X261" s="310"/>
      <c r="Y261" s="310">
        <f>Y257+Y258-Y259+Y260</f>
        <v>0</v>
      </c>
      <c r="Z261" s="310"/>
      <c r="AA261" s="310"/>
      <c r="AB261" s="310">
        <f>AB257+AB258-AB259+AB260</f>
        <v>0</v>
      </c>
      <c r="AC261" s="310"/>
      <c r="AD261" s="310"/>
      <c r="AE261" s="310">
        <f>AE257+AE258-AE259+AE260</f>
        <v>0</v>
      </c>
      <c r="AF261" s="310"/>
      <c r="AG261" s="310"/>
      <c r="AH261" s="20"/>
    </row>
    <row r="262" spans="1:34" s="4" customFormat="1" ht="14.4" thickBot="1">
      <c r="A262" s="3"/>
      <c r="D262" s="441" t="s">
        <v>96</v>
      </c>
      <c r="E262" s="441"/>
      <c r="F262" s="441"/>
      <c r="G262" s="441"/>
      <c r="H262" s="441"/>
      <c r="I262" s="441"/>
      <c r="J262" s="441"/>
      <c r="K262" s="441"/>
      <c r="L262" s="441"/>
      <c r="M262" s="441"/>
      <c r="N262" s="441"/>
      <c r="O262" s="441"/>
      <c r="P262" s="441"/>
      <c r="Q262" s="441"/>
      <c r="R262" s="441"/>
      <c r="S262" s="441"/>
      <c r="T262" s="441"/>
      <c r="U262" s="441"/>
      <c r="V262" s="441"/>
      <c r="W262" s="441"/>
      <c r="X262" s="441"/>
      <c r="Y262" s="441"/>
      <c r="Z262" s="441"/>
      <c r="AA262" s="441"/>
      <c r="AB262" s="441"/>
      <c r="AC262" s="441"/>
      <c r="AD262" s="441"/>
      <c r="AE262" s="441"/>
      <c r="AF262" s="441"/>
      <c r="AG262" s="441"/>
      <c r="AH262" s="44"/>
    </row>
    <row r="263" spans="1:34" s="4" customFormat="1" ht="21.75" customHeight="1">
      <c r="A263" s="3"/>
      <c r="D263" s="233" t="s">
        <v>94</v>
      </c>
      <c r="E263" s="233"/>
      <c r="F263" s="233"/>
      <c r="G263" s="233"/>
      <c r="H263" s="233"/>
      <c r="I263" s="233"/>
      <c r="J263" s="442">
        <f>J245-J251-J257</f>
        <v>0</v>
      </c>
      <c r="K263" s="442"/>
      <c r="L263" s="442"/>
      <c r="M263" s="442">
        <f>M245-M251-M257</f>
        <v>7784</v>
      </c>
      <c r="N263" s="442"/>
      <c r="O263" s="442"/>
      <c r="P263" s="442">
        <f>P245-P251-P257</f>
        <v>0</v>
      </c>
      <c r="Q263" s="442"/>
      <c r="R263" s="442"/>
      <c r="S263" s="442">
        <f>S245-S251-S257</f>
        <v>0</v>
      </c>
      <c r="T263" s="442"/>
      <c r="U263" s="442"/>
      <c r="V263" s="442">
        <f>V245-V251-V257</f>
        <v>0</v>
      </c>
      <c r="W263" s="442"/>
      <c r="X263" s="442"/>
      <c r="Y263" s="442">
        <f>Y245-Y251-Y257</f>
        <v>0</v>
      </c>
      <c r="Z263" s="442"/>
      <c r="AA263" s="442"/>
      <c r="AB263" s="442">
        <f>AB245-AB251-AB257</f>
        <v>0</v>
      </c>
      <c r="AC263" s="442"/>
      <c r="AD263" s="442"/>
      <c r="AE263" s="442">
        <f>AE245-AE251-AE257</f>
        <v>7784</v>
      </c>
      <c r="AF263" s="442"/>
      <c r="AG263" s="442"/>
      <c r="AH263" s="20"/>
    </row>
    <row r="264" spans="1:34" s="4" customFormat="1" ht="21.75" customHeight="1" thickBot="1">
      <c r="A264" s="3"/>
      <c r="D264" s="217" t="s">
        <v>92</v>
      </c>
      <c r="E264" s="217"/>
      <c r="F264" s="217"/>
      <c r="G264" s="217"/>
      <c r="H264" s="217"/>
      <c r="I264" s="217"/>
      <c r="J264" s="310">
        <f>J249-J255-J261</f>
        <v>0</v>
      </c>
      <c r="K264" s="310"/>
      <c r="L264" s="310"/>
      <c r="M264" s="310">
        <f>M249-M255-M261</f>
        <v>4634</v>
      </c>
      <c r="N264" s="310"/>
      <c r="O264" s="310"/>
      <c r="P264" s="310">
        <f>P249-P255-P261</f>
        <v>0</v>
      </c>
      <c r="Q264" s="310"/>
      <c r="R264" s="310"/>
      <c r="S264" s="310">
        <f>S249-S255-S261</f>
        <v>0</v>
      </c>
      <c r="T264" s="310"/>
      <c r="U264" s="310"/>
      <c r="V264" s="310">
        <f>V249-V255-V261</f>
        <v>0</v>
      </c>
      <c r="W264" s="310"/>
      <c r="X264" s="310"/>
      <c r="Y264" s="310">
        <f>Y249-Y255-Y261</f>
        <v>0</v>
      </c>
      <c r="Z264" s="310"/>
      <c r="AA264" s="310"/>
      <c r="AB264" s="310">
        <f>AB249-AB255-AB261</f>
        <v>0</v>
      </c>
      <c r="AC264" s="310"/>
      <c r="AD264" s="310"/>
      <c r="AE264" s="310">
        <f>AE249-AE255-AE261</f>
        <v>4634</v>
      </c>
      <c r="AF264" s="310"/>
      <c r="AG264" s="310"/>
      <c r="AH264" s="20"/>
    </row>
    <row r="265" spans="1:34" s="4" customFormat="1" ht="13.8">
      <c r="A265" s="3"/>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row>
    <row r="266" spans="1:34" s="4" customFormat="1" ht="13.8">
      <c r="A266" s="3"/>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row>
    <row r="267" spans="1:34" s="4" customFormat="1" ht="13.8">
      <c r="A267" s="3"/>
      <c r="D267" s="41" t="s">
        <v>99</v>
      </c>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20"/>
    </row>
    <row r="268" spans="1:34" s="4" customFormat="1" ht="13.8">
      <c r="A268" s="25"/>
      <c r="D268" s="41"/>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20"/>
    </row>
    <row r="269" spans="1:34" s="4" customFormat="1" ht="13.8">
      <c r="A269" s="3"/>
      <c r="D269" s="69" t="s">
        <v>100</v>
      </c>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20"/>
    </row>
    <row r="270" spans="1:34" s="4" customFormat="1" ht="14.4" thickBot="1">
      <c r="A270" s="25"/>
      <c r="D270" s="6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20"/>
    </row>
    <row r="271" spans="1:34" s="4" customFormat="1" ht="15.75" customHeight="1" thickBot="1">
      <c r="A271" s="3" t="s">
        <v>101</v>
      </c>
      <c r="D271" s="303" t="s">
        <v>102</v>
      </c>
      <c r="E271" s="304"/>
      <c r="F271" s="304"/>
      <c r="G271" s="305"/>
      <c r="H271" s="220" t="s">
        <v>16</v>
      </c>
      <c r="I271" s="220"/>
      <c r="J271" s="220"/>
      <c r="K271" s="220"/>
      <c r="L271" s="220"/>
      <c r="M271" s="220"/>
      <c r="N271" s="220"/>
      <c r="O271" s="220"/>
      <c r="P271" s="220"/>
      <c r="Q271" s="220"/>
      <c r="R271" s="220"/>
      <c r="S271" s="220"/>
      <c r="T271" s="220"/>
      <c r="U271" s="220"/>
      <c r="V271" s="220"/>
      <c r="W271" s="220"/>
      <c r="X271" s="220"/>
      <c r="Y271" s="220"/>
      <c r="Z271" s="220"/>
      <c r="AA271" s="220"/>
      <c r="AB271" s="220"/>
      <c r="AC271" s="220"/>
      <c r="AD271" s="220"/>
      <c r="AE271" s="220"/>
      <c r="AF271" s="220"/>
      <c r="AG271" s="220"/>
      <c r="AH271" s="220"/>
    </row>
    <row r="272" spans="1:34" s="4" customFormat="1" ht="62.55" customHeight="1" thickBot="1">
      <c r="A272" s="3"/>
      <c r="D272" s="306"/>
      <c r="E272" s="307"/>
      <c r="F272" s="307"/>
      <c r="G272" s="308"/>
      <c r="H272" s="221" t="s">
        <v>103</v>
      </c>
      <c r="I272" s="221"/>
      <c r="J272" s="221"/>
      <c r="K272" s="221" t="s">
        <v>47</v>
      </c>
      <c r="L272" s="221"/>
      <c r="M272" s="221"/>
      <c r="N272" s="221" t="s">
        <v>104</v>
      </c>
      <c r="O272" s="221"/>
      <c r="P272" s="221"/>
      <c r="Q272" s="221" t="s">
        <v>105</v>
      </c>
      <c r="R272" s="221"/>
      <c r="S272" s="221"/>
      <c r="T272" s="221" t="s">
        <v>106</v>
      </c>
      <c r="U272" s="221"/>
      <c r="V272" s="221"/>
      <c r="W272" s="221" t="s">
        <v>107</v>
      </c>
      <c r="X272" s="221"/>
      <c r="Y272" s="221"/>
      <c r="Z272" s="221" t="s">
        <v>108</v>
      </c>
      <c r="AA272" s="221"/>
      <c r="AB272" s="221"/>
      <c r="AC272" s="221" t="s">
        <v>109</v>
      </c>
      <c r="AD272" s="221"/>
      <c r="AE272" s="221"/>
      <c r="AF272" s="221" t="s">
        <v>27</v>
      </c>
      <c r="AG272" s="221"/>
      <c r="AH272" s="221"/>
    </row>
    <row r="273" spans="1:35" s="4" customFormat="1" ht="15.75" customHeight="1" thickBot="1">
      <c r="A273" s="3"/>
      <c r="D273" s="230" t="s">
        <v>87</v>
      </c>
      <c r="E273" s="231"/>
      <c r="F273" s="231"/>
      <c r="G273" s="231"/>
      <c r="H273" s="231"/>
      <c r="I273" s="231"/>
      <c r="J273" s="231"/>
      <c r="K273" s="231"/>
      <c r="L273" s="231"/>
      <c r="M273" s="231"/>
      <c r="N273" s="231"/>
      <c r="O273" s="231"/>
      <c r="P273" s="231"/>
      <c r="Q273" s="231"/>
      <c r="R273" s="231"/>
      <c r="S273" s="231"/>
      <c r="T273" s="231"/>
      <c r="U273" s="231"/>
      <c r="V273" s="231"/>
      <c r="W273" s="231"/>
      <c r="X273" s="231"/>
      <c r="Y273" s="231"/>
      <c r="Z273" s="231"/>
      <c r="AA273" s="231"/>
      <c r="AB273" s="231"/>
      <c r="AC273" s="231"/>
      <c r="AD273" s="231"/>
      <c r="AE273" s="231"/>
      <c r="AF273" s="231"/>
      <c r="AG273" s="231"/>
      <c r="AH273" s="232"/>
    </row>
    <row r="274" spans="1:35" s="4" customFormat="1" ht="21.75" customHeight="1">
      <c r="A274" s="3"/>
      <c r="D274" s="227" t="s">
        <v>88</v>
      </c>
      <c r="E274" s="227"/>
      <c r="F274" s="227"/>
      <c r="G274" s="227"/>
      <c r="H274" s="228">
        <v>0</v>
      </c>
      <c r="I274" s="228"/>
      <c r="J274" s="228"/>
      <c r="K274" s="229">
        <v>15701</v>
      </c>
      <c r="L274" s="229"/>
      <c r="M274" s="229"/>
      <c r="N274" s="229">
        <v>3101912</v>
      </c>
      <c r="O274" s="229"/>
      <c r="P274" s="229"/>
      <c r="Q274" s="229">
        <v>0</v>
      </c>
      <c r="R274" s="229"/>
      <c r="S274" s="229"/>
      <c r="T274" s="229">
        <v>0</v>
      </c>
      <c r="U274" s="229"/>
      <c r="V274" s="229"/>
      <c r="W274" s="229">
        <v>0</v>
      </c>
      <c r="X274" s="229"/>
      <c r="Y274" s="229"/>
      <c r="Z274" s="229">
        <v>779</v>
      </c>
      <c r="AA274" s="229"/>
      <c r="AB274" s="229"/>
      <c r="AC274" s="229">
        <v>0</v>
      </c>
      <c r="AD274" s="229"/>
      <c r="AE274" s="229"/>
      <c r="AF274" s="229">
        <f>SUM(H274:AE274)</f>
        <v>3118392</v>
      </c>
      <c r="AG274" s="229"/>
      <c r="AH274" s="229"/>
    </row>
    <row r="275" spans="1:35" s="4" customFormat="1" ht="13.8">
      <c r="A275" s="3"/>
      <c r="D275" s="225" t="s">
        <v>89</v>
      </c>
      <c r="E275" s="225"/>
      <c r="F275" s="225"/>
      <c r="G275" s="225"/>
      <c r="H275" s="226"/>
      <c r="I275" s="226"/>
      <c r="J275" s="226"/>
      <c r="K275" s="216"/>
      <c r="L275" s="216"/>
      <c r="M275" s="216"/>
      <c r="N275" s="216">
        <f>9077673</f>
        <v>9077673</v>
      </c>
      <c r="O275" s="216"/>
      <c r="P275" s="216"/>
      <c r="Q275" s="216"/>
      <c r="R275" s="216"/>
      <c r="S275" s="216"/>
      <c r="T275" s="216"/>
      <c r="U275" s="216"/>
      <c r="V275" s="216"/>
      <c r="W275" s="216"/>
      <c r="X275" s="216"/>
      <c r="Y275" s="216"/>
      <c r="Z275" s="216">
        <v>424</v>
      </c>
      <c r="AA275" s="216"/>
      <c r="AB275" s="216"/>
      <c r="AC275" s="216"/>
      <c r="AD275" s="216"/>
      <c r="AE275" s="216"/>
      <c r="AF275" s="216">
        <f>SUM(H275:AE275)</f>
        <v>9078097</v>
      </c>
      <c r="AG275" s="216"/>
      <c r="AH275" s="216"/>
    </row>
    <row r="276" spans="1:35" s="4" customFormat="1" ht="13.8">
      <c r="A276" s="3"/>
      <c r="D276" s="225" t="s">
        <v>90</v>
      </c>
      <c r="E276" s="225"/>
      <c r="F276" s="225"/>
      <c r="G276" s="225"/>
      <c r="H276" s="226"/>
      <c r="I276" s="226"/>
      <c r="J276" s="226"/>
      <c r="K276" s="216"/>
      <c r="L276" s="216"/>
      <c r="M276" s="216"/>
      <c r="N276" s="216">
        <v>7741237</v>
      </c>
      <c r="O276" s="216"/>
      <c r="P276" s="216"/>
      <c r="Q276" s="216"/>
      <c r="R276" s="216"/>
      <c r="S276" s="216"/>
      <c r="T276" s="216"/>
      <c r="U276" s="216"/>
      <c r="V276" s="216"/>
      <c r="W276" s="216"/>
      <c r="X276" s="216"/>
      <c r="Y276" s="216"/>
      <c r="Z276" s="216"/>
      <c r="AA276" s="216"/>
      <c r="AB276" s="216"/>
      <c r="AC276" s="216"/>
      <c r="AD276" s="216"/>
      <c r="AE276" s="216"/>
      <c r="AF276" s="216">
        <f>SUM(H276:AE276)</f>
        <v>7741237</v>
      </c>
      <c r="AG276" s="216"/>
      <c r="AH276" s="216"/>
    </row>
    <row r="277" spans="1:35" s="4" customFormat="1" ht="13.8">
      <c r="A277" s="3"/>
      <c r="D277" s="225" t="s">
        <v>91</v>
      </c>
      <c r="E277" s="225"/>
      <c r="F277" s="225"/>
      <c r="G277" s="225"/>
      <c r="H277" s="226"/>
      <c r="I277" s="226"/>
      <c r="J277" s="226"/>
      <c r="K277" s="216"/>
      <c r="L277" s="216"/>
      <c r="M277" s="216"/>
      <c r="N277" s="216"/>
      <c r="O277" s="216"/>
      <c r="P277" s="216"/>
      <c r="Q277" s="216"/>
      <c r="R277" s="216"/>
      <c r="S277" s="216"/>
      <c r="T277" s="216"/>
      <c r="U277" s="216"/>
      <c r="V277" s="216"/>
      <c r="W277" s="216"/>
      <c r="X277" s="216"/>
      <c r="Y277" s="216"/>
      <c r="Z277" s="216"/>
      <c r="AA277" s="216"/>
      <c r="AB277" s="216"/>
      <c r="AC277" s="216"/>
      <c r="AD277" s="216"/>
      <c r="AE277" s="216"/>
      <c r="AF277" s="216">
        <f>SUM(H277:AE277)</f>
        <v>0</v>
      </c>
      <c r="AG277" s="216"/>
      <c r="AH277" s="216"/>
    </row>
    <row r="278" spans="1:35" s="4" customFormat="1" ht="30" customHeight="1" thickBot="1">
      <c r="A278" s="3"/>
      <c r="D278" s="217" t="s">
        <v>92</v>
      </c>
      <c r="E278" s="217"/>
      <c r="F278" s="217"/>
      <c r="G278" s="217"/>
      <c r="H278" s="218">
        <f>H274+H275-H276+H277</f>
        <v>0</v>
      </c>
      <c r="I278" s="218"/>
      <c r="J278" s="218"/>
      <c r="K278" s="218">
        <f>K274+K275-K276+K277</f>
        <v>15701</v>
      </c>
      <c r="L278" s="218"/>
      <c r="M278" s="218"/>
      <c r="N278" s="218">
        <f>N274+N275-N276+N277</f>
        <v>4438348</v>
      </c>
      <c r="O278" s="218"/>
      <c r="P278" s="218"/>
      <c r="Q278" s="218">
        <f>Q274+Q275-Q276+Q277</f>
        <v>0</v>
      </c>
      <c r="R278" s="218"/>
      <c r="S278" s="218"/>
      <c r="T278" s="218">
        <f>T274+T275-T276+T277</f>
        <v>0</v>
      </c>
      <c r="U278" s="218"/>
      <c r="V278" s="218"/>
      <c r="W278" s="218">
        <f>W274+W275-W276+W277</f>
        <v>0</v>
      </c>
      <c r="X278" s="218"/>
      <c r="Y278" s="218"/>
      <c r="Z278" s="218">
        <f>Z274+Z275-Z276+Z277</f>
        <v>1203</v>
      </c>
      <c r="AA278" s="218"/>
      <c r="AB278" s="218"/>
      <c r="AC278" s="218">
        <f>AC274+AC275-AC276+AC277</f>
        <v>0</v>
      </c>
      <c r="AD278" s="218"/>
      <c r="AE278" s="218"/>
      <c r="AF278" s="218">
        <f>AF274+AF275-AF276+AF277</f>
        <v>4455252</v>
      </c>
      <c r="AG278" s="218"/>
      <c r="AH278" s="218"/>
    </row>
    <row r="279" spans="1:35" s="4" customFormat="1" ht="15.75" customHeight="1" thickBot="1">
      <c r="A279" s="3"/>
      <c r="D279" s="230" t="s">
        <v>93</v>
      </c>
      <c r="E279" s="231"/>
      <c r="F279" s="231"/>
      <c r="G279" s="231"/>
      <c r="H279" s="231"/>
      <c r="I279" s="231"/>
      <c r="J279" s="231"/>
      <c r="K279" s="231"/>
      <c r="L279" s="231"/>
      <c r="M279" s="231"/>
      <c r="N279" s="231"/>
      <c r="O279" s="231"/>
      <c r="P279" s="231"/>
      <c r="Q279" s="231"/>
      <c r="R279" s="231"/>
      <c r="S279" s="231"/>
      <c r="T279" s="231"/>
      <c r="U279" s="231"/>
      <c r="V279" s="231"/>
      <c r="W279" s="231"/>
      <c r="X279" s="231"/>
      <c r="Y279" s="231"/>
      <c r="Z279" s="231"/>
      <c r="AA279" s="231"/>
      <c r="AB279" s="231"/>
      <c r="AC279" s="231"/>
      <c r="AD279" s="231"/>
      <c r="AE279" s="231"/>
      <c r="AF279" s="231"/>
      <c r="AG279" s="231"/>
      <c r="AH279" s="232"/>
    </row>
    <row r="280" spans="1:35" s="4" customFormat="1" ht="34.5" customHeight="1">
      <c r="A280" s="3"/>
      <c r="D280" s="227" t="s">
        <v>94</v>
      </c>
      <c r="E280" s="227"/>
      <c r="F280" s="227"/>
      <c r="G280" s="227"/>
      <c r="H280" s="228">
        <v>0</v>
      </c>
      <c r="I280" s="228"/>
      <c r="J280" s="228"/>
      <c r="K280" s="229">
        <v>2724</v>
      </c>
      <c r="L280" s="229"/>
      <c r="M280" s="229"/>
      <c r="N280" s="229">
        <v>1262124</v>
      </c>
      <c r="O280" s="229"/>
      <c r="P280" s="229"/>
      <c r="Q280" s="229">
        <v>0</v>
      </c>
      <c r="R280" s="229"/>
      <c r="S280" s="229"/>
      <c r="T280" s="229">
        <v>0</v>
      </c>
      <c r="U280" s="229"/>
      <c r="V280" s="229"/>
      <c r="W280" s="229">
        <v>0</v>
      </c>
      <c r="X280" s="229"/>
      <c r="Y280" s="229"/>
      <c r="Z280" s="229">
        <v>0</v>
      </c>
      <c r="AA280" s="229"/>
      <c r="AB280" s="229"/>
      <c r="AC280" s="229">
        <v>0</v>
      </c>
      <c r="AD280" s="229"/>
      <c r="AE280" s="229"/>
      <c r="AF280" s="229">
        <f>SUM(H280:AE280)</f>
        <v>1264848</v>
      </c>
      <c r="AG280" s="229"/>
      <c r="AH280" s="229"/>
    </row>
    <row r="281" spans="1:35" s="4" customFormat="1" ht="13.8">
      <c r="A281" s="3"/>
      <c r="D281" s="225" t="s">
        <v>89</v>
      </c>
      <c r="E281" s="225"/>
      <c r="F281" s="225"/>
      <c r="G281" s="225"/>
      <c r="H281" s="226"/>
      <c r="I281" s="226"/>
      <c r="J281" s="226"/>
      <c r="K281" s="216">
        <v>1052</v>
      </c>
      <c r="L281" s="216"/>
      <c r="M281" s="216"/>
      <c r="N281" s="216">
        <v>486437</v>
      </c>
      <c r="O281" s="216"/>
      <c r="P281" s="216"/>
      <c r="Q281" s="216"/>
      <c r="R281" s="216"/>
      <c r="S281" s="216"/>
      <c r="T281" s="216"/>
      <c r="U281" s="216"/>
      <c r="V281" s="216"/>
      <c r="W281" s="216"/>
      <c r="X281" s="216"/>
      <c r="Y281" s="216"/>
      <c r="Z281" s="216"/>
      <c r="AA281" s="216"/>
      <c r="AB281" s="216"/>
      <c r="AC281" s="216"/>
      <c r="AD281" s="216"/>
      <c r="AE281" s="216"/>
      <c r="AF281" s="216">
        <f>SUM(H281:AE281)</f>
        <v>487489</v>
      </c>
      <c r="AG281" s="216"/>
      <c r="AH281" s="216"/>
    </row>
    <row r="282" spans="1:35" s="4" customFormat="1" ht="13.8">
      <c r="A282" s="3"/>
      <c r="D282" s="225" t="s">
        <v>90</v>
      </c>
      <c r="E282" s="225"/>
      <c r="F282" s="225"/>
      <c r="G282" s="225"/>
      <c r="H282" s="226"/>
      <c r="I282" s="226"/>
      <c r="J282" s="226"/>
      <c r="K282" s="216"/>
      <c r="L282" s="216"/>
      <c r="M282" s="216"/>
      <c r="N282" s="216">
        <v>320760</v>
      </c>
      <c r="O282" s="216"/>
      <c r="P282" s="216"/>
      <c r="Q282" s="216"/>
      <c r="R282" s="216"/>
      <c r="S282" s="216"/>
      <c r="T282" s="216"/>
      <c r="U282" s="216"/>
      <c r="V282" s="216"/>
      <c r="W282" s="216"/>
      <c r="X282" s="216"/>
      <c r="Y282" s="216"/>
      <c r="Z282" s="216"/>
      <c r="AA282" s="216"/>
      <c r="AB282" s="216"/>
      <c r="AC282" s="216"/>
      <c r="AD282" s="216"/>
      <c r="AE282" s="216"/>
      <c r="AF282" s="216">
        <f>SUM(H282:AE282)</f>
        <v>320760</v>
      </c>
      <c r="AG282" s="216"/>
      <c r="AH282" s="216"/>
      <c r="AI282" s="191"/>
    </row>
    <row r="283" spans="1:35" s="4" customFormat="1" ht="13.8">
      <c r="A283" s="3"/>
      <c r="D283" s="225" t="s">
        <v>91</v>
      </c>
      <c r="E283" s="225"/>
      <c r="F283" s="225"/>
      <c r="G283" s="225"/>
      <c r="H283" s="226"/>
      <c r="I283" s="226"/>
      <c r="J283" s="226"/>
      <c r="K283" s="216"/>
      <c r="L283" s="216"/>
      <c r="M283" s="216"/>
      <c r="N283" s="216"/>
      <c r="O283" s="216"/>
      <c r="P283" s="216"/>
      <c r="Q283" s="216"/>
      <c r="R283" s="216"/>
      <c r="S283" s="216"/>
      <c r="T283" s="216"/>
      <c r="U283" s="216"/>
      <c r="V283" s="216"/>
      <c r="W283" s="216"/>
      <c r="X283" s="216"/>
      <c r="Y283" s="216"/>
      <c r="Z283" s="216"/>
      <c r="AA283" s="216"/>
      <c r="AB283" s="216"/>
      <c r="AC283" s="216"/>
      <c r="AD283" s="216"/>
      <c r="AE283" s="216"/>
      <c r="AF283" s="216">
        <f>SUM(H283:AE283)</f>
        <v>0</v>
      </c>
      <c r="AG283" s="216"/>
      <c r="AH283" s="216"/>
    </row>
    <row r="284" spans="1:35" s="4" customFormat="1" ht="35.1" customHeight="1" thickBot="1">
      <c r="A284" s="3"/>
      <c r="D284" s="217" t="s">
        <v>92</v>
      </c>
      <c r="E284" s="217"/>
      <c r="F284" s="217"/>
      <c r="G284" s="217"/>
      <c r="H284" s="218">
        <f>H280+H281-H282+H283</f>
        <v>0</v>
      </c>
      <c r="I284" s="218"/>
      <c r="J284" s="218"/>
      <c r="K284" s="218">
        <f>K280+K281-K282+K283</f>
        <v>3776</v>
      </c>
      <c r="L284" s="218"/>
      <c r="M284" s="218"/>
      <c r="N284" s="218">
        <f>N280+N281-N282+N283</f>
        <v>1427801</v>
      </c>
      <c r="O284" s="218"/>
      <c r="P284" s="218"/>
      <c r="Q284" s="218">
        <f>Q280+Q281-Q282+Q283</f>
        <v>0</v>
      </c>
      <c r="R284" s="218"/>
      <c r="S284" s="218"/>
      <c r="T284" s="218">
        <f>T280+T281-T282+T283</f>
        <v>0</v>
      </c>
      <c r="U284" s="218"/>
      <c r="V284" s="218"/>
      <c r="W284" s="218">
        <f>W280+W281-W282+W283</f>
        <v>0</v>
      </c>
      <c r="X284" s="218"/>
      <c r="Y284" s="218"/>
      <c r="Z284" s="218">
        <f>Z280+Z281-Z282+Z283</f>
        <v>0</v>
      </c>
      <c r="AA284" s="218"/>
      <c r="AB284" s="218"/>
      <c r="AC284" s="218">
        <f>AC280+AC281-AC282+AC283</f>
        <v>0</v>
      </c>
      <c r="AD284" s="218"/>
      <c r="AE284" s="218"/>
      <c r="AF284" s="218">
        <f>AF280+AF281-AF282+AF283</f>
        <v>1431577</v>
      </c>
      <c r="AG284" s="218"/>
      <c r="AH284" s="218"/>
    </row>
    <row r="285" spans="1:35" s="4" customFormat="1" ht="15.75" customHeight="1" thickBot="1">
      <c r="A285" s="3"/>
      <c r="D285" s="230" t="s">
        <v>95</v>
      </c>
      <c r="E285" s="231"/>
      <c r="F285" s="231"/>
      <c r="G285" s="231"/>
      <c r="H285" s="231"/>
      <c r="I285" s="231"/>
      <c r="J285" s="231"/>
      <c r="K285" s="231"/>
      <c r="L285" s="231"/>
      <c r="M285" s="231"/>
      <c r="N285" s="231"/>
      <c r="O285" s="231"/>
      <c r="P285" s="231"/>
      <c r="Q285" s="231"/>
      <c r="R285" s="231"/>
      <c r="S285" s="231"/>
      <c r="T285" s="231"/>
      <c r="U285" s="231"/>
      <c r="V285" s="231"/>
      <c r="W285" s="231"/>
      <c r="X285" s="231"/>
      <c r="Y285" s="231"/>
      <c r="Z285" s="231"/>
      <c r="AA285" s="231"/>
      <c r="AB285" s="231"/>
      <c r="AC285" s="231"/>
      <c r="AD285" s="231"/>
      <c r="AE285" s="231"/>
      <c r="AF285" s="231"/>
      <c r="AG285" s="231"/>
      <c r="AH285" s="232"/>
    </row>
    <row r="286" spans="1:35" s="4" customFormat="1" ht="29.55" customHeight="1">
      <c r="A286" s="3"/>
      <c r="D286" s="227" t="s">
        <v>94</v>
      </c>
      <c r="E286" s="227"/>
      <c r="F286" s="227"/>
      <c r="G286" s="227"/>
      <c r="H286" s="228">
        <v>0</v>
      </c>
      <c r="I286" s="228"/>
      <c r="J286" s="228"/>
      <c r="K286" s="229">
        <v>0</v>
      </c>
      <c r="L286" s="229"/>
      <c r="M286" s="229"/>
      <c r="N286" s="229">
        <v>0</v>
      </c>
      <c r="O286" s="229"/>
      <c r="P286" s="229"/>
      <c r="Q286" s="229">
        <v>0</v>
      </c>
      <c r="R286" s="229"/>
      <c r="S286" s="229"/>
      <c r="T286" s="229">
        <v>0</v>
      </c>
      <c r="U286" s="229"/>
      <c r="V286" s="229"/>
      <c r="W286" s="229">
        <v>0</v>
      </c>
      <c r="X286" s="229"/>
      <c r="Y286" s="229"/>
      <c r="Z286" s="229">
        <v>0</v>
      </c>
      <c r="AA286" s="229"/>
      <c r="AB286" s="229"/>
      <c r="AC286" s="229">
        <v>0</v>
      </c>
      <c r="AD286" s="229"/>
      <c r="AE286" s="229"/>
      <c r="AF286" s="229">
        <f>SUM(H286:AE286)</f>
        <v>0</v>
      </c>
      <c r="AG286" s="229"/>
      <c r="AH286" s="229"/>
    </row>
    <row r="287" spans="1:35" s="4" customFormat="1" ht="15" customHeight="1">
      <c r="A287" s="3"/>
      <c r="D287" s="225" t="s">
        <v>89</v>
      </c>
      <c r="E287" s="225"/>
      <c r="F287" s="225"/>
      <c r="G287" s="225"/>
      <c r="H287" s="226"/>
      <c r="I287" s="226"/>
      <c r="J287" s="226"/>
      <c r="K287" s="216"/>
      <c r="L287" s="216"/>
      <c r="M287" s="216"/>
      <c r="N287" s="216"/>
      <c r="O287" s="216"/>
      <c r="P287" s="216"/>
      <c r="Q287" s="216"/>
      <c r="R287" s="216"/>
      <c r="S287" s="216"/>
      <c r="T287" s="216"/>
      <c r="U287" s="216"/>
      <c r="V287" s="216"/>
      <c r="W287" s="216"/>
      <c r="X287" s="216"/>
      <c r="Y287" s="216"/>
      <c r="Z287" s="216"/>
      <c r="AA287" s="216"/>
      <c r="AB287" s="216"/>
      <c r="AC287" s="216"/>
      <c r="AD287" s="216"/>
      <c r="AE287" s="216"/>
      <c r="AF287" s="216">
        <f>SUM(H287:AE287)</f>
        <v>0</v>
      </c>
      <c r="AG287" s="216"/>
      <c r="AH287" s="216"/>
    </row>
    <row r="288" spans="1:35" s="4" customFormat="1" ht="15" customHeight="1">
      <c r="A288" s="3"/>
      <c r="D288" s="225" t="s">
        <v>90</v>
      </c>
      <c r="E288" s="225"/>
      <c r="F288" s="225"/>
      <c r="G288" s="225"/>
      <c r="H288" s="226"/>
      <c r="I288" s="226"/>
      <c r="J288" s="226"/>
      <c r="K288" s="216"/>
      <c r="L288" s="216"/>
      <c r="M288" s="216"/>
      <c r="N288" s="216"/>
      <c r="O288" s="216"/>
      <c r="P288" s="216"/>
      <c r="Q288" s="216"/>
      <c r="R288" s="216"/>
      <c r="S288" s="216"/>
      <c r="T288" s="216"/>
      <c r="U288" s="216"/>
      <c r="V288" s="216"/>
      <c r="W288" s="216"/>
      <c r="X288" s="216"/>
      <c r="Y288" s="216"/>
      <c r="Z288" s="216"/>
      <c r="AA288" s="216"/>
      <c r="AB288" s="216"/>
      <c r="AC288" s="216"/>
      <c r="AD288" s="216"/>
      <c r="AE288" s="216"/>
      <c r="AF288" s="216">
        <f>SUM(H288:AE288)</f>
        <v>0</v>
      </c>
      <c r="AG288" s="216"/>
      <c r="AH288" s="216"/>
    </row>
    <row r="289" spans="1:34" s="4" customFormat="1" ht="13.8">
      <c r="A289" s="3"/>
      <c r="D289" s="225" t="s">
        <v>91</v>
      </c>
      <c r="E289" s="225"/>
      <c r="F289" s="225"/>
      <c r="G289" s="225"/>
      <c r="H289" s="226"/>
      <c r="I289" s="226"/>
      <c r="J289" s="226"/>
      <c r="K289" s="216"/>
      <c r="L289" s="216"/>
      <c r="M289" s="216"/>
      <c r="N289" s="216"/>
      <c r="O289" s="216"/>
      <c r="P289" s="216"/>
      <c r="Q289" s="216"/>
      <c r="R289" s="216"/>
      <c r="S289" s="216"/>
      <c r="T289" s="216"/>
      <c r="U289" s="216"/>
      <c r="V289" s="216"/>
      <c r="W289" s="216"/>
      <c r="X289" s="216"/>
      <c r="Y289" s="216"/>
      <c r="Z289" s="216"/>
      <c r="AA289" s="216"/>
      <c r="AB289" s="216"/>
      <c r="AC289" s="216"/>
      <c r="AD289" s="216"/>
      <c r="AE289" s="216"/>
      <c r="AF289" s="216">
        <f>SUM(H289:AE289)</f>
        <v>0</v>
      </c>
      <c r="AG289" s="216"/>
      <c r="AH289" s="216"/>
    </row>
    <row r="290" spans="1:34" s="4" customFormat="1" ht="31.5" customHeight="1" thickBot="1">
      <c r="A290" s="3"/>
      <c r="D290" s="217" t="s">
        <v>92</v>
      </c>
      <c r="E290" s="217"/>
      <c r="F290" s="217"/>
      <c r="G290" s="217"/>
      <c r="H290" s="218">
        <f>H286+H287-H288+H289</f>
        <v>0</v>
      </c>
      <c r="I290" s="218"/>
      <c r="J290" s="218"/>
      <c r="K290" s="218">
        <f>K286+K287-K288+K289</f>
        <v>0</v>
      </c>
      <c r="L290" s="218"/>
      <c r="M290" s="218"/>
      <c r="N290" s="218">
        <f>N286+N287-N288+N289</f>
        <v>0</v>
      </c>
      <c r="O290" s="218"/>
      <c r="P290" s="218"/>
      <c r="Q290" s="218">
        <f>Q286+Q287-Q288+Q289</f>
        <v>0</v>
      </c>
      <c r="R290" s="218"/>
      <c r="S290" s="218"/>
      <c r="T290" s="218">
        <f>T286+T287-T288+T289</f>
        <v>0</v>
      </c>
      <c r="U290" s="218"/>
      <c r="V290" s="218"/>
      <c r="W290" s="218">
        <f>W286+W287-W288+W289</f>
        <v>0</v>
      </c>
      <c r="X290" s="218"/>
      <c r="Y290" s="218"/>
      <c r="Z290" s="218">
        <f>Z286+Z287-Z288+Z289</f>
        <v>0</v>
      </c>
      <c r="AA290" s="218"/>
      <c r="AB290" s="218"/>
      <c r="AC290" s="218">
        <f>AC286+AC287-AC288+AC289</f>
        <v>0</v>
      </c>
      <c r="AD290" s="218"/>
      <c r="AE290" s="218"/>
      <c r="AF290" s="218">
        <f>AF286+AF287-AF288+AF289</f>
        <v>0</v>
      </c>
      <c r="AG290" s="218"/>
      <c r="AH290" s="218"/>
    </row>
    <row r="291" spans="1:34" s="4" customFormat="1" ht="15.75" customHeight="1" thickBot="1">
      <c r="A291" s="3"/>
      <c r="D291" s="230" t="s">
        <v>96</v>
      </c>
      <c r="E291" s="231"/>
      <c r="F291" s="231"/>
      <c r="G291" s="231"/>
      <c r="H291" s="231"/>
      <c r="I291" s="231"/>
      <c r="J291" s="231"/>
      <c r="K291" s="231"/>
      <c r="L291" s="231"/>
      <c r="M291" s="231"/>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2"/>
    </row>
    <row r="292" spans="1:34" s="4" customFormat="1" ht="22.5" customHeight="1">
      <c r="A292" s="3"/>
      <c r="D292" s="233" t="s">
        <v>94</v>
      </c>
      <c r="E292" s="233"/>
      <c r="F292" s="233"/>
      <c r="G292" s="233"/>
      <c r="H292" s="234">
        <f>H274-H280-H286</f>
        <v>0</v>
      </c>
      <c r="I292" s="234"/>
      <c r="J292" s="234"/>
      <c r="K292" s="234">
        <f>K274-K280-K286</f>
        <v>12977</v>
      </c>
      <c r="L292" s="234"/>
      <c r="M292" s="234"/>
      <c r="N292" s="234">
        <f>N274-N280-N286</f>
        <v>1839788</v>
      </c>
      <c r="O292" s="234"/>
      <c r="P292" s="234"/>
      <c r="Q292" s="234">
        <f>Q274-Q280-Q286</f>
        <v>0</v>
      </c>
      <c r="R292" s="234"/>
      <c r="S292" s="234"/>
      <c r="T292" s="234">
        <f>T274-T280-T286</f>
        <v>0</v>
      </c>
      <c r="U292" s="234"/>
      <c r="V292" s="234"/>
      <c r="W292" s="234">
        <f>W274-W280-W286</f>
        <v>0</v>
      </c>
      <c r="X292" s="234"/>
      <c r="Y292" s="234"/>
      <c r="Z292" s="234">
        <f>Z274-Z280-Z286</f>
        <v>779</v>
      </c>
      <c r="AA292" s="234"/>
      <c r="AB292" s="234"/>
      <c r="AC292" s="234">
        <f>AC274-AC280-AC286</f>
        <v>0</v>
      </c>
      <c r="AD292" s="234"/>
      <c r="AE292" s="234"/>
      <c r="AF292" s="234">
        <f>AF274-AF280-AF286</f>
        <v>1853544</v>
      </c>
      <c r="AG292" s="234"/>
      <c r="AH292" s="234"/>
    </row>
    <row r="293" spans="1:34" s="4" customFormat="1" ht="22.5" customHeight="1" thickBot="1">
      <c r="A293" s="3"/>
      <c r="D293" s="217" t="s">
        <v>92</v>
      </c>
      <c r="E293" s="217"/>
      <c r="F293" s="217"/>
      <c r="G293" s="217"/>
      <c r="H293" s="218">
        <f>H278-H284-H290</f>
        <v>0</v>
      </c>
      <c r="I293" s="218"/>
      <c r="J293" s="218"/>
      <c r="K293" s="218">
        <f>K278-K284-K290</f>
        <v>11925</v>
      </c>
      <c r="L293" s="218"/>
      <c r="M293" s="218"/>
      <c r="N293" s="218">
        <f>N278-N284-N290</f>
        <v>3010547</v>
      </c>
      <c r="O293" s="218"/>
      <c r="P293" s="218"/>
      <c r="Q293" s="218">
        <f>Q278-Q284-Q290</f>
        <v>0</v>
      </c>
      <c r="R293" s="218"/>
      <c r="S293" s="218"/>
      <c r="T293" s="218">
        <f>T278-T284-T290</f>
        <v>0</v>
      </c>
      <c r="U293" s="218"/>
      <c r="V293" s="218"/>
      <c r="W293" s="218">
        <f>W278-W284-W290</f>
        <v>0</v>
      </c>
      <c r="X293" s="218"/>
      <c r="Y293" s="218"/>
      <c r="Z293" s="218">
        <f>Z278-Z284-Z290</f>
        <v>1203</v>
      </c>
      <c r="AA293" s="218"/>
      <c r="AB293" s="218"/>
      <c r="AC293" s="218">
        <f>AC278-AC284-AC290</f>
        <v>0</v>
      </c>
      <c r="AD293" s="218"/>
      <c r="AE293" s="218"/>
      <c r="AF293" s="218">
        <f>AF278-AF284-AF290</f>
        <v>3023675</v>
      </c>
      <c r="AG293" s="218"/>
      <c r="AH293" s="218"/>
    </row>
    <row r="294" spans="1:34" s="4" customFormat="1" ht="22.5" customHeight="1">
      <c r="A294" s="25"/>
      <c r="D294" s="78"/>
      <c r="E294" s="78"/>
      <c r="F294" s="78"/>
      <c r="G294" s="78"/>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row>
    <row r="295" spans="1:34" s="4" customFormat="1" ht="14.4" thickBot="1">
      <c r="A295" s="3"/>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20"/>
    </row>
    <row r="296" spans="1:34" s="82" customFormat="1" ht="14.4" thickBot="1">
      <c r="A296" s="72" t="s">
        <v>110</v>
      </c>
      <c r="D296" s="303" t="s">
        <v>102</v>
      </c>
      <c r="E296" s="304"/>
      <c r="F296" s="304"/>
      <c r="G296" s="305"/>
      <c r="H296" s="220" t="s">
        <v>17</v>
      </c>
      <c r="I296" s="220"/>
      <c r="J296" s="220"/>
      <c r="K296" s="220"/>
      <c r="L296" s="220"/>
      <c r="M296" s="220"/>
      <c r="N296" s="220"/>
      <c r="O296" s="220"/>
      <c r="P296" s="220"/>
      <c r="Q296" s="220"/>
      <c r="R296" s="220"/>
      <c r="S296" s="220"/>
      <c r="T296" s="220"/>
      <c r="U296" s="220"/>
      <c r="V296" s="220"/>
      <c r="W296" s="220"/>
      <c r="X296" s="220"/>
      <c r="Y296" s="220"/>
      <c r="Z296" s="220"/>
      <c r="AA296" s="220"/>
      <c r="AB296" s="220"/>
      <c r="AC296" s="220"/>
      <c r="AD296" s="220"/>
      <c r="AE296" s="220"/>
      <c r="AF296" s="220"/>
      <c r="AG296" s="220"/>
      <c r="AH296" s="220"/>
    </row>
    <row r="297" spans="1:34" s="82" customFormat="1" ht="55.5" customHeight="1" thickBot="1">
      <c r="A297" s="72"/>
      <c r="D297" s="306"/>
      <c r="E297" s="307"/>
      <c r="F297" s="307"/>
      <c r="G297" s="308"/>
      <c r="H297" s="221" t="s">
        <v>103</v>
      </c>
      <c r="I297" s="221"/>
      <c r="J297" s="221"/>
      <c r="K297" s="221" t="s">
        <v>47</v>
      </c>
      <c r="L297" s="221"/>
      <c r="M297" s="221"/>
      <c r="N297" s="221" t="s">
        <v>104</v>
      </c>
      <c r="O297" s="221"/>
      <c r="P297" s="221"/>
      <c r="Q297" s="221" t="s">
        <v>105</v>
      </c>
      <c r="R297" s="221"/>
      <c r="S297" s="221"/>
      <c r="T297" s="221" t="s">
        <v>106</v>
      </c>
      <c r="U297" s="221"/>
      <c r="V297" s="221"/>
      <c r="W297" s="221" t="s">
        <v>107</v>
      </c>
      <c r="X297" s="221"/>
      <c r="Y297" s="221"/>
      <c r="Z297" s="221" t="s">
        <v>108</v>
      </c>
      <c r="AA297" s="221"/>
      <c r="AB297" s="221"/>
      <c r="AC297" s="221" t="s">
        <v>109</v>
      </c>
      <c r="AD297" s="221"/>
      <c r="AE297" s="221"/>
      <c r="AF297" s="221" t="s">
        <v>27</v>
      </c>
      <c r="AG297" s="221"/>
      <c r="AH297" s="221"/>
    </row>
    <row r="298" spans="1:34" s="82" customFormat="1" ht="14.4" thickBot="1">
      <c r="A298" s="72"/>
      <c r="D298" s="230" t="s">
        <v>87</v>
      </c>
      <c r="E298" s="231"/>
      <c r="F298" s="231"/>
      <c r="G298" s="231"/>
      <c r="H298" s="231"/>
      <c r="I298" s="231"/>
      <c r="J298" s="231"/>
      <c r="K298" s="231"/>
      <c r="L298" s="231"/>
      <c r="M298" s="231"/>
      <c r="N298" s="231"/>
      <c r="O298" s="231"/>
      <c r="P298" s="231"/>
      <c r="Q298" s="231"/>
      <c r="R298" s="231"/>
      <c r="S298" s="231"/>
      <c r="T298" s="231"/>
      <c r="U298" s="231"/>
      <c r="V298" s="231"/>
      <c r="W298" s="231"/>
      <c r="X298" s="231"/>
      <c r="Y298" s="231"/>
      <c r="Z298" s="231"/>
      <c r="AA298" s="231"/>
      <c r="AB298" s="231"/>
      <c r="AC298" s="231"/>
      <c r="AD298" s="231"/>
      <c r="AE298" s="231"/>
      <c r="AF298" s="231"/>
      <c r="AG298" s="231"/>
      <c r="AH298" s="232"/>
    </row>
    <row r="299" spans="1:34" s="4" customFormat="1" ht="29.1" customHeight="1">
      <c r="A299" s="3"/>
      <c r="D299" s="227" t="s">
        <v>88</v>
      </c>
      <c r="E299" s="227"/>
      <c r="F299" s="227"/>
      <c r="G299" s="227"/>
      <c r="H299" s="228">
        <v>0</v>
      </c>
      <c r="I299" s="228"/>
      <c r="J299" s="228"/>
      <c r="K299" s="229">
        <v>14551</v>
      </c>
      <c r="L299" s="229"/>
      <c r="M299" s="229"/>
      <c r="N299" s="229">
        <v>4794726</v>
      </c>
      <c r="O299" s="229"/>
      <c r="P299" s="229"/>
      <c r="Q299" s="229">
        <v>0</v>
      </c>
      <c r="R299" s="229"/>
      <c r="S299" s="229"/>
      <c r="T299" s="229">
        <v>0</v>
      </c>
      <c r="U299" s="229"/>
      <c r="V299" s="229"/>
      <c r="W299" s="229">
        <v>0</v>
      </c>
      <c r="X299" s="229"/>
      <c r="Y299" s="229"/>
      <c r="Z299" s="229">
        <v>3937</v>
      </c>
      <c r="AA299" s="229"/>
      <c r="AB299" s="229"/>
      <c r="AC299" s="229">
        <v>0</v>
      </c>
      <c r="AD299" s="229"/>
      <c r="AE299" s="229"/>
      <c r="AF299" s="229">
        <f>SUM(H299:AE299)</f>
        <v>4813214</v>
      </c>
      <c r="AG299" s="229"/>
      <c r="AH299" s="229"/>
    </row>
    <row r="300" spans="1:34" s="4" customFormat="1" ht="14.25" customHeight="1">
      <c r="A300" s="3"/>
      <c r="D300" s="225" t="s">
        <v>89</v>
      </c>
      <c r="E300" s="225"/>
      <c r="F300" s="225"/>
      <c r="G300" s="225"/>
      <c r="H300" s="226"/>
      <c r="I300" s="226"/>
      <c r="J300" s="226"/>
      <c r="K300" s="216">
        <v>1150</v>
      </c>
      <c r="L300" s="216"/>
      <c r="M300" s="216"/>
      <c r="N300" s="216">
        <v>4977335</v>
      </c>
      <c r="O300" s="216"/>
      <c r="P300" s="216"/>
      <c r="Q300" s="216"/>
      <c r="R300" s="216"/>
      <c r="S300" s="216"/>
      <c r="T300" s="216"/>
      <c r="U300" s="216"/>
      <c r="V300" s="216"/>
      <c r="W300" s="216"/>
      <c r="X300" s="216"/>
      <c r="Y300" s="216"/>
      <c r="Z300" s="216">
        <v>779</v>
      </c>
      <c r="AA300" s="216"/>
      <c r="AB300" s="216"/>
      <c r="AC300" s="216"/>
      <c r="AD300" s="216"/>
      <c r="AE300" s="216"/>
      <c r="AF300" s="216">
        <f>SUM(H300:AE300)</f>
        <v>4979264</v>
      </c>
      <c r="AG300" s="216"/>
      <c r="AH300" s="216"/>
    </row>
    <row r="301" spans="1:34" s="4" customFormat="1" ht="13.8">
      <c r="A301" s="3"/>
      <c r="D301" s="225" t="s">
        <v>90</v>
      </c>
      <c r="E301" s="225"/>
      <c r="F301" s="225"/>
      <c r="G301" s="225"/>
      <c r="H301" s="226"/>
      <c r="I301" s="226"/>
      <c r="J301" s="226"/>
      <c r="K301" s="216"/>
      <c r="L301" s="216"/>
      <c r="M301" s="216"/>
      <c r="N301" s="216">
        <v>6674086</v>
      </c>
      <c r="O301" s="216"/>
      <c r="P301" s="216"/>
      <c r="Q301" s="216"/>
      <c r="R301" s="216"/>
      <c r="S301" s="216"/>
      <c r="T301" s="216"/>
      <c r="U301" s="216"/>
      <c r="V301" s="216"/>
      <c r="W301" s="216"/>
      <c r="X301" s="216"/>
      <c r="Y301" s="216"/>
      <c r="Z301" s="216"/>
      <c r="AA301" s="216"/>
      <c r="AB301" s="216"/>
      <c r="AC301" s="216"/>
      <c r="AD301" s="216"/>
      <c r="AE301" s="216"/>
      <c r="AF301" s="216">
        <f>SUM(H301:AE301)</f>
        <v>6674086</v>
      </c>
      <c r="AG301" s="216"/>
      <c r="AH301" s="216"/>
    </row>
    <row r="302" spans="1:34" s="4" customFormat="1" ht="13.8">
      <c r="A302" s="3"/>
      <c r="D302" s="225" t="s">
        <v>91</v>
      </c>
      <c r="E302" s="225"/>
      <c r="F302" s="225"/>
      <c r="G302" s="225"/>
      <c r="H302" s="226"/>
      <c r="I302" s="226"/>
      <c r="J302" s="226"/>
      <c r="K302" s="216"/>
      <c r="L302" s="216"/>
      <c r="M302" s="216"/>
      <c r="N302" s="216">
        <v>3937</v>
      </c>
      <c r="O302" s="216"/>
      <c r="P302" s="216"/>
      <c r="Q302" s="216"/>
      <c r="R302" s="216"/>
      <c r="S302" s="216"/>
      <c r="T302" s="216"/>
      <c r="U302" s="216"/>
      <c r="V302" s="216"/>
      <c r="W302" s="216"/>
      <c r="X302" s="216"/>
      <c r="Y302" s="216"/>
      <c r="Z302" s="216">
        <v>-3937</v>
      </c>
      <c r="AA302" s="216"/>
      <c r="AB302" s="216"/>
      <c r="AC302" s="216"/>
      <c r="AD302" s="216"/>
      <c r="AE302" s="216"/>
      <c r="AF302" s="216">
        <f>SUM(H302:AE302)</f>
        <v>0</v>
      </c>
      <c r="AG302" s="216"/>
      <c r="AH302" s="216"/>
    </row>
    <row r="303" spans="1:34" s="4" customFormat="1" ht="39.6" customHeight="1" thickBot="1">
      <c r="A303" s="3"/>
      <c r="D303" s="217" t="s">
        <v>92</v>
      </c>
      <c r="E303" s="217"/>
      <c r="F303" s="217"/>
      <c r="G303" s="217"/>
      <c r="H303" s="218">
        <f>H299+H300-H301+H302</f>
        <v>0</v>
      </c>
      <c r="I303" s="218"/>
      <c r="J303" s="218"/>
      <c r="K303" s="218">
        <f>K299+K300-K301+K302</f>
        <v>15701</v>
      </c>
      <c r="L303" s="218"/>
      <c r="M303" s="218"/>
      <c r="N303" s="218">
        <f>N299+N300-N301+N302</f>
        <v>3101912</v>
      </c>
      <c r="O303" s="218"/>
      <c r="P303" s="218"/>
      <c r="Q303" s="218">
        <f>Q299+Q300-Q301+Q302</f>
        <v>0</v>
      </c>
      <c r="R303" s="218"/>
      <c r="S303" s="218"/>
      <c r="T303" s="218">
        <f>T299+T300-T301+T302</f>
        <v>0</v>
      </c>
      <c r="U303" s="218"/>
      <c r="V303" s="218"/>
      <c r="W303" s="218">
        <f>W299+W300-W301+W302</f>
        <v>0</v>
      </c>
      <c r="X303" s="218"/>
      <c r="Y303" s="218"/>
      <c r="Z303" s="218">
        <f>Z299+Z300-Z301+Z302</f>
        <v>779</v>
      </c>
      <c r="AA303" s="218"/>
      <c r="AB303" s="218"/>
      <c r="AC303" s="218">
        <f>AC299+AC300-AC301+AC302</f>
        <v>0</v>
      </c>
      <c r="AD303" s="218"/>
      <c r="AE303" s="218"/>
      <c r="AF303" s="218">
        <f>AF299+AF300-AF301+AF302</f>
        <v>3118392</v>
      </c>
      <c r="AG303" s="218"/>
      <c r="AH303" s="218"/>
    </row>
    <row r="304" spans="1:34" s="4" customFormat="1" ht="15" customHeight="1" thickBot="1">
      <c r="A304" s="3"/>
      <c r="D304" s="230" t="s">
        <v>93</v>
      </c>
      <c r="E304" s="231"/>
      <c r="F304" s="231"/>
      <c r="G304" s="231"/>
      <c r="H304" s="231"/>
      <c r="I304" s="231"/>
      <c r="J304" s="231"/>
      <c r="K304" s="231"/>
      <c r="L304" s="231"/>
      <c r="M304" s="231"/>
      <c r="N304" s="231"/>
      <c r="O304" s="231"/>
      <c r="P304" s="231"/>
      <c r="Q304" s="231"/>
      <c r="R304" s="231"/>
      <c r="S304" s="231"/>
      <c r="T304" s="231"/>
      <c r="U304" s="231"/>
      <c r="V304" s="231"/>
      <c r="W304" s="231"/>
      <c r="X304" s="231"/>
      <c r="Y304" s="231"/>
      <c r="Z304" s="231"/>
      <c r="AA304" s="231"/>
      <c r="AB304" s="231"/>
      <c r="AC304" s="231"/>
      <c r="AD304" s="231"/>
      <c r="AE304" s="231"/>
      <c r="AF304" s="231"/>
      <c r="AG304" s="231"/>
      <c r="AH304" s="232"/>
    </row>
    <row r="305" spans="1:34" s="4" customFormat="1" ht="34.5" customHeight="1">
      <c r="A305" s="3"/>
      <c r="D305" s="227" t="s">
        <v>94</v>
      </c>
      <c r="E305" s="227"/>
      <c r="F305" s="227"/>
      <c r="G305" s="227"/>
      <c r="H305" s="228">
        <v>0</v>
      </c>
      <c r="I305" s="228"/>
      <c r="J305" s="228"/>
      <c r="K305" s="229">
        <v>1713</v>
      </c>
      <c r="L305" s="229"/>
      <c r="M305" s="229"/>
      <c r="N305" s="229">
        <v>1120467</v>
      </c>
      <c r="O305" s="229"/>
      <c r="P305" s="229"/>
      <c r="Q305" s="229">
        <v>0</v>
      </c>
      <c r="R305" s="229"/>
      <c r="S305" s="229"/>
      <c r="T305" s="229">
        <v>0</v>
      </c>
      <c r="U305" s="229"/>
      <c r="V305" s="229"/>
      <c r="W305" s="229">
        <v>0</v>
      </c>
      <c r="X305" s="229"/>
      <c r="Y305" s="229"/>
      <c r="Z305" s="229">
        <v>0</v>
      </c>
      <c r="AA305" s="229"/>
      <c r="AB305" s="229"/>
      <c r="AC305" s="229">
        <v>0</v>
      </c>
      <c r="AD305" s="229"/>
      <c r="AE305" s="229"/>
      <c r="AF305" s="229">
        <f>SUM(H305:AE305)</f>
        <v>1122180</v>
      </c>
      <c r="AG305" s="229"/>
      <c r="AH305" s="229"/>
    </row>
    <row r="306" spans="1:34" s="4" customFormat="1" ht="14.25" customHeight="1">
      <c r="A306" s="3"/>
      <c r="D306" s="225" t="s">
        <v>89</v>
      </c>
      <c r="E306" s="225"/>
      <c r="F306" s="225"/>
      <c r="G306" s="225"/>
      <c r="H306" s="226"/>
      <c r="I306" s="226"/>
      <c r="J306" s="226"/>
      <c r="K306" s="216">
        <v>1011</v>
      </c>
      <c r="L306" s="216"/>
      <c r="M306" s="216"/>
      <c r="N306" s="216">
        <v>6821207</v>
      </c>
      <c r="O306" s="216"/>
      <c r="P306" s="216"/>
      <c r="Q306" s="216"/>
      <c r="R306" s="216"/>
      <c r="S306" s="216"/>
      <c r="T306" s="216"/>
      <c r="U306" s="216"/>
      <c r="V306" s="216"/>
      <c r="W306" s="216"/>
      <c r="X306" s="216"/>
      <c r="Y306" s="216"/>
      <c r="Z306" s="216"/>
      <c r="AA306" s="216"/>
      <c r="AB306" s="216"/>
      <c r="AC306" s="216"/>
      <c r="AD306" s="216"/>
      <c r="AE306" s="216"/>
      <c r="AF306" s="216">
        <f>SUM(H306:AE306)</f>
        <v>6822218</v>
      </c>
      <c r="AG306" s="216"/>
      <c r="AH306" s="216"/>
    </row>
    <row r="307" spans="1:34" s="4" customFormat="1" ht="13.8">
      <c r="A307" s="3"/>
      <c r="D307" s="225" t="s">
        <v>90</v>
      </c>
      <c r="E307" s="225"/>
      <c r="F307" s="225"/>
      <c r="G307" s="225"/>
      <c r="H307" s="226"/>
      <c r="I307" s="226"/>
      <c r="J307" s="226"/>
      <c r="K307" s="216"/>
      <c r="L307" s="216"/>
      <c r="M307" s="216"/>
      <c r="N307" s="216">
        <v>6679550</v>
      </c>
      <c r="O307" s="216"/>
      <c r="P307" s="216"/>
      <c r="Q307" s="216"/>
      <c r="R307" s="216"/>
      <c r="S307" s="216"/>
      <c r="T307" s="216"/>
      <c r="U307" s="216"/>
      <c r="V307" s="216"/>
      <c r="W307" s="216"/>
      <c r="X307" s="216"/>
      <c r="Y307" s="216"/>
      <c r="Z307" s="216"/>
      <c r="AA307" s="216"/>
      <c r="AB307" s="216"/>
      <c r="AC307" s="216"/>
      <c r="AD307" s="216"/>
      <c r="AE307" s="216"/>
      <c r="AF307" s="216">
        <f>SUM(H307:AE307)</f>
        <v>6679550</v>
      </c>
      <c r="AG307" s="216"/>
      <c r="AH307" s="216"/>
    </row>
    <row r="308" spans="1:34" s="4" customFormat="1" ht="13.8">
      <c r="A308" s="3"/>
      <c r="D308" s="225" t="s">
        <v>91</v>
      </c>
      <c r="E308" s="225"/>
      <c r="F308" s="225"/>
      <c r="G308" s="225"/>
      <c r="H308" s="226"/>
      <c r="I308" s="226"/>
      <c r="J308" s="22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f>SUM(H308:AE308)</f>
        <v>0</v>
      </c>
      <c r="AG308" s="216"/>
      <c r="AH308" s="216"/>
    </row>
    <row r="309" spans="1:34" s="4" customFormat="1" ht="32.549999999999997" customHeight="1" thickBot="1">
      <c r="A309" s="3"/>
      <c r="D309" s="217" t="s">
        <v>92</v>
      </c>
      <c r="E309" s="217"/>
      <c r="F309" s="217"/>
      <c r="G309" s="217"/>
      <c r="H309" s="218">
        <f>H305+H306-H307+H308</f>
        <v>0</v>
      </c>
      <c r="I309" s="218"/>
      <c r="J309" s="218"/>
      <c r="K309" s="218">
        <f>K305+K306-K307+K308</f>
        <v>2724</v>
      </c>
      <c r="L309" s="218"/>
      <c r="M309" s="218"/>
      <c r="N309" s="218">
        <f>N305+N306-N307+N308</f>
        <v>1262124</v>
      </c>
      <c r="O309" s="218"/>
      <c r="P309" s="218"/>
      <c r="Q309" s="218">
        <f>Q305+Q306-Q307+Q308</f>
        <v>0</v>
      </c>
      <c r="R309" s="218"/>
      <c r="S309" s="218"/>
      <c r="T309" s="218">
        <f>T305+T306-T307+T308</f>
        <v>0</v>
      </c>
      <c r="U309" s="218"/>
      <c r="V309" s="218"/>
      <c r="W309" s="218">
        <f>W305+W306-W307+W308</f>
        <v>0</v>
      </c>
      <c r="X309" s="218"/>
      <c r="Y309" s="218"/>
      <c r="Z309" s="218">
        <f>Z305+Z306-Z307+Z308</f>
        <v>0</v>
      </c>
      <c r="AA309" s="218"/>
      <c r="AB309" s="218"/>
      <c r="AC309" s="218">
        <f>AC305+AC306-AC307+AC308</f>
        <v>0</v>
      </c>
      <c r="AD309" s="218"/>
      <c r="AE309" s="218"/>
      <c r="AF309" s="218">
        <f>AF305+AF306-AF307+AF308</f>
        <v>1264848</v>
      </c>
      <c r="AG309" s="218"/>
      <c r="AH309" s="218"/>
    </row>
    <row r="310" spans="1:34" s="4" customFormat="1" ht="15" customHeight="1" thickBot="1">
      <c r="A310" s="3"/>
      <c r="D310" s="230" t="s">
        <v>95</v>
      </c>
      <c r="E310" s="231"/>
      <c r="F310" s="231"/>
      <c r="G310" s="231"/>
      <c r="H310" s="231"/>
      <c r="I310" s="231"/>
      <c r="J310" s="231"/>
      <c r="K310" s="231"/>
      <c r="L310" s="231"/>
      <c r="M310" s="231"/>
      <c r="N310" s="231"/>
      <c r="O310" s="231"/>
      <c r="P310" s="231"/>
      <c r="Q310" s="231"/>
      <c r="R310" s="231"/>
      <c r="S310" s="231"/>
      <c r="T310" s="231"/>
      <c r="U310" s="231"/>
      <c r="V310" s="231"/>
      <c r="W310" s="231"/>
      <c r="X310" s="231"/>
      <c r="Y310" s="231"/>
      <c r="Z310" s="231"/>
      <c r="AA310" s="231"/>
      <c r="AB310" s="231"/>
      <c r="AC310" s="231"/>
      <c r="AD310" s="231"/>
      <c r="AE310" s="231"/>
      <c r="AF310" s="231"/>
      <c r="AG310" s="231"/>
      <c r="AH310" s="232"/>
    </row>
    <row r="311" spans="1:34" s="4" customFormat="1" ht="40.5" customHeight="1">
      <c r="A311" s="3"/>
      <c r="D311" s="227" t="s">
        <v>94</v>
      </c>
      <c r="E311" s="227"/>
      <c r="F311" s="227"/>
      <c r="G311" s="227"/>
      <c r="H311" s="228">
        <v>0</v>
      </c>
      <c r="I311" s="228"/>
      <c r="J311" s="228"/>
      <c r="K311" s="229">
        <v>0</v>
      </c>
      <c r="L311" s="229"/>
      <c r="M311" s="229"/>
      <c r="N311" s="229">
        <v>0</v>
      </c>
      <c r="O311" s="229"/>
      <c r="P311" s="229"/>
      <c r="Q311" s="229">
        <v>0</v>
      </c>
      <c r="R311" s="229"/>
      <c r="S311" s="229"/>
      <c r="T311" s="229">
        <v>0</v>
      </c>
      <c r="U311" s="229"/>
      <c r="V311" s="229"/>
      <c r="W311" s="229">
        <v>0</v>
      </c>
      <c r="X311" s="229"/>
      <c r="Y311" s="229"/>
      <c r="Z311" s="229">
        <v>0</v>
      </c>
      <c r="AA311" s="229"/>
      <c r="AB311" s="229"/>
      <c r="AC311" s="229">
        <v>0</v>
      </c>
      <c r="AD311" s="229"/>
      <c r="AE311" s="229"/>
      <c r="AF311" s="229">
        <f>SUM(H311:AE311)</f>
        <v>0</v>
      </c>
      <c r="AG311" s="229"/>
      <c r="AH311" s="229"/>
    </row>
    <row r="312" spans="1:34" s="4" customFormat="1" ht="14.25" customHeight="1">
      <c r="A312" s="3"/>
      <c r="D312" s="225" t="s">
        <v>89</v>
      </c>
      <c r="E312" s="225"/>
      <c r="F312" s="225"/>
      <c r="G312" s="225"/>
      <c r="H312" s="226"/>
      <c r="I312" s="226"/>
      <c r="J312" s="226"/>
      <c r="K312" s="216"/>
      <c r="L312" s="216"/>
      <c r="M312" s="216"/>
      <c r="N312" s="216"/>
      <c r="O312" s="216"/>
      <c r="P312" s="216"/>
      <c r="Q312" s="216"/>
      <c r="R312" s="216"/>
      <c r="S312" s="216"/>
      <c r="T312" s="216"/>
      <c r="U312" s="216"/>
      <c r="V312" s="216"/>
      <c r="W312" s="216"/>
      <c r="X312" s="216"/>
      <c r="Y312" s="216"/>
      <c r="Z312" s="216"/>
      <c r="AA312" s="216"/>
      <c r="AB312" s="216"/>
      <c r="AC312" s="216"/>
      <c r="AD312" s="216"/>
      <c r="AE312" s="216"/>
      <c r="AF312" s="216">
        <f>SUM(H312:AE312)</f>
        <v>0</v>
      </c>
      <c r="AG312" s="216"/>
      <c r="AH312" s="216"/>
    </row>
    <row r="313" spans="1:34" s="4" customFormat="1" ht="13.8">
      <c r="A313" s="3"/>
      <c r="D313" s="225" t="s">
        <v>90</v>
      </c>
      <c r="E313" s="225"/>
      <c r="F313" s="225"/>
      <c r="G313" s="225"/>
      <c r="H313" s="226"/>
      <c r="I313" s="226"/>
      <c r="J313" s="226"/>
      <c r="K313" s="216"/>
      <c r="L313" s="216"/>
      <c r="M313" s="216"/>
      <c r="N313" s="216"/>
      <c r="O313" s="216"/>
      <c r="P313" s="216"/>
      <c r="Q313" s="216"/>
      <c r="R313" s="216"/>
      <c r="S313" s="216"/>
      <c r="T313" s="216"/>
      <c r="U313" s="216"/>
      <c r="V313" s="216"/>
      <c r="W313" s="216"/>
      <c r="X313" s="216"/>
      <c r="Y313" s="216"/>
      <c r="Z313" s="216"/>
      <c r="AA313" s="216"/>
      <c r="AB313" s="216"/>
      <c r="AC313" s="216"/>
      <c r="AD313" s="216"/>
      <c r="AE313" s="216"/>
      <c r="AF313" s="216">
        <f>SUM(H313:AE313)</f>
        <v>0</v>
      </c>
      <c r="AG313" s="216"/>
      <c r="AH313" s="216"/>
    </row>
    <row r="314" spans="1:34" s="4" customFormat="1" ht="13.8">
      <c r="A314" s="3"/>
      <c r="D314" s="225" t="s">
        <v>91</v>
      </c>
      <c r="E314" s="225"/>
      <c r="F314" s="225"/>
      <c r="G314" s="225"/>
      <c r="H314" s="226"/>
      <c r="I314" s="226"/>
      <c r="J314" s="226"/>
      <c r="K314" s="216"/>
      <c r="L314" s="216"/>
      <c r="M314" s="216"/>
      <c r="N314" s="216"/>
      <c r="O314" s="216"/>
      <c r="P314" s="216"/>
      <c r="Q314" s="216"/>
      <c r="R314" s="216"/>
      <c r="S314" s="216"/>
      <c r="T314" s="216"/>
      <c r="U314" s="216"/>
      <c r="V314" s="216"/>
      <c r="W314" s="216"/>
      <c r="X314" s="216"/>
      <c r="Y314" s="216"/>
      <c r="Z314" s="216"/>
      <c r="AA314" s="216"/>
      <c r="AB314" s="216"/>
      <c r="AC314" s="216"/>
      <c r="AD314" s="216"/>
      <c r="AE314" s="216"/>
      <c r="AF314" s="216">
        <f>SUM(H314:AE314)</f>
        <v>0</v>
      </c>
      <c r="AG314" s="216"/>
      <c r="AH314" s="216"/>
    </row>
    <row r="315" spans="1:34" s="4" customFormat="1" ht="41.55" customHeight="1" thickBot="1">
      <c r="A315" s="3"/>
      <c r="D315" s="217" t="s">
        <v>92</v>
      </c>
      <c r="E315" s="217"/>
      <c r="F315" s="217"/>
      <c r="G315" s="217"/>
      <c r="H315" s="218">
        <f>H311+H312-H313+H314</f>
        <v>0</v>
      </c>
      <c r="I315" s="218"/>
      <c r="J315" s="218"/>
      <c r="K315" s="218">
        <f>K311+K312-K313+K314</f>
        <v>0</v>
      </c>
      <c r="L315" s="218"/>
      <c r="M315" s="218"/>
      <c r="N315" s="218">
        <f>N311+N312-N313+N314</f>
        <v>0</v>
      </c>
      <c r="O315" s="218"/>
      <c r="P315" s="218"/>
      <c r="Q315" s="218">
        <f>Q311+Q312-Q313+Q314</f>
        <v>0</v>
      </c>
      <c r="R315" s="218"/>
      <c r="S315" s="218"/>
      <c r="T315" s="218">
        <f>T311+T312-T313+T314</f>
        <v>0</v>
      </c>
      <c r="U315" s="218"/>
      <c r="V315" s="218"/>
      <c r="W315" s="218">
        <f>W311+W312-W313+W314</f>
        <v>0</v>
      </c>
      <c r="X315" s="218"/>
      <c r="Y315" s="218"/>
      <c r="Z315" s="218">
        <f>Z311+Z312-Z313+Z314</f>
        <v>0</v>
      </c>
      <c r="AA315" s="218"/>
      <c r="AB315" s="218"/>
      <c r="AC315" s="218">
        <f>AC311+AC312-AC313+AC314</f>
        <v>0</v>
      </c>
      <c r="AD315" s="218"/>
      <c r="AE315" s="218"/>
      <c r="AF315" s="218">
        <f>AF311+AF312-AF313+AF314</f>
        <v>0</v>
      </c>
      <c r="AG315" s="218"/>
      <c r="AH315" s="218"/>
    </row>
    <row r="316" spans="1:34" s="4" customFormat="1" ht="15" customHeight="1" thickBot="1">
      <c r="A316" s="3"/>
      <c r="D316" s="230" t="s">
        <v>96</v>
      </c>
      <c r="E316" s="231"/>
      <c r="F316" s="231"/>
      <c r="G316" s="231"/>
      <c r="H316" s="231"/>
      <c r="I316" s="231"/>
      <c r="J316" s="231"/>
      <c r="K316" s="231"/>
      <c r="L316" s="231"/>
      <c r="M316" s="231"/>
      <c r="N316" s="231"/>
      <c r="O316" s="231"/>
      <c r="P316" s="231"/>
      <c r="Q316" s="231"/>
      <c r="R316" s="231"/>
      <c r="S316" s="231"/>
      <c r="T316" s="231"/>
      <c r="U316" s="231"/>
      <c r="V316" s="231"/>
      <c r="W316" s="231"/>
      <c r="X316" s="231"/>
      <c r="Y316" s="231"/>
      <c r="Z316" s="231"/>
      <c r="AA316" s="231"/>
      <c r="AB316" s="231"/>
      <c r="AC316" s="231"/>
      <c r="AD316" s="231"/>
      <c r="AE316" s="231"/>
      <c r="AF316" s="231"/>
      <c r="AG316" s="231"/>
      <c r="AH316" s="232"/>
    </row>
    <row r="317" spans="1:34" s="4" customFormat="1" ht="38.549999999999997" customHeight="1">
      <c r="A317" s="3"/>
      <c r="D317" s="233" t="s">
        <v>94</v>
      </c>
      <c r="E317" s="233"/>
      <c r="F317" s="233"/>
      <c r="G317" s="233"/>
      <c r="H317" s="234">
        <f>H299-H305-H311</f>
        <v>0</v>
      </c>
      <c r="I317" s="234"/>
      <c r="J317" s="234"/>
      <c r="K317" s="234">
        <f>K299-K305-K311</f>
        <v>12838</v>
      </c>
      <c r="L317" s="234"/>
      <c r="M317" s="234"/>
      <c r="N317" s="234">
        <f>N299-N305-N311</f>
        <v>3674259</v>
      </c>
      <c r="O317" s="234"/>
      <c r="P317" s="234"/>
      <c r="Q317" s="234">
        <f>Q299-Q305-Q311</f>
        <v>0</v>
      </c>
      <c r="R317" s="234"/>
      <c r="S317" s="234"/>
      <c r="T317" s="234">
        <f>T299-T305-T311</f>
        <v>0</v>
      </c>
      <c r="U317" s="234"/>
      <c r="V317" s="234"/>
      <c r="W317" s="234">
        <f>W299-W305-W311</f>
        <v>0</v>
      </c>
      <c r="X317" s="234"/>
      <c r="Y317" s="234"/>
      <c r="Z317" s="234">
        <f>Z299-Z305-Z311</f>
        <v>3937</v>
      </c>
      <c r="AA317" s="234"/>
      <c r="AB317" s="234"/>
      <c r="AC317" s="234">
        <f>AC299-AC305-AC311</f>
        <v>0</v>
      </c>
      <c r="AD317" s="234"/>
      <c r="AE317" s="234"/>
      <c r="AF317" s="234">
        <f>AF299-AF305-AF311</f>
        <v>3691034</v>
      </c>
      <c r="AG317" s="234"/>
      <c r="AH317" s="234"/>
    </row>
    <row r="318" spans="1:34" s="4" customFormat="1" ht="33.6" customHeight="1" thickBot="1">
      <c r="A318" s="3"/>
      <c r="D318" s="217" t="s">
        <v>92</v>
      </c>
      <c r="E318" s="217"/>
      <c r="F318" s="217"/>
      <c r="G318" s="217"/>
      <c r="H318" s="218">
        <f>H303-H309-H315</f>
        <v>0</v>
      </c>
      <c r="I318" s="218"/>
      <c r="J318" s="218"/>
      <c r="K318" s="218">
        <f>K303-K309-K315</f>
        <v>12977</v>
      </c>
      <c r="L318" s="218"/>
      <c r="M318" s="218"/>
      <c r="N318" s="218">
        <f>N303-N309-N315</f>
        <v>1839788</v>
      </c>
      <c r="O318" s="218"/>
      <c r="P318" s="218"/>
      <c r="Q318" s="218">
        <f>Q303-Q309-Q315</f>
        <v>0</v>
      </c>
      <c r="R318" s="218"/>
      <c r="S318" s="218"/>
      <c r="T318" s="218">
        <f>T303-T309-T315</f>
        <v>0</v>
      </c>
      <c r="U318" s="218"/>
      <c r="V318" s="218"/>
      <c r="W318" s="218">
        <f>W303-W309-W315</f>
        <v>0</v>
      </c>
      <c r="X318" s="218"/>
      <c r="Y318" s="218"/>
      <c r="Z318" s="218">
        <f>Z303-Z309-Z315</f>
        <v>779</v>
      </c>
      <c r="AA318" s="218"/>
      <c r="AB318" s="218"/>
      <c r="AC318" s="218">
        <f>AC303-AC309-AC315</f>
        <v>0</v>
      </c>
      <c r="AD318" s="218"/>
      <c r="AE318" s="218"/>
      <c r="AF318" s="218">
        <f>AF303-AF309-AF315</f>
        <v>1853544</v>
      </c>
      <c r="AG318" s="218"/>
      <c r="AH318" s="218"/>
    </row>
    <row r="319" spans="1:34" s="4" customFormat="1" ht="15" customHeight="1">
      <c r="A319" s="3"/>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20"/>
    </row>
    <row r="320" spans="1:34" s="4" customFormat="1" ht="13.8">
      <c r="A320" s="3"/>
      <c r="D320" s="68" t="s">
        <v>706</v>
      </c>
      <c r="E320" s="69"/>
      <c r="F320" s="69"/>
      <c r="G320" s="69"/>
      <c r="H320" s="69"/>
      <c r="I320" s="69"/>
      <c r="J320" s="69"/>
      <c r="K320" s="69"/>
      <c r="L320" s="69"/>
      <c r="M320" s="69"/>
      <c r="N320" s="69"/>
      <c r="O320" s="69"/>
      <c r="P320" s="69"/>
      <c r="Q320" s="69"/>
      <c r="R320" s="69"/>
      <c r="S320" s="69"/>
      <c r="T320" s="69"/>
      <c r="U320" s="69"/>
      <c r="V320" s="69"/>
      <c r="W320" s="69"/>
      <c r="X320" s="69"/>
      <c r="Y320" s="69"/>
      <c r="Z320" s="69"/>
      <c r="AA320" s="20"/>
      <c r="AB320" s="20"/>
      <c r="AC320" s="20"/>
      <c r="AD320" s="20"/>
      <c r="AE320" s="20"/>
      <c r="AF320" s="20"/>
      <c r="AG320" s="20"/>
      <c r="AH320" s="20"/>
    </row>
    <row r="321" spans="1:34" s="4" customFormat="1" ht="13.8">
      <c r="A321" s="3"/>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row>
    <row r="322" spans="1:34" s="4" customFormat="1" ht="13.8">
      <c r="A322" s="3"/>
      <c r="D322" s="69" t="s">
        <v>111</v>
      </c>
      <c r="E322" s="69"/>
      <c r="F322" s="69"/>
      <c r="G322" s="69"/>
      <c r="H322" s="69"/>
      <c r="I322" s="69"/>
      <c r="J322" s="69"/>
      <c r="K322" s="69"/>
      <c r="L322" s="69"/>
      <c r="M322" s="69"/>
      <c r="N322" s="69"/>
      <c r="O322" s="69"/>
      <c r="P322" s="69"/>
      <c r="Q322" s="69"/>
      <c r="R322" s="69"/>
      <c r="S322" s="69"/>
      <c r="T322" s="69"/>
      <c r="U322" s="69"/>
      <c r="V322" s="69"/>
      <c r="W322" s="69"/>
      <c r="X322" s="69"/>
      <c r="Y322" s="20"/>
      <c r="Z322" s="20"/>
      <c r="AA322" s="20"/>
      <c r="AB322" s="20"/>
      <c r="AC322" s="20"/>
      <c r="AD322" s="20"/>
      <c r="AE322" s="20"/>
      <c r="AF322" s="20"/>
      <c r="AG322" s="20"/>
      <c r="AH322" s="20"/>
    </row>
    <row r="323" spans="1:34" s="4" customFormat="1" ht="13.8">
      <c r="A323" s="3"/>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row>
    <row r="324" spans="1:34" s="4" customFormat="1" ht="13.8">
      <c r="A324" s="3"/>
      <c r="D324" s="41" t="s">
        <v>112</v>
      </c>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row>
    <row r="325" spans="1:34" s="4" customFormat="1" ht="13.8">
      <c r="A325" s="3"/>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row>
    <row r="326" spans="1:34" s="4" customFormat="1" ht="13.8">
      <c r="A326" s="3"/>
      <c r="D326" s="440" t="s">
        <v>417</v>
      </c>
      <c r="E326" s="237"/>
      <c r="F326" s="237"/>
      <c r="G326" s="237"/>
      <c r="H326" s="237"/>
      <c r="I326" s="237"/>
      <c r="J326" s="237"/>
      <c r="K326" s="237"/>
      <c r="L326" s="237"/>
      <c r="M326" s="237"/>
      <c r="N326" s="237"/>
      <c r="O326" s="237"/>
      <c r="P326" s="237"/>
      <c r="Q326" s="237"/>
      <c r="R326" s="237"/>
      <c r="S326" s="237"/>
      <c r="T326" s="237"/>
      <c r="U326" s="237"/>
      <c r="V326" s="237"/>
      <c r="W326" s="237"/>
      <c r="X326" s="237"/>
      <c r="Y326" s="237"/>
      <c r="Z326" s="237"/>
      <c r="AA326" s="237"/>
      <c r="AB326" s="237"/>
      <c r="AC326" s="237"/>
      <c r="AD326" s="237"/>
      <c r="AE326" s="237"/>
      <c r="AF326" s="237"/>
      <c r="AG326" s="237"/>
      <c r="AH326" s="20"/>
    </row>
    <row r="327" spans="1:34" s="4" customFormat="1" ht="13.8">
      <c r="A327" s="3"/>
      <c r="D327" s="237"/>
      <c r="E327" s="237"/>
      <c r="F327" s="237"/>
      <c r="G327" s="237"/>
      <c r="H327" s="237"/>
      <c r="I327" s="237"/>
      <c r="J327" s="237"/>
      <c r="K327" s="237"/>
      <c r="L327" s="237"/>
      <c r="M327" s="237"/>
      <c r="N327" s="237"/>
      <c r="O327" s="237"/>
      <c r="P327" s="237"/>
      <c r="Q327" s="237"/>
      <c r="R327" s="237"/>
      <c r="S327" s="237"/>
      <c r="T327" s="237"/>
      <c r="U327" s="237"/>
      <c r="V327" s="237"/>
      <c r="W327" s="237"/>
      <c r="X327" s="237"/>
      <c r="Y327" s="237"/>
      <c r="Z327" s="237"/>
      <c r="AA327" s="237"/>
      <c r="AB327" s="237"/>
      <c r="AC327" s="237"/>
      <c r="AD327" s="237"/>
      <c r="AE327" s="237"/>
      <c r="AF327" s="237"/>
      <c r="AG327" s="237"/>
      <c r="AH327" s="20"/>
    </row>
    <row r="328" spans="1:34" s="4" customFormat="1" ht="15.75" customHeight="1">
      <c r="A328" s="3"/>
      <c r="D328" s="237"/>
      <c r="E328" s="237"/>
      <c r="F328" s="237"/>
      <c r="G328" s="237"/>
      <c r="H328" s="237"/>
      <c r="I328" s="237"/>
      <c r="J328" s="237"/>
      <c r="K328" s="237"/>
      <c r="L328" s="237"/>
      <c r="M328" s="237"/>
      <c r="N328" s="237"/>
      <c r="O328" s="237"/>
      <c r="P328" s="237"/>
      <c r="Q328" s="237"/>
      <c r="R328" s="237"/>
      <c r="S328" s="237"/>
      <c r="T328" s="237"/>
      <c r="U328" s="237"/>
      <c r="V328" s="237"/>
      <c r="W328" s="237"/>
      <c r="X328" s="237"/>
      <c r="Y328" s="237"/>
      <c r="Z328" s="237"/>
      <c r="AA328" s="237"/>
      <c r="AB328" s="237"/>
      <c r="AC328" s="237"/>
      <c r="AD328" s="237"/>
      <c r="AE328" s="237"/>
      <c r="AF328" s="237"/>
      <c r="AG328" s="237"/>
      <c r="AH328" s="20"/>
    </row>
    <row r="329" spans="1:34" s="80" customFormat="1" ht="15.75" customHeight="1">
      <c r="A329" s="79"/>
      <c r="D329" s="103"/>
      <c r="E329" s="103"/>
      <c r="F329" s="103"/>
      <c r="G329" s="103"/>
      <c r="H329" s="103"/>
      <c r="I329" s="103"/>
      <c r="J329" s="103"/>
      <c r="K329" s="103"/>
      <c r="L329" s="103"/>
      <c r="M329" s="103"/>
      <c r="N329" s="103"/>
      <c r="O329" s="103"/>
      <c r="P329" s="103"/>
      <c r="Q329" s="103"/>
      <c r="R329" s="103"/>
      <c r="S329" s="103"/>
      <c r="T329" s="103"/>
      <c r="U329" s="103"/>
      <c r="V329" s="103"/>
      <c r="W329" s="103"/>
      <c r="X329" s="103"/>
      <c r="Y329" s="103"/>
      <c r="Z329" s="103"/>
      <c r="AA329" s="103"/>
      <c r="AB329" s="103"/>
      <c r="AC329" s="103"/>
      <c r="AD329" s="103"/>
      <c r="AE329" s="103"/>
      <c r="AF329" s="103"/>
      <c r="AG329" s="103"/>
      <c r="AH329" s="82"/>
    </row>
    <row r="330" spans="1:34" s="80" customFormat="1" ht="15.75" customHeight="1">
      <c r="A330" s="79"/>
      <c r="D330" s="103"/>
      <c r="E330" s="103"/>
      <c r="F330" s="103"/>
      <c r="G330" s="103"/>
      <c r="H330" s="103"/>
      <c r="I330" s="103"/>
      <c r="J330" s="103"/>
      <c r="K330" s="103"/>
      <c r="L330" s="103"/>
      <c r="M330" s="103"/>
      <c r="N330" s="103"/>
      <c r="O330" s="103"/>
      <c r="P330" s="103"/>
      <c r="Q330" s="103"/>
      <c r="R330" s="103"/>
      <c r="S330" s="103"/>
      <c r="T330" s="103"/>
      <c r="U330" s="103"/>
      <c r="V330" s="103"/>
      <c r="W330" s="103"/>
      <c r="X330" s="103"/>
      <c r="Y330" s="103"/>
      <c r="Z330" s="103"/>
      <c r="AA330" s="103"/>
      <c r="AB330" s="103"/>
      <c r="AC330" s="103"/>
      <c r="AD330" s="103"/>
      <c r="AE330" s="103"/>
      <c r="AF330" s="103"/>
      <c r="AG330" s="103"/>
      <c r="AH330" s="82"/>
    </row>
    <row r="331" spans="1:34" s="80" customFormat="1" ht="15.75" customHeight="1">
      <c r="A331" s="79"/>
      <c r="D331" s="103"/>
      <c r="E331" s="103"/>
      <c r="F331" s="103"/>
      <c r="G331" s="103"/>
      <c r="H331" s="103"/>
      <c r="I331" s="103"/>
      <c r="J331" s="103"/>
      <c r="K331" s="103"/>
      <c r="L331" s="103"/>
      <c r="M331" s="103"/>
      <c r="N331" s="103"/>
      <c r="O331" s="103"/>
      <c r="P331" s="103"/>
      <c r="Q331" s="103"/>
      <c r="R331" s="103"/>
      <c r="S331" s="103"/>
      <c r="T331" s="103"/>
      <c r="U331" s="103"/>
      <c r="V331" s="103"/>
      <c r="W331" s="103"/>
      <c r="X331" s="103"/>
      <c r="Y331" s="103"/>
      <c r="Z331" s="103"/>
      <c r="AA331" s="103"/>
      <c r="AB331" s="103"/>
      <c r="AC331" s="103"/>
      <c r="AD331" s="103"/>
      <c r="AE331" s="103"/>
      <c r="AF331" s="103"/>
      <c r="AG331" s="103"/>
      <c r="AH331" s="82"/>
    </row>
    <row r="332" spans="1:34" s="80" customFormat="1" ht="15.75" customHeight="1">
      <c r="A332" s="79"/>
      <c r="D332" s="103"/>
      <c r="E332" s="103"/>
      <c r="F332" s="103"/>
      <c r="G332" s="103"/>
      <c r="H332" s="103"/>
      <c r="I332" s="103"/>
      <c r="J332" s="103"/>
      <c r="K332" s="103"/>
      <c r="L332" s="103"/>
      <c r="M332" s="103"/>
      <c r="N332" s="103"/>
      <c r="O332" s="103"/>
      <c r="P332" s="103"/>
      <c r="Q332" s="103"/>
      <c r="R332" s="103"/>
      <c r="S332" s="103"/>
      <c r="T332" s="103"/>
      <c r="U332" s="103"/>
      <c r="V332" s="103"/>
      <c r="W332" s="103"/>
      <c r="X332" s="103"/>
      <c r="Y332" s="103"/>
      <c r="Z332" s="103"/>
      <c r="AA332" s="103"/>
      <c r="AB332" s="103"/>
      <c r="AC332" s="103"/>
      <c r="AD332" s="103"/>
      <c r="AE332" s="103"/>
      <c r="AF332" s="103"/>
      <c r="AG332" s="103"/>
      <c r="AH332" s="82"/>
    </row>
    <row r="333" spans="1:34" s="80" customFormat="1" ht="15.75" customHeight="1">
      <c r="A333" s="79"/>
      <c r="D333" s="103"/>
      <c r="E333" s="103"/>
      <c r="F333" s="103"/>
      <c r="G333" s="103"/>
      <c r="H333" s="103"/>
      <c r="I333" s="103"/>
      <c r="J333" s="103"/>
      <c r="K333" s="103"/>
      <c r="L333" s="103"/>
      <c r="M333" s="103"/>
      <c r="N333" s="103"/>
      <c r="O333" s="103"/>
      <c r="P333" s="103"/>
      <c r="Q333" s="103"/>
      <c r="R333" s="103"/>
      <c r="S333" s="103"/>
      <c r="T333" s="103"/>
      <c r="U333" s="103"/>
      <c r="V333" s="103"/>
      <c r="W333" s="103"/>
      <c r="X333" s="103"/>
      <c r="Y333" s="103"/>
      <c r="Z333" s="103"/>
      <c r="AA333" s="103"/>
      <c r="AB333" s="103"/>
      <c r="AC333" s="103"/>
      <c r="AD333" s="103"/>
      <c r="AE333" s="103"/>
      <c r="AF333" s="103"/>
      <c r="AG333" s="103"/>
      <c r="AH333" s="82"/>
    </row>
    <row r="334" spans="1:34" s="80" customFormat="1" ht="15.75" customHeight="1">
      <c r="A334" s="79"/>
      <c r="D334" s="103"/>
      <c r="E334" s="103"/>
      <c r="F334" s="103"/>
      <c r="G334" s="103"/>
      <c r="H334" s="103"/>
      <c r="I334" s="103"/>
      <c r="J334" s="103"/>
      <c r="K334" s="103"/>
      <c r="L334" s="103"/>
      <c r="M334" s="103"/>
      <c r="N334" s="103"/>
      <c r="O334" s="103"/>
      <c r="P334" s="103"/>
      <c r="Q334" s="103"/>
      <c r="R334" s="103"/>
      <c r="S334" s="103"/>
      <c r="T334" s="103"/>
      <c r="U334" s="103"/>
      <c r="V334" s="103"/>
      <c r="W334" s="103"/>
      <c r="X334" s="103"/>
      <c r="Y334" s="103"/>
      <c r="Z334" s="103"/>
      <c r="AA334" s="103"/>
      <c r="AB334" s="103"/>
      <c r="AC334" s="103"/>
      <c r="AD334" s="103"/>
      <c r="AE334" s="103"/>
      <c r="AF334" s="103"/>
      <c r="AG334" s="103"/>
      <c r="AH334" s="82"/>
    </row>
    <row r="335" spans="1:34" s="4" customFormat="1" ht="13.8">
      <c r="A335" s="3"/>
      <c r="D335" s="41" t="s">
        <v>113</v>
      </c>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20"/>
    </row>
    <row r="336" spans="1:34" s="4" customFormat="1" ht="13.8">
      <c r="A336" s="3"/>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20"/>
    </row>
    <row r="337" spans="1:34" s="4" customFormat="1" ht="14.4" thickBot="1">
      <c r="A337" s="3"/>
      <c r="D337" s="219" t="s">
        <v>114</v>
      </c>
      <c r="E337" s="219"/>
      <c r="F337" s="219"/>
      <c r="G337" s="219"/>
      <c r="H337" s="219"/>
      <c r="I337" s="219"/>
      <c r="J337" s="219"/>
      <c r="K337" s="219"/>
      <c r="L337" s="219"/>
      <c r="M337" s="219"/>
      <c r="N337" s="219"/>
      <c r="O337" s="219"/>
      <c r="P337" s="219"/>
      <c r="Q337" s="219"/>
      <c r="R337" s="219"/>
      <c r="S337" s="219"/>
      <c r="T337" s="219"/>
      <c r="U337" s="219"/>
      <c r="V337" s="219"/>
      <c r="W337" s="219"/>
      <c r="X337" s="219"/>
      <c r="Y337" s="219"/>
      <c r="Z337" s="219"/>
      <c r="AA337" s="219"/>
      <c r="AB337" s="219"/>
      <c r="AC337" s="219"/>
      <c r="AD337" s="219"/>
      <c r="AE337" s="219"/>
      <c r="AF337" s="219"/>
      <c r="AG337" s="219"/>
      <c r="AH337" s="20"/>
    </row>
    <row r="338" spans="1:34" s="4" customFormat="1" ht="14.4" thickBot="1">
      <c r="A338" s="3"/>
      <c r="D338" s="220" t="s">
        <v>115</v>
      </c>
      <c r="E338" s="220"/>
      <c r="F338" s="220"/>
      <c r="G338" s="220"/>
      <c r="H338" s="220"/>
      <c r="I338" s="220" t="s">
        <v>16</v>
      </c>
      <c r="J338" s="220"/>
      <c r="K338" s="220"/>
      <c r="L338" s="220"/>
      <c r="M338" s="220"/>
      <c r="N338" s="220"/>
      <c r="O338" s="220"/>
      <c r="P338" s="220"/>
      <c r="Q338" s="220"/>
      <c r="R338" s="220"/>
      <c r="S338" s="220"/>
      <c r="T338" s="220"/>
      <c r="U338" s="220"/>
      <c r="V338" s="220"/>
      <c r="W338" s="220"/>
      <c r="X338" s="220"/>
      <c r="Y338" s="220"/>
      <c r="Z338" s="220"/>
      <c r="AA338" s="220"/>
      <c r="AB338" s="220"/>
      <c r="AC338" s="220"/>
      <c r="AD338" s="220"/>
      <c r="AE338" s="220"/>
      <c r="AF338" s="220"/>
      <c r="AG338" s="220"/>
      <c r="AH338" s="20"/>
    </row>
    <row r="339" spans="1:34" s="4" customFormat="1" ht="31.5" customHeight="1" thickBot="1">
      <c r="A339" s="3"/>
      <c r="D339" s="220"/>
      <c r="E339" s="220"/>
      <c r="F339" s="220"/>
      <c r="G339" s="220"/>
      <c r="H339" s="220"/>
      <c r="I339" s="221" t="s">
        <v>116</v>
      </c>
      <c r="J339" s="221"/>
      <c r="K339" s="221"/>
      <c r="L339" s="221"/>
      <c r="M339" s="221"/>
      <c r="N339" s="221" t="s">
        <v>117</v>
      </c>
      <c r="O339" s="221"/>
      <c r="P339" s="221"/>
      <c r="Q339" s="221"/>
      <c r="R339" s="221"/>
      <c r="S339" s="221" t="s">
        <v>118</v>
      </c>
      <c r="T339" s="221"/>
      <c r="U339" s="221"/>
      <c r="V339" s="221"/>
      <c r="W339" s="221"/>
      <c r="X339" s="221" t="s">
        <v>119</v>
      </c>
      <c r="Y339" s="221"/>
      <c r="Z339" s="221"/>
      <c r="AA339" s="221"/>
      <c r="AB339" s="221"/>
      <c r="AC339" s="221" t="s">
        <v>120</v>
      </c>
      <c r="AD339" s="221"/>
      <c r="AE339" s="221"/>
      <c r="AF339" s="221"/>
      <c r="AG339" s="221"/>
      <c r="AH339" s="20"/>
    </row>
    <row r="340" spans="1:34" s="4" customFormat="1" ht="15.75" customHeight="1" thickBot="1">
      <c r="A340" s="3">
        <v>12</v>
      </c>
      <c r="D340" s="213" t="s">
        <v>121</v>
      </c>
      <c r="E340" s="213"/>
      <c r="F340" s="213"/>
      <c r="G340" s="213"/>
      <c r="H340" s="213"/>
      <c r="I340" s="222"/>
      <c r="J340" s="223"/>
      <c r="K340" s="223"/>
      <c r="L340" s="223"/>
      <c r="M340" s="223"/>
      <c r="N340" s="223"/>
      <c r="O340" s="223"/>
      <c r="P340" s="223"/>
      <c r="Q340" s="223"/>
      <c r="R340" s="223"/>
      <c r="S340" s="223"/>
      <c r="T340" s="223"/>
      <c r="U340" s="223"/>
      <c r="V340" s="223"/>
      <c r="W340" s="223"/>
      <c r="X340" s="223"/>
      <c r="Y340" s="223"/>
      <c r="Z340" s="223"/>
      <c r="AA340" s="223"/>
      <c r="AB340" s="223"/>
      <c r="AC340" s="223">
        <f>SUM(I340:AB340)</f>
        <v>0</v>
      </c>
      <c r="AD340" s="223"/>
      <c r="AE340" s="223"/>
      <c r="AF340" s="223"/>
      <c r="AG340" s="224"/>
      <c r="AH340" s="20"/>
    </row>
    <row r="341" spans="1:34" s="4" customFormat="1" ht="47.25" customHeight="1" thickBot="1">
      <c r="A341" s="3"/>
      <c r="D341" s="213" t="s">
        <v>122</v>
      </c>
      <c r="E341" s="213"/>
      <c r="F341" s="213"/>
      <c r="G341" s="213"/>
      <c r="H341" s="213"/>
      <c r="I341" s="214"/>
      <c r="J341" s="200"/>
      <c r="K341" s="200"/>
      <c r="L341" s="200"/>
      <c r="M341" s="200"/>
      <c r="N341" s="200"/>
      <c r="O341" s="200"/>
      <c r="P341" s="200"/>
      <c r="Q341" s="200"/>
      <c r="R341" s="200"/>
      <c r="S341" s="200"/>
      <c r="T341" s="200"/>
      <c r="U341" s="200"/>
      <c r="V341" s="200"/>
      <c r="W341" s="200"/>
      <c r="X341" s="200"/>
      <c r="Y341" s="200"/>
      <c r="Z341" s="200"/>
      <c r="AA341" s="200"/>
      <c r="AB341" s="200"/>
      <c r="AC341" s="200">
        <f t="shared" ref="AC341:AC346" si="0">SUM(I341:AB341)</f>
        <v>0</v>
      </c>
      <c r="AD341" s="200"/>
      <c r="AE341" s="200"/>
      <c r="AF341" s="200"/>
      <c r="AG341" s="215"/>
      <c r="AH341" s="20"/>
    </row>
    <row r="342" spans="1:34" s="4" customFormat="1" ht="28.5" customHeight="1" thickBot="1">
      <c r="A342" s="3"/>
      <c r="D342" s="213" t="s">
        <v>123</v>
      </c>
      <c r="E342" s="213"/>
      <c r="F342" s="213"/>
      <c r="G342" s="213"/>
      <c r="H342" s="213"/>
      <c r="I342" s="214"/>
      <c r="J342" s="200"/>
      <c r="K342" s="200"/>
      <c r="L342" s="200"/>
      <c r="M342" s="200"/>
      <c r="N342" s="200"/>
      <c r="O342" s="200"/>
      <c r="P342" s="200"/>
      <c r="Q342" s="200"/>
      <c r="R342" s="200"/>
      <c r="S342" s="200"/>
      <c r="T342" s="200"/>
      <c r="U342" s="200"/>
      <c r="V342" s="200"/>
      <c r="W342" s="200"/>
      <c r="X342" s="200"/>
      <c r="Y342" s="200"/>
      <c r="Z342" s="200"/>
      <c r="AA342" s="200"/>
      <c r="AB342" s="200"/>
      <c r="AC342" s="200">
        <f t="shared" si="0"/>
        <v>0</v>
      </c>
      <c r="AD342" s="200"/>
      <c r="AE342" s="200"/>
      <c r="AF342" s="200"/>
      <c r="AG342" s="215"/>
      <c r="AH342" s="20"/>
    </row>
    <row r="343" spans="1:34" s="4" customFormat="1" ht="34.5" customHeight="1" thickBot="1">
      <c r="A343" s="3"/>
      <c r="D343" s="213" t="s">
        <v>124</v>
      </c>
      <c r="E343" s="213"/>
      <c r="F343" s="213"/>
      <c r="G343" s="213"/>
      <c r="H343" s="213"/>
      <c r="I343" s="214"/>
      <c r="J343" s="200"/>
      <c r="K343" s="200"/>
      <c r="L343" s="200"/>
      <c r="M343" s="200"/>
      <c r="N343" s="200"/>
      <c r="O343" s="200"/>
      <c r="P343" s="200"/>
      <c r="Q343" s="200"/>
      <c r="R343" s="200"/>
      <c r="S343" s="200"/>
      <c r="T343" s="200"/>
      <c r="U343" s="200"/>
      <c r="V343" s="200"/>
      <c r="W343" s="200"/>
      <c r="X343" s="200"/>
      <c r="Y343" s="200"/>
      <c r="Z343" s="200"/>
      <c r="AA343" s="200"/>
      <c r="AB343" s="200"/>
      <c r="AC343" s="200">
        <f t="shared" si="0"/>
        <v>0</v>
      </c>
      <c r="AD343" s="200"/>
      <c r="AE343" s="200"/>
      <c r="AF343" s="200"/>
      <c r="AG343" s="215"/>
      <c r="AH343" s="20"/>
    </row>
    <row r="344" spans="1:34" s="4" customFormat="1" ht="28.5" customHeight="1" thickBot="1">
      <c r="A344" s="3"/>
      <c r="D344" s="213" t="s">
        <v>125</v>
      </c>
      <c r="E344" s="213"/>
      <c r="F344" s="213"/>
      <c r="G344" s="213"/>
      <c r="H344" s="213"/>
      <c r="I344" s="214">
        <v>105144</v>
      </c>
      <c r="J344" s="200"/>
      <c r="K344" s="200"/>
      <c r="L344" s="200"/>
      <c r="M344" s="200"/>
      <c r="N344" s="200">
        <v>165695</v>
      </c>
      <c r="O344" s="200"/>
      <c r="P344" s="200"/>
      <c r="Q344" s="200"/>
      <c r="R344" s="200"/>
      <c r="S344" s="200"/>
      <c r="T344" s="200"/>
      <c r="U344" s="200"/>
      <c r="V344" s="200"/>
      <c r="W344" s="200"/>
      <c r="X344" s="200"/>
      <c r="Y344" s="200"/>
      <c r="Z344" s="200"/>
      <c r="AA344" s="200"/>
      <c r="AB344" s="200"/>
      <c r="AC344" s="200">
        <f>+I344+N344-S344-X344</f>
        <v>270839</v>
      </c>
      <c r="AD344" s="200"/>
      <c r="AE344" s="200"/>
      <c r="AF344" s="200"/>
      <c r="AG344" s="215"/>
      <c r="AH344" s="20"/>
    </row>
    <row r="345" spans="1:34" s="4" customFormat="1" ht="28.5" customHeight="1" thickBot="1">
      <c r="A345" s="3"/>
      <c r="D345" s="213" t="s">
        <v>126</v>
      </c>
      <c r="E345" s="213"/>
      <c r="F345" s="213"/>
      <c r="G345" s="213"/>
      <c r="H345" s="213"/>
      <c r="I345" s="214"/>
      <c r="J345" s="200"/>
      <c r="K345" s="200"/>
      <c r="L345" s="200"/>
      <c r="M345" s="200"/>
      <c r="N345" s="200"/>
      <c r="O345" s="200"/>
      <c r="P345" s="200"/>
      <c r="Q345" s="200"/>
      <c r="R345" s="200"/>
      <c r="S345" s="200"/>
      <c r="T345" s="200"/>
      <c r="U345" s="200"/>
      <c r="V345" s="200"/>
      <c r="W345" s="200"/>
      <c r="X345" s="200"/>
      <c r="Y345" s="200"/>
      <c r="Z345" s="200"/>
      <c r="AA345" s="200"/>
      <c r="AB345" s="200"/>
      <c r="AC345" s="200">
        <f t="shared" si="0"/>
        <v>0</v>
      </c>
      <c r="AD345" s="200"/>
      <c r="AE345" s="200"/>
      <c r="AF345" s="200"/>
      <c r="AG345" s="215"/>
      <c r="AH345" s="20"/>
    </row>
    <row r="346" spans="1:34" s="4" customFormat="1" ht="28.5" customHeight="1" thickBot="1">
      <c r="A346" s="3"/>
      <c r="D346" s="213" t="s">
        <v>127</v>
      </c>
      <c r="E346" s="213"/>
      <c r="F346" s="213"/>
      <c r="G346" s="213"/>
      <c r="H346" s="213"/>
      <c r="I346" s="214"/>
      <c r="J346" s="200"/>
      <c r="K346" s="200"/>
      <c r="L346" s="200"/>
      <c r="M346" s="200"/>
      <c r="N346" s="200"/>
      <c r="O346" s="200"/>
      <c r="P346" s="200"/>
      <c r="Q346" s="200"/>
      <c r="R346" s="200"/>
      <c r="S346" s="200"/>
      <c r="T346" s="200"/>
      <c r="U346" s="200"/>
      <c r="V346" s="200"/>
      <c r="W346" s="200"/>
      <c r="X346" s="200"/>
      <c r="Y346" s="200"/>
      <c r="Z346" s="200"/>
      <c r="AA346" s="200"/>
      <c r="AB346" s="200"/>
      <c r="AC346" s="200">
        <f t="shared" si="0"/>
        <v>0</v>
      </c>
      <c r="AD346" s="200"/>
      <c r="AE346" s="200"/>
      <c r="AF346" s="200"/>
      <c r="AG346" s="215"/>
      <c r="AH346" s="20"/>
    </row>
    <row r="347" spans="1:34" s="4" customFormat="1" ht="28.5" customHeight="1" thickBot="1">
      <c r="A347" s="3"/>
      <c r="D347" s="201" t="s">
        <v>128</v>
      </c>
      <c r="E347" s="201"/>
      <c r="F347" s="201"/>
      <c r="G347" s="201"/>
      <c r="H347" s="201"/>
      <c r="I347" s="202">
        <f>SUM(I340:M346)</f>
        <v>105144</v>
      </c>
      <c r="J347" s="203"/>
      <c r="K347" s="203"/>
      <c r="L347" s="203"/>
      <c r="M347" s="203"/>
      <c r="N347" s="203">
        <f>SUM(N340:R346)</f>
        <v>165695</v>
      </c>
      <c r="O347" s="203"/>
      <c r="P347" s="203"/>
      <c r="Q347" s="203"/>
      <c r="R347" s="203"/>
      <c r="S347" s="203">
        <f>SUM(S340:W346)</f>
        <v>0</v>
      </c>
      <c r="T347" s="203"/>
      <c r="U347" s="203"/>
      <c r="V347" s="203"/>
      <c r="W347" s="203"/>
      <c r="X347" s="203">
        <f>SUM(X340:AB346)</f>
        <v>0</v>
      </c>
      <c r="Y347" s="203"/>
      <c r="Z347" s="203"/>
      <c r="AA347" s="203"/>
      <c r="AB347" s="203"/>
      <c r="AC347" s="203">
        <f>SUM(AC340:AG346)</f>
        <v>270839</v>
      </c>
      <c r="AD347" s="203"/>
      <c r="AE347" s="203"/>
      <c r="AF347" s="203"/>
      <c r="AG347" s="204"/>
      <c r="AH347" s="20"/>
    </row>
    <row r="348" spans="1:34" s="80" customFormat="1" ht="28.5" customHeight="1">
      <c r="A348" s="79"/>
      <c r="D348" s="78"/>
      <c r="E348" s="78"/>
      <c r="F348" s="78"/>
      <c r="G348" s="78"/>
      <c r="H348" s="78"/>
      <c r="I348" s="85"/>
      <c r="J348" s="85"/>
      <c r="K348" s="85"/>
      <c r="L348" s="85"/>
      <c r="M348" s="85"/>
      <c r="N348" s="85"/>
      <c r="O348" s="85"/>
      <c r="P348" s="85"/>
      <c r="Q348" s="85"/>
      <c r="R348" s="85"/>
      <c r="S348" s="85"/>
      <c r="T348" s="85"/>
      <c r="U348" s="85"/>
      <c r="V348" s="85"/>
      <c r="W348" s="85"/>
      <c r="X348" s="85"/>
      <c r="Y348" s="85"/>
      <c r="Z348" s="85"/>
      <c r="AA348" s="85"/>
      <c r="AB348" s="85"/>
      <c r="AC348" s="85"/>
      <c r="AD348" s="85"/>
      <c r="AE348" s="85"/>
      <c r="AF348" s="85"/>
      <c r="AG348" s="85"/>
      <c r="AH348" s="82"/>
    </row>
    <row r="349" spans="1:34" s="80" customFormat="1" ht="28.5" customHeight="1" thickBot="1">
      <c r="A349" s="79"/>
      <c r="D349" s="219" t="s">
        <v>114</v>
      </c>
      <c r="E349" s="219"/>
      <c r="F349" s="219"/>
      <c r="G349" s="219"/>
      <c r="H349" s="219"/>
      <c r="I349" s="219"/>
      <c r="J349" s="219"/>
      <c r="K349" s="219"/>
      <c r="L349" s="219"/>
      <c r="M349" s="219"/>
      <c r="N349" s="219"/>
      <c r="O349" s="219"/>
      <c r="P349" s="219"/>
      <c r="Q349" s="219"/>
      <c r="R349" s="219"/>
      <c r="S349" s="219"/>
      <c r="T349" s="219"/>
      <c r="U349" s="219"/>
      <c r="V349" s="219"/>
      <c r="W349" s="219"/>
      <c r="X349" s="219"/>
      <c r="Y349" s="219"/>
      <c r="Z349" s="219"/>
      <c r="AA349" s="219"/>
      <c r="AB349" s="219"/>
      <c r="AC349" s="219"/>
      <c r="AD349" s="219"/>
      <c r="AE349" s="219"/>
      <c r="AF349" s="219"/>
      <c r="AG349" s="219"/>
      <c r="AH349" s="82"/>
    </row>
    <row r="350" spans="1:34" s="80" customFormat="1" ht="28.5" customHeight="1" thickBot="1">
      <c r="A350" s="79"/>
      <c r="D350" s="220" t="s">
        <v>115</v>
      </c>
      <c r="E350" s="220"/>
      <c r="F350" s="220"/>
      <c r="G350" s="220"/>
      <c r="H350" s="220"/>
      <c r="I350" s="220" t="s">
        <v>509</v>
      </c>
      <c r="J350" s="220"/>
      <c r="K350" s="220"/>
      <c r="L350" s="220"/>
      <c r="M350" s="220"/>
      <c r="N350" s="220"/>
      <c r="O350" s="220"/>
      <c r="P350" s="220"/>
      <c r="Q350" s="220"/>
      <c r="R350" s="220"/>
      <c r="S350" s="220"/>
      <c r="T350" s="220"/>
      <c r="U350" s="220"/>
      <c r="V350" s="220"/>
      <c r="W350" s="220"/>
      <c r="X350" s="220"/>
      <c r="Y350" s="220"/>
      <c r="Z350" s="220"/>
      <c r="AA350" s="220"/>
      <c r="AB350" s="220"/>
      <c r="AC350" s="220"/>
      <c r="AD350" s="220"/>
      <c r="AE350" s="220"/>
      <c r="AF350" s="220"/>
      <c r="AG350" s="220"/>
      <c r="AH350" s="82"/>
    </row>
    <row r="351" spans="1:34" s="80" customFormat="1" ht="33.75" customHeight="1" thickBot="1">
      <c r="A351" s="79"/>
      <c r="D351" s="220"/>
      <c r="E351" s="220"/>
      <c r="F351" s="220"/>
      <c r="G351" s="220"/>
      <c r="H351" s="220"/>
      <c r="I351" s="221" t="s">
        <v>116</v>
      </c>
      <c r="J351" s="221"/>
      <c r="K351" s="221"/>
      <c r="L351" s="221"/>
      <c r="M351" s="221"/>
      <c r="N351" s="221" t="s">
        <v>117</v>
      </c>
      <c r="O351" s="221"/>
      <c r="P351" s="221"/>
      <c r="Q351" s="221"/>
      <c r="R351" s="221"/>
      <c r="S351" s="221" t="s">
        <v>118</v>
      </c>
      <c r="T351" s="221"/>
      <c r="U351" s="221"/>
      <c r="V351" s="221"/>
      <c r="W351" s="221"/>
      <c r="X351" s="221" t="s">
        <v>119</v>
      </c>
      <c r="Y351" s="221"/>
      <c r="Z351" s="221"/>
      <c r="AA351" s="221"/>
      <c r="AB351" s="221"/>
      <c r="AC351" s="221" t="s">
        <v>120</v>
      </c>
      <c r="AD351" s="221"/>
      <c r="AE351" s="221"/>
      <c r="AF351" s="221"/>
      <c r="AG351" s="221"/>
      <c r="AH351" s="82"/>
    </row>
    <row r="352" spans="1:34" s="80" customFormat="1" ht="28.5" customHeight="1" thickBot="1">
      <c r="A352" s="79"/>
      <c r="D352" s="213" t="s">
        <v>121</v>
      </c>
      <c r="E352" s="213"/>
      <c r="F352" s="213"/>
      <c r="G352" s="213"/>
      <c r="H352" s="213"/>
      <c r="I352" s="222"/>
      <c r="J352" s="223"/>
      <c r="K352" s="223"/>
      <c r="L352" s="223"/>
      <c r="M352" s="223"/>
      <c r="N352" s="223"/>
      <c r="O352" s="223"/>
      <c r="P352" s="223"/>
      <c r="Q352" s="223"/>
      <c r="R352" s="223"/>
      <c r="S352" s="223"/>
      <c r="T352" s="223"/>
      <c r="U352" s="223"/>
      <c r="V352" s="223"/>
      <c r="W352" s="223"/>
      <c r="X352" s="223"/>
      <c r="Y352" s="223"/>
      <c r="Z352" s="223"/>
      <c r="AA352" s="223"/>
      <c r="AB352" s="223"/>
      <c r="AC352" s="223">
        <f>SUM(I352:AB352)</f>
        <v>0</v>
      </c>
      <c r="AD352" s="223"/>
      <c r="AE352" s="223"/>
      <c r="AF352" s="223"/>
      <c r="AG352" s="224"/>
      <c r="AH352" s="82"/>
    </row>
    <row r="353" spans="1:34" s="80" customFormat="1" ht="28.5" customHeight="1" thickBot="1">
      <c r="A353" s="79"/>
      <c r="D353" s="213" t="s">
        <v>122</v>
      </c>
      <c r="E353" s="213"/>
      <c r="F353" s="213"/>
      <c r="G353" s="213"/>
      <c r="H353" s="213"/>
      <c r="I353" s="214"/>
      <c r="J353" s="200"/>
      <c r="K353" s="200"/>
      <c r="L353" s="200"/>
      <c r="M353" s="200"/>
      <c r="N353" s="200"/>
      <c r="O353" s="200"/>
      <c r="P353" s="200"/>
      <c r="Q353" s="200"/>
      <c r="R353" s="200"/>
      <c r="S353" s="200"/>
      <c r="T353" s="200"/>
      <c r="U353" s="200"/>
      <c r="V353" s="200"/>
      <c r="W353" s="200"/>
      <c r="X353" s="200"/>
      <c r="Y353" s="200"/>
      <c r="Z353" s="200"/>
      <c r="AA353" s="200"/>
      <c r="AB353" s="200"/>
      <c r="AC353" s="200">
        <f t="shared" ref="AC353:AC355" si="1">SUM(I353:AB353)</f>
        <v>0</v>
      </c>
      <c r="AD353" s="200"/>
      <c r="AE353" s="200"/>
      <c r="AF353" s="200"/>
      <c r="AG353" s="215"/>
      <c r="AH353" s="82"/>
    </row>
    <row r="354" spans="1:34" s="80" customFormat="1" ht="28.5" customHeight="1" thickBot="1">
      <c r="A354" s="79"/>
      <c r="D354" s="213" t="s">
        <v>123</v>
      </c>
      <c r="E354" s="213"/>
      <c r="F354" s="213"/>
      <c r="G354" s="213"/>
      <c r="H354" s="213"/>
      <c r="I354" s="214"/>
      <c r="J354" s="200"/>
      <c r="K354" s="200"/>
      <c r="L354" s="200"/>
      <c r="M354" s="200"/>
      <c r="N354" s="200"/>
      <c r="O354" s="200"/>
      <c r="P354" s="200"/>
      <c r="Q354" s="200"/>
      <c r="R354" s="200"/>
      <c r="S354" s="200"/>
      <c r="T354" s="200"/>
      <c r="U354" s="200"/>
      <c r="V354" s="200"/>
      <c r="W354" s="200"/>
      <c r="X354" s="200"/>
      <c r="Y354" s="200"/>
      <c r="Z354" s="200"/>
      <c r="AA354" s="200"/>
      <c r="AB354" s="200"/>
      <c r="AC354" s="200">
        <f t="shared" si="1"/>
        <v>0</v>
      </c>
      <c r="AD354" s="200"/>
      <c r="AE354" s="200"/>
      <c r="AF354" s="200"/>
      <c r="AG354" s="215"/>
      <c r="AH354" s="82"/>
    </row>
    <row r="355" spans="1:34" s="80" customFormat="1" ht="28.5" customHeight="1" thickBot="1">
      <c r="A355" s="79"/>
      <c r="D355" s="213" t="s">
        <v>124</v>
      </c>
      <c r="E355" s="213"/>
      <c r="F355" s="213"/>
      <c r="G355" s="213"/>
      <c r="H355" s="213"/>
      <c r="I355" s="214"/>
      <c r="J355" s="200"/>
      <c r="K355" s="200"/>
      <c r="L355" s="200"/>
      <c r="M355" s="200"/>
      <c r="N355" s="200"/>
      <c r="O355" s="200"/>
      <c r="P355" s="200"/>
      <c r="Q355" s="200"/>
      <c r="R355" s="200"/>
      <c r="S355" s="200"/>
      <c r="T355" s="200"/>
      <c r="U355" s="200"/>
      <c r="V355" s="200"/>
      <c r="W355" s="200"/>
      <c r="X355" s="200"/>
      <c r="Y355" s="200"/>
      <c r="Z355" s="200"/>
      <c r="AA355" s="200"/>
      <c r="AB355" s="200"/>
      <c r="AC355" s="200">
        <f t="shared" si="1"/>
        <v>0</v>
      </c>
      <c r="AD355" s="200"/>
      <c r="AE355" s="200"/>
      <c r="AF355" s="200"/>
      <c r="AG355" s="215"/>
      <c r="AH355" s="82"/>
    </row>
    <row r="356" spans="1:34" s="80" customFormat="1" ht="28.5" customHeight="1" thickBot="1">
      <c r="A356" s="79"/>
      <c r="D356" s="213" t="s">
        <v>125</v>
      </c>
      <c r="E356" s="213"/>
      <c r="F356" s="213"/>
      <c r="G356" s="213"/>
      <c r="H356" s="213"/>
      <c r="I356" s="214">
        <v>205882</v>
      </c>
      <c r="J356" s="200"/>
      <c r="K356" s="200"/>
      <c r="L356" s="200"/>
      <c r="M356" s="200"/>
      <c r="N356" s="200"/>
      <c r="O356" s="200"/>
      <c r="P356" s="200"/>
      <c r="Q356" s="200"/>
      <c r="R356" s="200"/>
      <c r="S356" s="200"/>
      <c r="T356" s="200"/>
      <c r="U356" s="200"/>
      <c r="V356" s="200"/>
      <c r="W356" s="200"/>
      <c r="X356" s="200">
        <v>100738</v>
      </c>
      <c r="Y356" s="200"/>
      <c r="Z356" s="200"/>
      <c r="AA356" s="200"/>
      <c r="AB356" s="200"/>
      <c r="AC356" s="200">
        <f>+I356+N356-S356-X356</f>
        <v>105144</v>
      </c>
      <c r="AD356" s="200"/>
      <c r="AE356" s="200"/>
      <c r="AF356" s="200"/>
      <c r="AG356" s="215"/>
      <c r="AH356" s="82"/>
    </row>
    <row r="357" spans="1:34" s="80" customFormat="1" ht="28.5" customHeight="1" thickBot="1">
      <c r="A357" s="79"/>
      <c r="D357" s="213" t="s">
        <v>126</v>
      </c>
      <c r="E357" s="213"/>
      <c r="F357" s="213"/>
      <c r="G357" s="213"/>
      <c r="H357" s="213"/>
      <c r="I357" s="214"/>
      <c r="J357" s="200"/>
      <c r="K357" s="200"/>
      <c r="L357" s="200"/>
      <c r="M357" s="200"/>
      <c r="N357" s="200"/>
      <c r="O357" s="200"/>
      <c r="P357" s="200"/>
      <c r="Q357" s="200"/>
      <c r="R357" s="200"/>
      <c r="S357" s="200"/>
      <c r="T357" s="200"/>
      <c r="U357" s="200"/>
      <c r="V357" s="200"/>
      <c r="W357" s="200"/>
      <c r="X357" s="200"/>
      <c r="Y357" s="200"/>
      <c r="Z357" s="200"/>
      <c r="AA357" s="200"/>
      <c r="AB357" s="200"/>
      <c r="AC357" s="200">
        <f t="shared" ref="AC357:AC358" si="2">SUM(I357:AB357)</f>
        <v>0</v>
      </c>
      <c r="AD357" s="200"/>
      <c r="AE357" s="200"/>
      <c r="AF357" s="200"/>
      <c r="AG357" s="215"/>
      <c r="AH357" s="82"/>
    </row>
    <row r="358" spans="1:34" s="80" customFormat="1" ht="28.5" customHeight="1" thickBot="1">
      <c r="A358" s="79"/>
      <c r="D358" s="213" t="s">
        <v>127</v>
      </c>
      <c r="E358" s="213"/>
      <c r="F358" s="213"/>
      <c r="G358" s="213"/>
      <c r="H358" s="213"/>
      <c r="I358" s="214"/>
      <c r="J358" s="200"/>
      <c r="K358" s="200"/>
      <c r="L358" s="200"/>
      <c r="M358" s="200"/>
      <c r="N358" s="200"/>
      <c r="O358" s="200"/>
      <c r="P358" s="200"/>
      <c r="Q358" s="200"/>
      <c r="R358" s="200"/>
      <c r="S358" s="200"/>
      <c r="T358" s="200"/>
      <c r="U358" s="200"/>
      <c r="V358" s="200"/>
      <c r="W358" s="200"/>
      <c r="X358" s="200"/>
      <c r="Y358" s="200"/>
      <c r="Z358" s="200"/>
      <c r="AA358" s="200"/>
      <c r="AB358" s="200"/>
      <c r="AC358" s="200">
        <f t="shared" si="2"/>
        <v>0</v>
      </c>
      <c r="AD358" s="200"/>
      <c r="AE358" s="200"/>
      <c r="AF358" s="200"/>
      <c r="AG358" s="215"/>
      <c r="AH358" s="82"/>
    </row>
    <row r="359" spans="1:34" s="80" customFormat="1" ht="28.5" customHeight="1" thickBot="1">
      <c r="A359" s="79"/>
      <c r="D359" s="201" t="s">
        <v>128</v>
      </c>
      <c r="E359" s="201"/>
      <c r="F359" s="201"/>
      <c r="G359" s="201"/>
      <c r="H359" s="201"/>
      <c r="I359" s="202">
        <f>SUM(I352:M358)</f>
        <v>205882</v>
      </c>
      <c r="J359" s="203"/>
      <c r="K359" s="203"/>
      <c r="L359" s="203"/>
      <c r="M359" s="203"/>
      <c r="N359" s="203">
        <f>SUM(N352:R358)</f>
        <v>0</v>
      </c>
      <c r="O359" s="203"/>
      <c r="P359" s="203"/>
      <c r="Q359" s="203"/>
      <c r="R359" s="203"/>
      <c r="S359" s="203">
        <f>SUM(S352:W358)</f>
        <v>0</v>
      </c>
      <c r="T359" s="203"/>
      <c r="U359" s="203"/>
      <c r="V359" s="203"/>
      <c r="W359" s="203"/>
      <c r="X359" s="203">
        <f>SUM(X352:AB358)</f>
        <v>100738</v>
      </c>
      <c r="Y359" s="203"/>
      <c r="Z359" s="203"/>
      <c r="AA359" s="203"/>
      <c r="AB359" s="203"/>
      <c r="AC359" s="203">
        <f>SUM(AC352:AG358)</f>
        <v>105144</v>
      </c>
      <c r="AD359" s="203"/>
      <c r="AE359" s="203"/>
      <c r="AF359" s="203"/>
      <c r="AG359" s="204"/>
      <c r="AH359" s="82"/>
    </row>
    <row r="360" spans="1:34" s="82" customFormat="1" ht="14.25" customHeight="1">
      <c r="A360" s="72"/>
    </row>
    <row r="361" spans="1:34" s="82" customFormat="1" ht="63" customHeight="1">
      <c r="A361" s="72"/>
      <c r="D361" s="237" t="s">
        <v>129</v>
      </c>
      <c r="E361" s="237"/>
      <c r="F361" s="237"/>
      <c r="G361" s="237"/>
      <c r="H361" s="237"/>
      <c r="I361" s="237"/>
      <c r="J361" s="237"/>
      <c r="K361" s="237"/>
      <c r="L361" s="237"/>
      <c r="M361" s="237"/>
      <c r="N361" s="237"/>
      <c r="O361" s="237"/>
      <c r="P361" s="237"/>
      <c r="Q361" s="237"/>
      <c r="R361" s="237"/>
      <c r="S361" s="237"/>
      <c r="T361" s="237"/>
      <c r="U361" s="237"/>
      <c r="V361" s="237"/>
      <c r="W361" s="237"/>
      <c r="X361" s="237"/>
      <c r="Y361" s="237"/>
      <c r="Z361" s="237"/>
      <c r="AA361" s="237"/>
      <c r="AB361" s="237"/>
      <c r="AC361" s="237"/>
      <c r="AD361" s="237"/>
      <c r="AE361" s="237"/>
      <c r="AF361" s="237"/>
      <c r="AG361" s="237"/>
    </row>
    <row r="362" spans="1:34" s="4" customFormat="1" ht="13.8">
      <c r="A362" s="3"/>
      <c r="D362" s="41" t="s">
        <v>390</v>
      </c>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20"/>
    </row>
    <row r="363" spans="1:34" s="4" customFormat="1" ht="13.8">
      <c r="A363" s="3"/>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20"/>
    </row>
    <row r="364" spans="1:34" s="4" customFormat="1" ht="13.8">
      <c r="A364" s="3"/>
      <c r="D364" s="302" t="s">
        <v>130</v>
      </c>
      <c r="E364" s="302"/>
      <c r="F364" s="302"/>
      <c r="G364" s="302"/>
      <c r="H364" s="302"/>
      <c r="I364" s="302"/>
      <c r="J364" s="302"/>
      <c r="K364" s="302"/>
      <c r="L364" s="302"/>
      <c r="M364" s="302"/>
      <c r="N364" s="302"/>
      <c r="O364" s="302"/>
      <c r="P364" s="302"/>
      <c r="Q364" s="302"/>
      <c r="R364" s="302"/>
      <c r="S364" s="302"/>
      <c r="T364" s="302"/>
      <c r="U364" s="302"/>
      <c r="V364" s="302"/>
      <c r="W364" s="302"/>
      <c r="X364" s="302"/>
      <c r="Y364" s="302"/>
      <c r="Z364" s="302"/>
      <c r="AA364" s="302"/>
      <c r="AB364" s="302"/>
      <c r="AC364" s="302"/>
      <c r="AD364" s="302"/>
      <c r="AE364" s="302"/>
      <c r="AF364" s="302"/>
      <c r="AG364" s="302"/>
      <c r="AH364" s="20"/>
    </row>
    <row r="365" spans="1:34" s="4" customFormat="1" ht="14.4" thickBot="1">
      <c r="A365" s="3"/>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20"/>
    </row>
    <row r="366" spans="1:34" s="4" customFormat="1" ht="14.4" thickBot="1">
      <c r="A366" s="3"/>
      <c r="D366" s="220" t="s">
        <v>131</v>
      </c>
      <c r="E366" s="220"/>
      <c r="F366" s="220"/>
      <c r="G366" s="220"/>
      <c r="H366" s="220"/>
      <c r="I366" s="220" t="s">
        <v>16</v>
      </c>
      <c r="J366" s="220"/>
      <c r="K366" s="220"/>
      <c r="L366" s="220"/>
      <c r="M366" s="220"/>
      <c r="N366" s="220"/>
      <c r="O366" s="220"/>
      <c r="P366" s="220"/>
      <c r="Q366" s="220"/>
      <c r="R366" s="220"/>
      <c r="S366" s="220"/>
      <c r="T366" s="220"/>
      <c r="U366" s="220"/>
      <c r="V366" s="220"/>
      <c r="W366" s="220"/>
      <c r="X366" s="220"/>
      <c r="Y366" s="220"/>
      <c r="Z366" s="220"/>
      <c r="AA366" s="220"/>
      <c r="AB366" s="220"/>
      <c r="AC366" s="220"/>
      <c r="AD366" s="220"/>
      <c r="AE366" s="220"/>
      <c r="AF366" s="220"/>
      <c r="AG366" s="220"/>
      <c r="AH366" s="20"/>
    </row>
    <row r="367" spans="1:34" s="4" customFormat="1" ht="45.75" customHeight="1" thickBot="1">
      <c r="A367" s="3"/>
      <c r="D367" s="220"/>
      <c r="E367" s="220"/>
      <c r="F367" s="220"/>
      <c r="G367" s="220"/>
      <c r="H367" s="220"/>
      <c r="I367" s="221" t="s">
        <v>116</v>
      </c>
      <c r="J367" s="221"/>
      <c r="K367" s="221"/>
      <c r="L367" s="221"/>
      <c r="M367" s="221"/>
      <c r="N367" s="221" t="s">
        <v>117</v>
      </c>
      <c r="O367" s="221"/>
      <c r="P367" s="221"/>
      <c r="Q367" s="221"/>
      <c r="R367" s="221"/>
      <c r="S367" s="221" t="s">
        <v>118</v>
      </c>
      <c r="T367" s="221"/>
      <c r="U367" s="221"/>
      <c r="V367" s="221"/>
      <c r="W367" s="221"/>
      <c r="X367" s="221" t="s">
        <v>119</v>
      </c>
      <c r="Y367" s="221"/>
      <c r="Z367" s="221"/>
      <c r="AA367" s="221"/>
      <c r="AB367" s="221"/>
      <c r="AC367" s="221" t="s">
        <v>120</v>
      </c>
      <c r="AD367" s="221"/>
      <c r="AE367" s="221"/>
      <c r="AF367" s="221"/>
      <c r="AG367" s="221"/>
      <c r="AH367" s="20"/>
    </row>
    <row r="368" spans="1:34" s="4" customFormat="1" ht="48" customHeight="1">
      <c r="A368" s="3"/>
      <c r="D368" s="258" t="s">
        <v>132</v>
      </c>
      <c r="E368" s="259"/>
      <c r="F368" s="259"/>
      <c r="G368" s="259"/>
      <c r="H368" s="260"/>
      <c r="I368" s="252">
        <v>86121</v>
      </c>
      <c r="J368" s="253"/>
      <c r="K368" s="253"/>
      <c r="L368" s="253"/>
      <c r="M368" s="439"/>
      <c r="N368" s="223"/>
      <c r="O368" s="223"/>
      <c r="P368" s="223"/>
      <c r="Q368" s="223"/>
      <c r="R368" s="223"/>
      <c r="S368" s="223"/>
      <c r="T368" s="223"/>
      <c r="U368" s="223"/>
      <c r="V368" s="223"/>
      <c r="W368" s="223"/>
      <c r="X368" s="223">
        <v>25300</v>
      </c>
      <c r="Y368" s="223"/>
      <c r="Z368" s="223"/>
      <c r="AA368" s="223"/>
      <c r="AB368" s="223"/>
      <c r="AC368" s="200">
        <f>+I368+N368-S368-X368</f>
        <v>60821</v>
      </c>
      <c r="AD368" s="200"/>
      <c r="AE368" s="200"/>
      <c r="AF368" s="200"/>
      <c r="AG368" s="215"/>
      <c r="AH368" s="20"/>
    </row>
    <row r="369" spans="1:34" s="4" customFormat="1" ht="48" customHeight="1">
      <c r="A369" s="3">
        <v>15</v>
      </c>
      <c r="D369" s="255" t="s">
        <v>133</v>
      </c>
      <c r="E369" s="256"/>
      <c r="F369" s="256"/>
      <c r="G369" s="256"/>
      <c r="H369" s="257"/>
      <c r="I369" s="245">
        <v>0</v>
      </c>
      <c r="J369" s="246"/>
      <c r="K369" s="246"/>
      <c r="L369" s="246"/>
      <c r="M369" s="438"/>
      <c r="N369" s="200"/>
      <c r="O369" s="200"/>
      <c r="P369" s="200"/>
      <c r="Q369" s="200"/>
      <c r="R369" s="200"/>
      <c r="S369" s="200"/>
      <c r="T369" s="200"/>
      <c r="U369" s="200"/>
      <c r="V369" s="200"/>
      <c r="W369" s="200"/>
      <c r="X369" s="200"/>
      <c r="Y369" s="200"/>
      <c r="Z369" s="200"/>
      <c r="AA369" s="200"/>
      <c r="AB369" s="200"/>
      <c r="AC369" s="200">
        <f>SUM(I369:AB369)</f>
        <v>0</v>
      </c>
      <c r="AD369" s="200"/>
      <c r="AE369" s="200"/>
      <c r="AF369" s="200"/>
      <c r="AG369" s="215"/>
      <c r="AH369" s="20"/>
    </row>
    <row r="370" spans="1:34" s="4" customFormat="1" ht="37.5" customHeight="1">
      <c r="A370" s="3"/>
      <c r="D370" s="255" t="s">
        <v>134</v>
      </c>
      <c r="E370" s="256"/>
      <c r="F370" s="256"/>
      <c r="G370" s="256"/>
      <c r="H370" s="257"/>
      <c r="I370" s="245">
        <v>0</v>
      </c>
      <c r="J370" s="246"/>
      <c r="K370" s="246"/>
      <c r="L370" s="246"/>
      <c r="M370" s="438"/>
      <c r="N370" s="200"/>
      <c r="O370" s="200"/>
      <c r="P370" s="200"/>
      <c r="Q370" s="200"/>
      <c r="R370" s="200"/>
      <c r="S370" s="200"/>
      <c r="T370" s="200"/>
      <c r="U370" s="200"/>
      <c r="V370" s="200"/>
      <c r="W370" s="200"/>
      <c r="X370" s="200"/>
      <c r="Y370" s="200"/>
      <c r="Z370" s="200"/>
      <c r="AA370" s="200"/>
      <c r="AB370" s="200"/>
      <c r="AC370" s="200">
        <f>SUM(I370:AB370)</f>
        <v>0</v>
      </c>
      <c r="AD370" s="200"/>
      <c r="AE370" s="200"/>
      <c r="AF370" s="200"/>
      <c r="AG370" s="215"/>
      <c r="AH370" s="20"/>
    </row>
    <row r="371" spans="1:34" s="4" customFormat="1" ht="45.75" customHeight="1">
      <c r="A371" s="3"/>
      <c r="D371" s="255" t="s">
        <v>135</v>
      </c>
      <c r="E371" s="256"/>
      <c r="F371" s="256"/>
      <c r="G371" s="256"/>
      <c r="H371" s="257"/>
      <c r="I371" s="245">
        <v>0</v>
      </c>
      <c r="J371" s="246"/>
      <c r="K371" s="246"/>
      <c r="L371" s="246"/>
      <c r="M371" s="438"/>
      <c r="N371" s="200"/>
      <c r="O371" s="200"/>
      <c r="P371" s="200"/>
      <c r="Q371" s="200"/>
      <c r="R371" s="200"/>
      <c r="S371" s="200"/>
      <c r="T371" s="200"/>
      <c r="U371" s="200"/>
      <c r="V371" s="200"/>
      <c r="W371" s="200"/>
      <c r="X371" s="200"/>
      <c r="Y371" s="200"/>
      <c r="Z371" s="200"/>
      <c r="AA371" s="200"/>
      <c r="AB371" s="200"/>
      <c r="AC371" s="200">
        <f>SUM(I371:AB371)</f>
        <v>0</v>
      </c>
      <c r="AD371" s="200"/>
      <c r="AE371" s="200"/>
      <c r="AF371" s="200"/>
      <c r="AG371" s="215"/>
      <c r="AH371" s="20"/>
    </row>
    <row r="372" spans="1:34" s="4" customFormat="1" ht="37.5" customHeight="1">
      <c r="A372" s="3"/>
      <c r="D372" s="255" t="s">
        <v>136</v>
      </c>
      <c r="E372" s="256"/>
      <c r="F372" s="256"/>
      <c r="G372" s="256"/>
      <c r="H372" s="257"/>
      <c r="I372" s="245">
        <v>0</v>
      </c>
      <c r="J372" s="246"/>
      <c r="K372" s="246"/>
      <c r="L372" s="246"/>
      <c r="M372" s="438"/>
      <c r="N372" s="200"/>
      <c r="O372" s="200"/>
      <c r="P372" s="200"/>
      <c r="Q372" s="200"/>
      <c r="R372" s="200"/>
      <c r="S372" s="200"/>
      <c r="T372" s="200"/>
      <c r="U372" s="200"/>
      <c r="V372" s="200"/>
      <c r="W372" s="200"/>
      <c r="X372" s="200"/>
      <c r="Y372" s="200"/>
      <c r="Z372" s="200"/>
      <c r="AA372" s="200"/>
      <c r="AB372" s="200"/>
      <c r="AC372" s="200">
        <f>SUM(I372:AB372)</f>
        <v>0</v>
      </c>
      <c r="AD372" s="200"/>
      <c r="AE372" s="200"/>
      <c r="AF372" s="200"/>
      <c r="AG372" s="215"/>
      <c r="AH372" s="20"/>
    </row>
    <row r="373" spans="1:34" s="4" customFormat="1" ht="37.5" customHeight="1" thickBot="1">
      <c r="A373" s="3"/>
      <c r="D373" s="217" t="s">
        <v>510</v>
      </c>
      <c r="E373" s="217"/>
      <c r="F373" s="217"/>
      <c r="G373" s="217"/>
      <c r="H373" s="217"/>
      <c r="I373" s="203">
        <f>SUM(I368:M372)</f>
        <v>86121</v>
      </c>
      <c r="J373" s="203"/>
      <c r="K373" s="203"/>
      <c r="L373" s="203"/>
      <c r="M373" s="203"/>
      <c r="N373" s="203">
        <f>SUM(N368:R372)</f>
        <v>0</v>
      </c>
      <c r="O373" s="203"/>
      <c r="P373" s="203"/>
      <c r="Q373" s="203"/>
      <c r="R373" s="203"/>
      <c r="S373" s="203">
        <f>SUM(S368:W372)</f>
        <v>0</v>
      </c>
      <c r="T373" s="203"/>
      <c r="U373" s="203"/>
      <c r="V373" s="203"/>
      <c r="W373" s="203"/>
      <c r="X373" s="203">
        <f>SUM(X368:AB372)</f>
        <v>25300</v>
      </c>
      <c r="Y373" s="203"/>
      <c r="Z373" s="203"/>
      <c r="AA373" s="203"/>
      <c r="AB373" s="203"/>
      <c r="AC373" s="203">
        <f>SUM(AC368:AG372)</f>
        <v>60821</v>
      </c>
      <c r="AD373" s="203"/>
      <c r="AE373" s="203"/>
      <c r="AF373" s="203"/>
      <c r="AG373" s="204"/>
      <c r="AH373" s="20"/>
    </row>
    <row r="374" spans="1:34" s="82" customFormat="1" ht="16.5" customHeight="1">
      <c r="A374" s="72"/>
    </row>
    <row r="375" spans="1:34" s="82" customFormat="1" ht="19.5" customHeight="1">
      <c r="A375" s="72"/>
      <c r="D375" s="437" t="s">
        <v>717</v>
      </c>
      <c r="E375" s="437"/>
      <c r="F375" s="437"/>
      <c r="G375" s="437"/>
      <c r="H375" s="437"/>
      <c r="I375" s="437"/>
      <c r="J375" s="437"/>
      <c r="K375" s="437"/>
      <c r="L375" s="437"/>
      <c r="M375" s="437"/>
      <c r="N375" s="437"/>
      <c r="O375" s="437"/>
      <c r="P375" s="437"/>
      <c r="Q375" s="437"/>
      <c r="R375" s="437"/>
      <c r="S375" s="437"/>
      <c r="T375" s="437"/>
      <c r="U375" s="437"/>
      <c r="V375" s="437"/>
      <c r="W375" s="437"/>
      <c r="X375" s="437"/>
      <c r="Y375" s="437"/>
      <c r="Z375" s="437"/>
      <c r="AA375" s="437"/>
      <c r="AB375" s="437"/>
      <c r="AC375" s="437"/>
      <c r="AD375" s="437"/>
      <c r="AE375" s="437"/>
      <c r="AF375" s="437"/>
      <c r="AG375" s="437"/>
    </row>
    <row r="376" spans="1:34" s="82" customFormat="1" ht="27.75" customHeight="1">
      <c r="A376" s="72"/>
      <c r="D376" s="91" t="s">
        <v>138</v>
      </c>
      <c r="E376" s="91"/>
      <c r="F376" s="91"/>
      <c r="G376" s="90"/>
      <c r="H376" s="90"/>
      <c r="I376" s="90"/>
      <c r="J376" s="90"/>
      <c r="K376" s="435">
        <v>0</v>
      </c>
      <c r="L376" s="435"/>
      <c r="M376" s="90"/>
      <c r="N376" s="90"/>
      <c r="O376" s="90"/>
      <c r="P376" s="90"/>
      <c r="Q376" s="90"/>
      <c r="R376" s="90"/>
      <c r="S376" s="90"/>
      <c r="T376" s="90"/>
      <c r="U376" s="90"/>
      <c r="V376" s="90"/>
      <c r="W376" s="90"/>
      <c r="X376" s="90"/>
      <c r="Y376" s="90"/>
      <c r="Z376" s="90"/>
      <c r="AA376" s="90"/>
      <c r="AB376" s="90"/>
      <c r="AC376" s="90"/>
      <c r="AD376" s="90"/>
      <c r="AE376" s="90"/>
      <c r="AF376" s="90"/>
      <c r="AG376" s="90"/>
    </row>
    <row r="377" spans="1:34" s="82" customFormat="1" ht="27.75" customHeight="1">
      <c r="A377" s="72"/>
      <c r="D377" s="91" t="s">
        <v>139</v>
      </c>
      <c r="E377" s="90"/>
      <c r="F377" s="90"/>
      <c r="G377" s="90"/>
      <c r="H377" s="90"/>
      <c r="I377" s="90"/>
      <c r="J377" s="90"/>
      <c r="K377" s="435">
        <v>0</v>
      </c>
      <c r="L377" s="435"/>
      <c r="M377" s="90"/>
      <c r="N377" s="90"/>
      <c r="O377" s="90"/>
      <c r="P377" s="90"/>
      <c r="Q377" s="90"/>
      <c r="R377" s="90"/>
      <c r="S377" s="90"/>
      <c r="T377" s="90"/>
      <c r="U377" s="90"/>
      <c r="V377" s="90"/>
      <c r="W377" s="90"/>
      <c r="X377" s="90"/>
      <c r="Y377" s="90"/>
      <c r="Z377" s="90"/>
      <c r="AA377" s="90"/>
      <c r="AB377" s="90"/>
      <c r="AC377" s="90"/>
      <c r="AD377" s="90"/>
      <c r="AE377" s="90"/>
      <c r="AF377" s="90"/>
      <c r="AG377" s="90"/>
    </row>
    <row r="378" spans="1:34" s="82" customFormat="1" ht="27.75" customHeight="1">
      <c r="A378" s="72"/>
      <c r="D378" s="91" t="s">
        <v>140</v>
      </c>
      <c r="E378" s="90"/>
      <c r="F378" s="90"/>
      <c r="G378" s="90"/>
      <c r="H378" s="90"/>
      <c r="I378" s="90"/>
      <c r="J378" s="90"/>
      <c r="K378" s="435">
        <v>0.05</v>
      </c>
      <c r="L378" s="435"/>
      <c r="M378" s="90"/>
      <c r="N378" s="90"/>
      <c r="O378" s="90"/>
      <c r="P378" s="90"/>
      <c r="Q378" s="90"/>
      <c r="R378" s="90"/>
      <c r="S378" s="90"/>
      <c r="T378" s="90"/>
      <c r="U378" s="90"/>
      <c r="V378" s="90"/>
      <c r="W378" s="90"/>
      <c r="X378" s="90"/>
      <c r="Y378" s="90"/>
      <c r="Z378" s="90"/>
      <c r="AA378" s="90"/>
      <c r="AB378" s="90"/>
      <c r="AC378" s="90"/>
      <c r="AD378" s="90"/>
      <c r="AE378" s="90"/>
      <c r="AF378" s="90"/>
      <c r="AG378" s="90"/>
    </row>
    <row r="379" spans="1:34" s="82" customFormat="1" ht="27.75" customHeight="1">
      <c r="A379" s="72"/>
      <c r="D379" s="91" t="s">
        <v>141</v>
      </c>
      <c r="E379" s="90"/>
      <c r="F379" s="90"/>
      <c r="G379" s="90"/>
      <c r="H379" s="90"/>
      <c r="I379" s="90"/>
      <c r="J379" s="90"/>
      <c r="K379" s="435">
        <v>0.1</v>
      </c>
      <c r="L379" s="435"/>
      <c r="M379" s="90"/>
      <c r="N379" s="90"/>
      <c r="O379" s="90"/>
      <c r="P379" s="90"/>
      <c r="Q379" s="90"/>
      <c r="R379" s="90"/>
      <c r="S379" s="90"/>
      <c r="T379" s="90"/>
      <c r="U379" s="90"/>
      <c r="V379" s="90"/>
      <c r="W379" s="90"/>
      <c r="X379" s="90"/>
      <c r="Y379" s="90"/>
      <c r="Z379" s="90"/>
      <c r="AA379" s="90"/>
      <c r="AB379" s="90"/>
      <c r="AC379" s="90"/>
      <c r="AD379" s="90"/>
      <c r="AE379" s="90"/>
      <c r="AF379" s="90"/>
      <c r="AG379" s="90"/>
    </row>
    <row r="380" spans="1:34" s="82" customFormat="1" ht="27.75" customHeight="1">
      <c r="A380" s="72"/>
      <c r="D380" s="91" t="s">
        <v>142</v>
      </c>
      <c r="E380" s="90"/>
      <c r="F380" s="90"/>
      <c r="G380" s="90"/>
      <c r="H380" s="90"/>
      <c r="I380" s="90"/>
      <c r="J380" s="90"/>
      <c r="K380" s="435">
        <v>0.2</v>
      </c>
      <c r="L380" s="435"/>
      <c r="M380" s="90"/>
      <c r="N380" s="90"/>
      <c r="O380" s="90"/>
      <c r="P380" s="90"/>
      <c r="Q380" s="90"/>
      <c r="R380" s="90"/>
      <c r="S380" s="90"/>
      <c r="T380" s="90"/>
      <c r="U380" s="90"/>
      <c r="V380" s="90"/>
      <c r="W380" s="90"/>
      <c r="X380" s="90"/>
      <c r="Y380" s="90"/>
      <c r="Z380" s="90"/>
      <c r="AA380" s="90"/>
      <c r="AB380" s="90"/>
      <c r="AC380" s="90"/>
      <c r="AD380" s="90"/>
      <c r="AE380" s="90"/>
      <c r="AF380" s="90"/>
      <c r="AG380" s="90"/>
    </row>
    <row r="381" spans="1:34" s="82" customFormat="1" ht="27.75" customHeight="1">
      <c r="A381" s="72"/>
      <c r="D381" s="91" t="s">
        <v>143</v>
      </c>
      <c r="E381" s="90"/>
      <c r="F381" s="90"/>
      <c r="G381" s="90"/>
      <c r="H381" s="90"/>
      <c r="I381" s="90"/>
      <c r="J381" s="90"/>
      <c r="K381" s="435">
        <v>0.5</v>
      </c>
      <c r="L381" s="435"/>
      <c r="M381" s="90"/>
      <c r="N381" s="90"/>
      <c r="O381" s="90"/>
      <c r="P381" s="90"/>
      <c r="Q381" s="90"/>
      <c r="R381" s="90"/>
      <c r="S381" s="90"/>
      <c r="T381" s="90"/>
      <c r="U381" s="90"/>
      <c r="V381" s="90"/>
      <c r="W381" s="90"/>
      <c r="X381" s="90"/>
      <c r="Y381" s="90"/>
      <c r="Z381" s="90"/>
      <c r="AA381" s="90"/>
      <c r="AB381" s="90"/>
      <c r="AC381" s="90"/>
      <c r="AD381" s="90"/>
      <c r="AE381" s="90"/>
      <c r="AF381" s="90"/>
      <c r="AG381" s="90"/>
    </row>
    <row r="382" spans="1:34" s="82" customFormat="1" ht="27.75" customHeight="1">
      <c r="A382" s="72"/>
      <c r="D382" s="91" t="s">
        <v>144</v>
      </c>
      <c r="E382" s="90"/>
      <c r="F382" s="90"/>
      <c r="G382" s="90"/>
      <c r="H382" s="90"/>
      <c r="I382" s="90"/>
      <c r="J382" s="90"/>
      <c r="K382" s="435">
        <v>1</v>
      </c>
      <c r="L382" s="435"/>
      <c r="M382" s="90"/>
      <c r="N382" s="90"/>
      <c r="O382" s="90"/>
      <c r="P382" s="90"/>
      <c r="Q382" s="90"/>
      <c r="R382" s="90"/>
      <c r="S382" s="90"/>
      <c r="T382" s="90"/>
      <c r="U382" s="90"/>
      <c r="V382" s="90"/>
      <c r="W382" s="90"/>
      <c r="X382" s="90"/>
      <c r="Y382" s="90"/>
      <c r="Z382" s="90"/>
      <c r="AA382" s="90"/>
      <c r="AB382" s="90"/>
      <c r="AC382" s="90"/>
      <c r="AD382" s="90"/>
      <c r="AE382" s="90"/>
      <c r="AF382" s="90"/>
      <c r="AG382" s="90"/>
    </row>
    <row r="383" spans="1:34" s="82" customFormat="1" ht="13.8">
      <c r="A383" s="72"/>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row>
    <row r="384" spans="1:34" s="82" customFormat="1" ht="13.8">
      <c r="A384" s="72"/>
      <c r="D384" s="436" t="s">
        <v>145</v>
      </c>
      <c r="E384" s="436"/>
      <c r="F384" s="436"/>
      <c r="G384" s="436"/>
      <c r="H384" s="436"/>
      <c r="I384" s="436"/>
      <c r="J384" s="436"/>
      <c r="K384" s="436"/>
      <c r="L384" s="436"/>
      <c r="M384" s="436"/>
      <c r="N384" s="436"/>
      <c r="O384" s="436"/>
      <c r="P384" s="436"/>
      <c r="Q384" s="436"/>
      <c r="R384" s="436"/>
      <c r="S384" s="436"/>
      <c r="T384" s="436"/>
      <c r="U384" s="436"/>
      <c r="V384" s="436"/>
      <c r="W384" s="436"/>
      <c r="X384" s="436"/>
      <c r="Y384" s="436"/>
      <c r="Z384" s="436"/>
      <c r="AA384" s="436"/>
      <c r="AB384" s="436"/>
      <c r="AC384" s="436"/>
      <c r="AD384" s="436"/>
      <c r="AE384" s="436"/>
      <c r="AF384" s="436"/>
      <c r="AG384" s="436"/>
    </row>
    <row r="385" spans="1:34" s="82" customFormat="1" ht="13.8">
      <c r="A385" s="72"/>
      <c r="D385" s="436"/>
      <c r="E385" s="436"/>
      <c r="F385" s="436"/>
      <c r="G385" s="436"/>
      <c r="H385" s="436"/>
      <c r="I385" s="436"/>
      <c r="J385" s="436"/>
      <c r="K385" s="436"/>
      <c r="L385" s="436"/>
      <c r="M385" s="436"/>
      <c r="N385" s="436"/>
      <c r="O385" s="436"/>
      <c r="P385" s="436"/>
      <c r="Q385" s="436"/>
      <c r="R385" s="436"/>
      <c r="S385" s="436"/>
      <c r="T385" s="436"/>
      <c r="U385" s="436"/>
      <c r="V385" s="436"/>
      <c r="W385" s="436"/>
      <c r="X385" s="436"/>
      <c r="Y385" s="436"/>
      <c r="Z385" s="436"/>
      <c r="AA385" s="436"/>
      <c r="AB385" s="436"/>
      <c r="AC385" s="436"/>
      <c r="AD385" s="436"/>
      <c r="AE385" s="436"/>
      <c r="AF385" s="436"/>
      <c r="AG385" s="436"/>
    </row>
    <row r="386" spans="1:34" s="4" customFormat="1" ht="13.8">
      <c r="A386" s="3"/>
      <c r="D386" s="93"/>
      <c r="E386" s="93"/>
      <c r="F386" s="93"/>
      <c r="G386" s="93"/>
      <c r="H386" s="93"/>
      <c r="I386" s="93"/>
      <c r="J386" s="93"/>
      <c r="K386" s="93"/>
      <c r="L386" s="93"/>
      <c r="M386" s="93"/>
      <c r="N386" s="93"/>
      <c r="O386" s="93"/>
      <c r="P386" s="93"/>
      <c r="Q386" s="93"/>
      <c r="R386" s="93"/>
      <c r="S386" s="93"/>
      <c r="T386" s="93"/>
      <c r="U386" s="93"/>
      <c r="V386" s="93"/>
      <c r="W386" s="93"/>
      <c r="X386" s="93"/>
      <c r="Y386" s="93"/>
      <c r="Z386" s="93"/>
      <c r="AA386" s="93"/>
      <c r="AB386" s="93"/>
      <c r="AC386" s="93"/>
      <c r="AD386" s="93"/>
      <c r="AE386" s="93"/>
      <c r="AF386" s="93"/>
      <c r="AG386" s="93"/>
      <c r="AH386" s="20"/>
    </row>
    <row r="387" spans="1:34" s="4" customFormat="1" ht="13.8">
      <c r="A387" s="3"/>
      <c r="D387" s="437" t="s">
        <v>712</v>
      </c>
      <c r="E387" s="437"/>
      <c r="F387" s="437"/>
      <c r="G387" s="437"/>
      <c r="H387" s="437"/>
      <c r="I387" s="437"/>
      <c r="J387" s="437"/>
      <c r="K387" s="437"/>
      <c r="L387" s="437"/>
      <c r="M387" s="437"/>
      <c r="N387" s="437"/>
      <c r="O387" s="437"/>
      <c r="P387" s="437"/>
      <c r="Q387" s="437"/>
      <c r="R387" s="437"/>
      <c r="S387" s="437"/>
      <c r="T387" s="437"/>
      <c r="U387" s="437"/>
      <c r="V387" s="437"/>
      <c r="W387" s="437"/>
      <c r="X387" s="437"/>
      <c r="Y387" s="437"/>
      <c r="Z387" s="437"/>
      <c r="AA387" s="437"/>
      <c r="AB387" s="437"/>
      <c r="AC387" s="437"/>
      <c r="AD387" s="437"/>
      <c r="AE387" s="437"/>
      <c r="AF387" s="437"/>
      <c r="AG387" s="437"/>
      <c r="AH387" s="20"/>
    </row>
    <row r="388" spans="1:34" s="82" customFormat="1" ht="13.8">
      <c r="A388" s="72"/>
      <c r="D388" s="90"/>
      <c r="E388" s="90"/>
      <c r="F388" s="90"/>
      <c r="G388" s="90"/>
      <c r="H388" s="90"/>
      <c r="I388" s="90"/>
      <c r="J388" s="90"/>
      <c r="K388" s="90"/>
      <c r="L388" s="90"/>
      <c r="M388" s="90"/>
      <c r="N388" s="90"/>
      <c r="O388" s="90"/>
      <c r="P388" s="90"/>
      <c r="Q388" s="90"/>
      <c r="R388" s="90"/>
      <c r="S388" s="90"/>
      <c r="T388" s="90"/>
      <c r="U388" s="90"/>
      <c r="V388" s="90"/>
      <c r="W388" s="90"/>
      <c r="X388" s="90"/>
      <c r="Y388" s="90"/>
      <c r="Z388" s="90"/>
      <c r="AA388" s="90"/>
      <c r="AB388" s="90"/>
      <c r="AC388" s="90"/>
      <c r="AD388" s="90"/>
      <c r="AE388" s="90"/>
      <c r="AF388" s="90"/>
      <c r="AG388" s="90"/>
    </row>
    <row r="389" spans="1:34" s="4" customFormat="1" ht="13.8">
      <c r="A389" s="3"/>
      <c r="D389" s="219" t="s">
        <v>146</v>
      </c>
      <c r="E389" s="219"/>
      <c r="F389" s="219"/>
      <c r="G389" s="219"/>
      <c r="H389" s="219"/>
      <c r="I389" s="219"/>
      <c r="J389" s="219"/>
      <c r="K389" s="219"/>
      <c r="L389" s="219"/>
      <c r="M389" s="219"/>
      <c r="N389" s="219"/>
      <c r="O389" s="219"/>
      <c r="P389" s="219"/>
      <c r="Q389" s="219"/>
      <c r="R389" s="219"/>
      <c r="S389" s="219"/>
      <c r="T389" s="219"/>
      <c r="U389" s="219"/>
      <c r="V389" s="219"/>
      <c r="W389" s="219"/>
      <c r="X389" s="219"/>
      <c r="Y389" s="219"/>
      <c r="Z389" s="219"/>
      <c r="AA389" s="219"/>
      <c r="AB389" s="219"/>
      <c r="AC389" s="219"/>
      <c r="AD389" s="219"/>
      <c r="AE389" s="219"/>
      <c r="AF389" s="219"/>
      <c r="AG389" s="219"/>
      <c r="AH389" s="20"/>
    </row>
    <row r="390" spans="1:34" s="4" customFormat="1" ht="14.4" thickBot="1">
      <c r="A390" s="3"/>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20"/>
    </row>
    <row r="391" spans="1:34" s="4" customFormat="1" ht="14.4" thickBot="1">
      <c r="A391" s="3"/>
      <c r="D391" s="220" t="s">
        <v>147</v>
      </c>
      <c r="E391" s="220"/>
      <c r="F391" s="220"/>
      <c r="G391" s="220"/>
      <c r="H391" s="220"/>
      <c r="I391" s="220"/>
      <c r="J391" s="220"/>
      <c r="K391" s="220"/>
      <c r="L391" s="220"/>
      <c r="M391" s="220" t="s">
        <v>148</v>
      </c>
      <c r="N391" s="220"/>
      <c r="O391" s="220"/>
      <c r="P391" s="220"/>
      <c r="Q391" s="220"/>
      <c r="R391" s="220"/>
      <c r="S391" s="220"/>
      <c r="T391" s="220" t="s">
        <v>149</v>
      </c>
      <c r="U391" s="220"/>
      <c r="V391" s="220"/>
      <c r="W391" s="220"/>
      <c r="X391" s="220"/>
      <c r="Y391" s="220"/>
      <c r="Z391" s="220"/>
      <c r="AA391" s="220" t="s">
        <v>137</v>
      </c>
      <c r="AB391" s="220"/>
      <c r="AC391" s="220"/>
      <c r="AD391" s="220"/>
      <c r="AE391" s="220"/>
      <c r="AF391" s="220"/>
      <c r="AG391" s="220"/>
      <c r="AH391" s="20"/>
    </row>
    <row r="392" spans="1:34" s="4" customFormat="1" ht="14.4" thickBot="1">
      <c r="A392" s="3"/>
      <c r="D392" s="347" t="s">
        <v>150</v>
      </c>
      <c r="E392" s="347"/>
      <c r="F392" s="347"/>
      <c r="G392" s="347"/>
      <c r="H392" s="347"/>
      <c r="I392" s="347"/>
      <c r="J392" s="347"/>
      <c r="K392" s="347"/>
      <c r="L392" s="347"/>
      <c r="M392" s="347"/>
      <c r="N392" s="347"/>
      <c r="O392" s="347"/>
      <c r="P392" s="347"/>
      <c r="Q392" s="347"/>
      <c r="R392" s="347"/>
      <c r="S392" s="347"/>
      <c r="T392" s="347"/>
      <c r="U392" s="347"/>
      <c r="V392" s="347"/>
      <c r="W392" s="347"/>
      <c r="X392" s="347"/>
      <c r="Y392" s="347"/>
      <c r="Z392" s="347"/>
      <c r="AA392" s="347"/>
      <c r="AB392" s="347"/>
      <c r="AC392" s="347"/>
      <c r="AD392" s="347"/>
      <c r="AE392" s="347"/>
      <c r="AF392" s="347"/>
      <c r="AG392" s="347"/>
      <c r="AH392" s="20"/>
    </row>
    <row r="393" spans="1:34" s="4" customFormat="1" ht="27.75" customHeight="1">
      <c r="A393" s="3">
        <v>16</v>
      </c>
      <c r="D393" s="311" t="s">
        <v>151</v>
      </c>
      <c r="E393" s="311"/>
      <c r="F393" s="311"/>
      <c r="G393" s="311"/>
      <c r="H393" s="311"/>
      <c r="I393" s="311"/>
      <c r="J393" s="311"/>
      <c r="K393" s="311"/>
      <c r="L393" s="311"/>
      <c r="M393" s="229"/>
      <c r="N393" s="229"/>
      <c r="O393" s="229"/>
      <c r="P393" s="229"/>
      <c r="Q393" s="229"/>
      <c r="R393" s="229"/>
      <c r="S393" s="229"/>
      <c r="T393" s="252"/>
      <c r="U393" s="253"/>
      <c r="V393" s="253"/>
      <c r="W393" s="253"/>
      <c r="X393" s="253"/>
      <c r="Y393" s="253"/>
      <c r="Z393" s="254"/>
      <c r="AA393" s="229">
        <f t="shared" ref="AA393:AA398" si="3">M393+T393</f>
        <v>0</v>
      </c>
      <c r="AB393" s="229"/>
      <c r="AC393" s="229"/>
      <c r="AD393" s="229"/>
      <c r="AE393" s="229"/>
      <c r="AF393" s="229"/>
      <c r="AG393" s="229"/>
      <c r="AH393" s="20"/>
    </row>
    <row r="394" spans="1:34" s="4" customFormat="1" ht="27.75" customHeight="1">
      <c r="A394" s="3"/>
      <c r="D394" s="244" t="s">
        <v>152</v>
      </c>
      <c r="E394" s="244"/>
      <c r="F394" s="244"/>
      <c r="G394" s="244"/>
      <c r="H394" s="244"/>
      <c r="I394" s="244"/>
      <c r="J394" s="244"/>
      <c r="K394" s="244"/>
      <c r="L394" s="244"/>
      <c r="M394" s="216"/>
      <c r="N394" s="216"/>
      <c r="O394" s="216"/>
      <c r="P394" s="216"/>
      <c r="Q394" s="216"/>
      <c r="R394" s="216"/>
      <c r="S394" s="216"/>
      <c r="T394" s="216"/>
      <c r="U394" s="216"/>
      <c r="V394" s="216"/>
      <c r="W394" s="216"/>
      <c r="X394" s="216"/>
      <c r="Y394" s="216"/>
      <c r="Z394" s="216"/>
      <c r="AA394" s="216">
        <f t="shared" si="3"/>
        <v>0</v>
      </c>
      <c r="AB394" s="216"/>
      <c r="AC394" s="216"/>
      <c r="AD394" s="216"/>
      <c r="AE394" s="216"/>
      <c r="AF394" s="216"/>
      <c r="AG394" s="216"/>
      <c r="AH394" s="20"/>
    </row>
    <row r="395" spans="1:34" s="4" customFormat="1" ht="27.75" customHeight="1">
      <c r="A395" s="3"/>
      <c r="D395" s="244" t="s">
        <v>153</v>
      </c>
      <c r="E395" s="244"/>
      <c r="F395" s="244"/>
      <c r="G395" s="244"/>
      <c r="H395" s="244"/>
      <c r="I395" s="244"/>
      <c r="J395" s="244"/>
      <c r="K395" s="244"/>
      <c r="L395" s="244"/>
      <c r="M395" s="216"/>
      <c r="N395" s="216"/>
      <c r="O395" s="216"/>
      <c r="P395" s="216"/>
      <c r="Q395" s="216"/>
      <c r="R395" s="216"/>
      <c r="S395" s="216"/>
      <c r="T395" s="216"/>
      <c r="U395" s="216"/>
      <c r="V395" s="216"/>
      <c r="W395" s="216"/>
      <c r="X395" s="216"/>
      <c r="Y395" s="216"/>
      <c r="Z395" s="216"/>
      <c r="AA395" s="216">
        <f t="shared" si="3"/>
        <v>0</v>
      </c>
      <c r="AB395" s="216"/>
      <c r="AC395" s="216"/>
      <c r="AD395" s="216"/>
      <c r="AE395" s="216"/>
      <c r="AF395" s="216"/>
      <c r="AG395" s="216"/>
      <c r="AH395" s="20"/>
    </row>
    <row r="396" spans="1:34" s="4" customFormat="1" ht="27.75" customHeight="1">
      <c r="A396" s="3"/>
      <c r="D396" s="244" t="s">
        <v>135</v>
      </c>
      <c r="E396" s="244"/>
      <c r="F396" s="244"/>
      <c r="G396" s="244"/>
      <c r="H396" s="244"/>
      <c r="I396" s="244"/>
      <c r="J396" s="244"/>
      <c r="K396" s="244"/>
      <c r="L396" s="244"/>
      <c r="M396" s="216"/>
      <c r="N396" s="216"/>
      <c r="O396" s="216"/>
      <c r="P396" s="216"/>
      <c r="Q396" s="216"/>
      <c r="R396" s="216"/>
      <c r="S396" s="216"/>
      <c r="T396" s="216"/>
      <c r="U396" s="216"/>
      <c r="V396" s="216"/>
      <c r="W396" s="216"/>
      <c r="X396" s="216"/>
      <c r="Y396" s="216"/>
      <c r="Z396" s="216"/>
      <c r="AA396" s="216">
        <f t="shared" si="3"/>
        <v>0</v>
      </c>
      <c r="AB396" s="216"/>
      <c r="AC396" s="216"/>
      <c r="AD396" s="216"/>
      <c r="AE396" s="216"/>
      <c r="AF396" s="216"/>
      <c r="AG396" s="216"/>
      <c r="AH396" s="20"/>
    </row>
    <row r="397" spans="1:34" s="4" customFormat="1" ht="27.75" customHeight="1">
      <c r="A397" s="29"/>
      <c r="D397" s="244" t="s">
        <v>220</v>
      </c>
      <c r="E397" s="244"/>
      <c r="F397" s="244"/>
      <c r="G397" s="244"/>
      <c r="H397" s="244"/>
      <c r="I397" s="244"/>
      <c r="J397" s="244"/>
      <c r="K397" s="244"/>
      <c r="L397" s="244"/>
      <c r="M397" s="216">
        <v>200397</v>
      </c>
      <c r="N397" s="216"/>
      <c r="O397" s="216"/>
      <c r="P397" s="216"/>
      <c r="Q397" s="216"/>
      <c r="R397" s="216"/>
      <c r="S397" s="216"/>
      <c r="T397" s="216"/>
      <c r="U397" s="216"/>
      <c r="V397" s="216"/>
      <c r="W397" s="216"/>
      <c r="X397" s="216"/>
      <c r="Y397" s="216"/>
      <c r="Z397" s="216"/>
      <c r="AA397" s="216">
        <f t="shared" si="3"/>
        <v>200397</v>
      </c>
      <c r="AB397" s="216"/>
      <c r="AC397" s="216"/>
      <c r="AD397" s="216"/>
      <c r="AE397" s="216"/>
      <c r="AF397" s="216"/>
      <c r="AG397" s="216"/>
      <c r="AH397" s="20"/>
    </row>
    <row r="398" spans="1:34" s="4" customFormat="1" ht="27.75" customHeight="1" thickBot="1">
      <c r="A398" s="3"/>
      <c r="D398" s="309" t="s">
        <v>136</v>
      </c>
      <c r="E398" s="309"/>
      <c r="F398" s="309"/>
      <c r="G398" s="309"/>
      <c r="H398" s="309"/>
      <c r="I398" s="309"/>
      <c r="J398" s="309"/>
      <c r="K398" s="309"/>
      <c r="L398" s="309"/>
      <c r="M398" s="245"/>
      <c r="N398" s="246"/>
      <c r="O398" s="246"/>
      <c r="P398" s="246"/>
      <c r="Q398" s="246"/>
      <c r="R398" s="246"/>
      <c r="S398" s="247"/>
      <c r="T398" s="216"/>
      <c r="U398" s="216"/>
      <c r="V398" s="216"/>
      <c r="W398" s="216"/>
      <c r="X398" s="216"/>
      <c r="Y398" s="216"/>
      <c r="Z398" s="216"/>
      <c r="AA398" s="216">
        <f t="shared" si="3"/>
        <v>0</v>
      </c>
      <c r="AB398" s="216"/>
      <c r="AC398" s="216"/>
      <c r="AD398" s="216"/>
      <c r="AE398" s="216"/>
      <c r="AF398" s="216"/>
      <c r="AG398" s="216"/>
      <c r="AH398" s="20"/>
    </row>
    <row r="399" spans="1:34" s="4" customFormat="1" ht="27.75" customHeight="1" thickBot="1">
      <c r="A399" s="3"/>
      <c r="D399" s="347" t="s">
        <v>154</v>
      </c>
      <c r="E399" s="347"/>
      <c r="F399" s="347"/>
      <c r="G399" s="347"/>
      <c r="H399" s="347"/>
      <c r="I399" s="347"/>
      <c r="J399" s="347"/>
      <c r="K399" s="347"/>
      <c r="L399" s="347"/>
      <c r="M399" s="352">
        <f>SUM(M393:S398)</f>
        <v>200397</v>
      </c>
      <c r="N399" s="352"/>
      <c r="O399" s="352"/>
      <c r="P399" s="352"/>
      <c r="Q399" s="352"/>
      <c r="R399" s="352"/>
      <c r="S399" s="352"/>
      <c r="T399" s="352">
        <f>SUM(T393:Z398)</f>
        <v>0</v>
      </c>
      <c r="U399" s="352"/>
      <c r="V399" s="352"/>
      <c r="W399" s="352"/>
      <c r="X399" s="352"/>
      <c r="Y399" s="352"/>
      <c r="Z399" s="352"/>
      <c r="AA399" s="352">
        <f>SUM(AA393:AG398)</f>
        <v>200397</v>
      </c>
      <c r="AB399" s="352"/>
      <c r="AC399" s="352"/>
      <c r="AD399" s="352"/>
      <c r="AE399" s="352"/>
      <c r="AF399" s="352"/>
      <c r="AG399" s="352"/>
      <c r="AH399" s="20"/>
    </row>
    <row r="400" spans="1:34" s="4" customFormat="1" ht="27.75" customHeight="1" thickBot="1">
      <c r="A400" s="3"/>
      <c r="D400" s="347" t="s">
        <v>155</v>
      </c>
      <c r="E400" s="347"/>
      <c r="F400" s="347"/>
      <c r="G400" s="347"/>
      <c r="H400" s="347"/>
      <c r="I400" s="347"/>
      <c r="J400" s="347"/>
      <c r="K400" s="347"/>
      <c r="L400" s="347"/>
      <c r="M400" s="347"/>
      <c r="N400" s="347"/>
      <c r="O400" s="347"/>
      <c r="P400" s="347"/>
      <c r="Q400" s="347"/>
      <c r="R400" s="347"/>
      <c r="S400" s="347"/>
      <c r="T400" s="347"/>
      <c r="U400" s="347"/>
      <c r="V400" s="347"/>
      <c r="W400" s="347"/>
      <c r="X400" s="347"/>
      <c r="Y400" s="347"/>
      <c r="Z400" s="347"/>
      <c r="AA400" s="347"/>
      <c r="AB400" s="347"/>
      <c r="AC400" s="347"/>
      <c r="AD400" s="347"/>
      <c r="AE400" s="347"/>
      <c r="AF400" s="347"/>
      <c r="AG400" s="347"/>
      <c r="AH400" s="20"/>
    </row>
    <row r="401" spans="1:34" s="4" customFormat="1" ht="27.75" customHeight="1">
      <c r="A401" s="3"/>
      <c r="D401" s="311" t="s">
        <v>156</v>
      </c>
      <c r="E401" s="311"/>
      <c r="F401" s="311"/>
      <c r="G401" s="311"/>
      <c r="H401" s="311"/>
      <c r="I401" s="311"/>
      <c r="J401" s="311"/>
      <c r="K401" s="311"/>
      <c r="L401" s="311"/>
      <c r="M401" s="229">
        <f>2940283-T401</f>
        <v>2619301</v>
      </c>
      <c r="N401" s="229"/>
      <c r="O401" s="229"/>
      <c r="P401" s="229"/>
      <c r="Q401" s="229"/>
      <c r="R401" s="229"/>
      <c r="S401" s="229"/>
      <c r="T401" s="229">
        <v>320982</v>
      </c>
      <c r="U401" s="229"/>
      <c r="V401" s="229"/>
      <c r="W401" s="229"/>
      <c r="X401" s="229"/>
      <c r="Y401" s="229"/>
      <c r="Z401" s="229"/>
      <c r="AA401" s="229">
        <f t="shared" ref="AA401:AA407" si="4">M401+T401</f>
        <v>2940283</v>
      </c>
      <c r="AB401" s="229"/>
      <c r="AC401" s="229"/>
      <c r="AD401" s="229"/>
      <c r="AE401" s="229"/>
      <c r="AF401" s="229"/>
      <c r="AG401" s="229"/>
      <c r="AH401" s="20"/>
    </row>
    <row r="402" spans="1:34" s="4" customFormat="1" ht="27.75" customHeight="1">
      <c r="A402" s="3"/>
      <c r="D402" s="244" t="s">
        <v>157</v>
      </c>
      <c r="E402" s="244"/>
      <c r="F402" s="244"/>
      <c r="G402" s="244"/>
      <c r="H402" s="244"/>
      <c r="I402" s="244"/>
      <c r="J402" s="244"/>
      <c r="K402" s="244"/>
      <c r="L402" s="244"/>
      <c r="M402" s="216"/>
      <c r="N402" s="216"/>
      <c r="O402" s="216"/>
      <c r="P402" s="216"/>
      <c r="Q402" s="216"/>
      <c r="R402" s="216"/>
      <c r="S402" s="216"/>
      <c r="T402" s="216"/>
      <c r="U402" s="216"/>
      <c r="V402" s="216"/>
      <c r="W402" s="216"/>
      <c r="X402" s="216"/>
      <c r="Y402" s="216"/>
      <c r="Z402" s="216"/>
      <c r="AA402" s="216">
        <f t="shared" si="4"/>
        <v>0</v>
      </c>
      <c r="AB402" s="216"/>
      <c r="AC402" s="216"/>
      <c r="AD402" s="216"/>
      <c r="AE402" s="216"/>
      <c r="AF402" s="216"/>
      <c r="AG402" s="216"/>
      <c r="AH402" s="20"/>
    </row>
    <row r="403" spans="1:34" s="4" customFormat="1" ht="27.75" customHeight="1">
      <c r="A403" s="3"/>
      <c r="D403" s="244" t="s">
        <v>153</v>
      </c>
      <c r="E403" s="244"/>
      <c r="F403" s="244"/>
      <c r="G403" s="244"/>
      <c r="H403" s="244"/>
      <c r="I403" s="244"/>
      <c r="J403" s="244"/>
      <c r="K403" s="244"/>
      <c r="L403" s="244"/>
      <c r="M403" s="216">
        <v>108624</v>
      </c>
      <c r="N403" s="216"/>
      <c r="O403" s="216"/>
      <c r="P403" s="216"/>
      <c r="Q403" s="216"/>
      <c r="R403" s="216"/>
      <c r="S403" s="216"/>
      <c r="T403" s="216"/>
      <c r="U403" s="216"/>
      <c r="V403" s="216"/>
      <c r="W403" s="216"/>
      <c r="X403" s="216"/>
      <c r="Y403" s="216"/>
      <c r="Z403" s="216"/>
      <c r="AA403" s="216">
        <f t="shared" si="4"/>
        <v>108624</v>
      </c>
      <c r="AB403" s="216"/>
      <c r="AC403" s="216"/>
      <c r="AD403" s="216"/>
      <c r="AE403" s="216"/>
      <c r="AF403" s="216"/>
      <c r="AG403" s="216"/>
      <c r="AH403" s="20"/>
    </row>
    <row r="404" spans="1:34" s="4" customFormat="1" ht="27.75" customHeight="1">
      <c r="A404" s="3"/>
      <c r="D404" s="244" t="s">
        <v>135</v>
      </c>
      <c r="E404" s="244"/>
      <c r="F404" s="244"/>
      <c r="G404" s="244"/>
      <c r="H404" s="244"/>
      <c r="I404" s="244"/>
      <c r="J404" s="244"/>
      <c r="K404" s="244"/>
      <c r="L404" s="244"/>
      <c r="M404" s="216"/>
      <c r="N404" s="216"/>
      <c r="O404" s="216"/>
      <c r="P404" s="216"/>
      <c r="Q404" s="216"/>
      <c r="R404" s="216"/>
      <c r="S404" s="216"/>
      <c r="T404" s="216"/>
      <c r="U404" s="216"/>
      <c r="V404" s="216"/>
      <c r="W404" s="216"/>
      <c r="X404" s="216"/>
      <c r="Y404" s="216"/>
      <c r="Z404" s="216"/>
      <c r="AA404" s="216">
        <f t="shared" si="4"/>
        <v>0</v>
      </c>
      <c r="AB404" s="216"/>
      <c r="AC404" s="216"/>
      <c r="AD404" s="216"/>
      <c r="AE404" s="216"/>
      <c r="AF404" s="216"/>
      <c r="AG404" s="216"/>
      <c r="AH404" s="20"/>
    </row>
    <row r="405" spans="1:34" s="4" customFormat="1" ht="27.75" customHeight="1">
      <c r="A405" s="3"/>
      <c r="D405" s="244" t="s">
        <v>158</v>
      </c>
      <c r="E405" s="244"/>
      <c r="F405" s="244"/>
      <c r="G405" s="244"/>
      <c r="H405" s="244"/>
      <c r="I405" s="244"/>
      <c r="J405" s="244"/>
      <c r="K405" s="244"/>
      <c r="L405" s="244"/>
      <c r="M405" s="216"/>
      <c r="N405" s="216"/>
      <c r="O405" s="216"/>
      <c r="P405" s="216"/>
      <c r="Q405" s="216"/>
      <c r="R405" s="216"/>
      <c r="S405" s="216"/>
      <c r="T405" s="216"/>
      <c r="U405" s="216"/>
      <c r="V405" s="216"/>
      <c r="W405" s="216"/>
      <c r="X405" s="216"/>
      <c r="Y405" s="216"/>
      <c r="Z405" s="216"/>
      <c r="AA405" s="216">
        <f t="shared" si="4"/>
        <v>0</v>
      </c>
      <c r="AB405" s="216"/>
      <c r="AC405" s="216"/>
      <c r="AD405" s="216"/>
      <c r="AE405" s="216"/>
      <c r="AF405" s="216"/>
      <c r="AG405" s="216"/>
      <c r="AH405" s="20"/>
    </row>
    <row r="406" spans="1:34" s="4" customFormat="1" ht="27.75" customHeight="1">
      <c r="A406" s="3"/>
      <c r="D406" s="244" t="s">
        <v>159</v>
      </c>
      <c r="E406" s="244"/>
      <c r="F406" s="244"/>
      <c r="G406" s="244"/>
      <c r="H406" s="244"/>
      <c r="I406" s="244"/>
      <c r="J406" s="244"/>
      <c r="K406" s="244"/>
      <c r="L406" s="244"/>
      <c r="M406" s="216">
        <v>85625</v>
      </c>
      <c r="N406" s="216"/>
      <c r="O406" s="216"/>
      <c r="P406" s="216"/>
      <c r="Q406" s="216"/>
      <c r="R406" s="216"/>
      <c r="S406" s="216"/>
      <c r="T406" s="216"/>
      <c r="U406" s="216"/>
      <c r="V406" s="216"/>
      <c r="W406" s="216"/>
      <c r="X406" s="216"/>
      <c r="Y406" s="216"/>
      <c r="Z406" s="216"/>
      <c r="AA406" s="216">
        <f t="shared" si="4"/>
        <v>85625</v>
      </c>
      <c r="AB406" s="216"/>
      <c r="AC406" s="216"/>
      <c r="AD406" s="216"/>
      <c r="AE406" s="216"/>
      <c r="AF406" s="216"/>
      <c r="AG406" s="216"/>
      <c r="AH406" s="20"/>
    </row>
    <row r="407" spans="1:34" s="4" customFormat="1" ht="27.75" customHeight="1" thickBot="1">
      <c r="A407" s="3"/>
      <c r="D407" s="309" t="s">
        <v>136</v>
      </c>
      <c r="E407" s="309"/>
      <c r="F407" s="309"/>
      <c r="G407" s="309"/>
      <c r="H407" s="309"/>
      <c r="I407" s="309"/>
      <c r="J407" s="309"/>
      <c r="K407" s="309"/>
      <c r="L407" s="309"/>
      <c r="M407" s="245">
        <v>10940</v>
      </c>
      <c r="N407" s="246"/>
      <c r="O407" s="246"/>
      <c r="P407" s="246"/>
      <c r="Q407" s="246"/>
      <c r="R407" s="246"/>
      <c r="S407" s="247"/>
      <c r="T407" s="216"/>
      <c r="U407" s="216"/>
      <c r="V407" s="216"/>
      <c r="W407" s="216"/>
      <c r="X407" s="216"/>
      <c r="Y407" s="216"/>
      <c r="Z407" s="216"/>
      <c r="AA407" s="216">
        <f t="shared" si="4"/>
        <v>10940</v>
      </c>
      <c r="AB407" s="216"/>
      <c r="AC407" s="216"/>
      <c r="AD407" s="216"/>
      <c r="AE407" s="216"/>
      <c r="AF407" s="216"/>
      <c r="AG407" s="216"/>
      <c r="AH407" s="20"/>
    </row>
    <row r="408" spans="1:34" s="4" customFormat="1" ht="27.75" customHeight="1" thickBot="1">
      <c r="A408" s="3"/>
      <c r="D408" s="201" t="s">
        <v>160</v>
      </c>
      <c r="E408" s="201"/>
      <c r="F408" s="201"/>
      <c r="G408" s="201"/>
      <c r="H408" s="201"/>
      <c r="I408" s="201"/>
      <c r="J408" s="201"/>
      <c r="K408" s="201"/>
      <c r="L408" s="201"/>
      <c r="M408" s="352">
        <f>SUM(M401:S407)</f>
        <v>2824490</v>
      </c>
      <c r="N408" s="352"/>
      <c r="O408" s="352"/>
      <c r="P408" s="352"/>
      <c r="Q408" s="352"/>
      <c r="R408" s="352"/>
      <c r="S408" s="352"/>
      <c r="T408" s="352">
        <f>SUM(T401:Z407)</f>
        <v>320982</v>
      </c>
      <c r="U408" s="352"/>
      <c r="V408" s="352"/>
      <c r="W408" s="352"/>
      <c r="X408" s="352"/>
      <c r="Y408" s="352"/>
      <c r="Z408" s="352"/>
      <c r="AA408" s="352">
        <f>SUM(AA401:AG407)</f>
        <v>3145472</v>
      </c>
      <c r="AB408" s="352"/>
      <c r="AC408" s="352"/>
      <c r="AD408" s="352"/>
      <c r="AE408" s="352"/>
      <c r="AF408" s="352"/>
      <c r="AG408" s="352"/>
      <c r="AH408" s="20"/>
    </row>
    <row r="409" spans="1:34" s="4" customFormat="1" ht="21" customHeight="1">
      <c r="A409" s="3"/>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row>
    <row r="410" spans="1:34" s="4" customFormat="1" ht="13.8">
      <c r="A410" s="3"/>
      <c r="D410" s="41" t="s">
        <v>391</v>
      </c>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row>
    <row r="411" spans="1:34" s="4" customFormat="1" ht="13.8">
      <c r="A411" s="3"/>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row>
    <row r="412" spans="1:34" s="4" customFormat="1" ht="13.8">
      <c r="A412" s="3"/>
      <c r="D412" s="235" t="s">
        <v>161</v>
      </c>
      <c r="E412" s="235"/>
      <c r="F412" s="235"/>
      <c r="G412" s="235"/>
      <c r="H412" s="235"/>
      <c r="I412" s="235"/>
      <c r="J412" s="235"/>
      <c r="K412" s="235"/>
      <c r="L412" s="235"/>
      <c r="M412" s="235"/>
      <c r="N412" s="235"/>
      <c r="O412" s="235"/>
      <c r="P412" s="235"/>
      <c r="Q412" s="235"/>
      <c r="R412" s="235"/>
      <c r="S412" s="235"/>
      <c r="T412" s="235"/>
      <c r="U412" s="235"/>
      <c r="V412" s="235"/>
      <c r="W412" s="235"/>
      <c r="X412" s="235"/>
      <c r="Y412" s="235"/>
      <c r="Z412" s="235"/>
      <c r="AA412" s="235"/>
      <c r="AB412" s="235"/>
      <c r="AC412" s="235"/>
      <c r="AD412" s="235"/>
      <c r="AE412" s="235"/>
      <c r="AF412" s="235"/>
      <c r="AG412" s="235"/>
      <c r="AH412" s="20"/>
    </row>
    <row r="413" spans="1:34" s="4" customFormat="1" ht="14.4" thickBot="1">
      <c r="A413" s="3"/>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row>
    <row r="414" spans="1:34" s="4" customFormat="1" ht="28.5" customHeight="1" thickBot="1">
      <c r="A414" s="5"/>
      <c r="D414" s="271" t="s">
        <v>147</v>
      </c>
      <c r="E414" s="272"/>
      <c r="F414" s="272"/>
      <c r="G414" s="272"/>
      <c r="H414" s="272"/>
      <c r="I414" s="272"/>
      <c r="J414" s="272"/>
      <c r="K414" s="272"/>
      <c r="L414" s="272"/>
      <c r="M414" s="273"/>
      <c r="N414" s="271" t="s">
        <v>16</v>
      </c>
      <c r="O414" s="272"/>
      <c r="P414" s="272"/>
      <c r="Q414" s="272"/>
      <c r="R414" s="272"/>
      <c r="S414" s="272"/>
      <c r="T414" s="272"/>
      <c r="U414" s="272"/>
      <c r="V414" s="272"/>
      <c r="W414" s="273"/>
      <c r="X414" s="271" t="s">
        <v>17</v>
      </c>
      <c r="Y414" s="272"/>
      <c r="Z414" s="272"/>
      <c r="AA414" s="272"/>
      <c r="AB414" s="272"/>
      <c r="AC414" s="272"/>
      <c r="AD414" s="272"/>
      <c r="AE414" s="272"/>
      <c r="AF414" s="272"/>
      <c r="AG414" s="273"/>
      <c r="AH414" s="20"/>
    </row>
    <row r="415" spans="1:34" s="4" customFormat="1" ht="13.8">
      <c r="A415" s="3"/>
      <c r="D415" s="370" t="s">
        <v>162</v>
      </c>
      <c r="E415" s="371"/>
      <c r="F415" s="371"/>
      <c r="G415" s="371"/>
      <c r="H415" s="371"/>
      <c r="I415" s="371"/>
      <c r="J415" s="371"/>
      <c r="K415" s="371"/>
      <c r="L415" s="371"/>
      <c r="M415" s="372"/>
      <c r="N415" s="366">
        <v>7999</v>
      </c>
      <c r="O415" s="340"/>
      <c r="P415" s="340"/>
      <c r="Q415" s="340"/>
      <c r="R415" s="340"/>
      <c r="S415" s="340"/>
      <c r="T415" s="340"/>
      <c r="U415" s="340"/>
      <c r="V415" s="340"/>
      <c r="W415" s="340"/>
      <c r="X415" s="366">
        <v>32207</v>
      </c>
      <c r="Y415" s="340"/>
      <c r="Z415" s="340"/>
      <c r="AA415" s="340"/>
      <c r="AB415" s="340"/>
      <c r="AC415" s="340"/>
      <c r="AD415" s="340"/>
      <c r="AE415" s="340"/>
      <c r="AF415" s="340"/>
      <c r="AG415" s="340"/>
      <c r="AH415" s="20"/>
    </row>
    <row r="416" spans="1:34" s="4" customFormat="1" ht="31.5" customHeight="1">
      <c r="A416" s="3">
        <v>18</v>
      </c>
      <c r="D416" s="255" t="s">
        <v>163</v>
      </c>
      <c r="E416" s="256"/>
      <c r="F416" s="256"/>
      <c r="G416" s="256"/>
      <c r="H416" s="256"/>
      <c r="I416" s="256"/>
      <c r="J416" s="256"/>
      <c r="K416" s="256"/>
      <c r="L416" s="256"/>
      <c r="M416" s="257"/>
      <c r="N416" s="247">
        <v>161380</v>
      </c>
      <c r="O416" s="216"/>
      <c r="P416" s="216"/>
      <c r="Q416" s="216"/>
      <c r="R416" s="216"/>
      <c r="S416" s="216"/>
      <c r="T416" s="216"/>
      <c r="U416" s="216"/>
      <c r="V416" s="216"/>
      <c r="W416" s="216"/>
      <c r="X416" s="247">
        <v>28524</v>
      </c>
      <c r="Y416" s="216"/>
      <c r="Z416" s="216"/>
      <c r="AA416" s="216"/>
      <c r="AB416" s="216"/>
      <c r="AC416" s="216"/>
      <c r="AD416" s="216"/>
      <c r="AE416" s="216"/>
      <c r="AF416" s="216"/>
      <c r="AG416" s="216"/>
      <c r="AH416" s="20"/>
    </row>
    <row r="417" spans="1:34" s="4" customFormat="1" ht="23.25" customHeight="1">
      <c r="A417" s="3"/>
      <c r="D417" s="255" t="s">
        <v>164</v>
      </c>
      <c r="E417" s="256"/>
      <c r="F417" s="256"/>
      <c r="G417" s="256"/>
      <c r="H417" s="256"/>
      <c r="I417" s="256"/>
      <c r="J417" s="256"/>
      <c r="K417" s="256"/>
      <c r="L417" s="256"/>
      <c r="M417" s="257"/>
      <c r="N417" s="247"/>
      <c r="O417" s="216"/>
      <c r="P417" s="216"/>
      <c r="Q417" s="216"/>
      <c r="R417" s="216"/>
      <c r="S417" s="216"/>
      <c r="T417" s="216"/>
      <c r="U417" s="216"/>
      <c r="V417" s="216"/>
      <c r="W417" s="216"/>
      <c r="X417" s="247"/>
      <c r="Y417" s="216"/>
      <c r="Z417" s="216"/>
      <c r="AA417" s="216"/>
      <c r="AB417" s="216"/>
      <c r="AC417" s="216"/>
      <c r="AD417" s="216"/>
      <c r="AE417" s="216"/>
      <c r="AF417" s="216"/>
      <c r="AG417" s="216"/>
      <c r="AH417" s="20"/>
    </row>
    <row r="418" spans="1:34" s="4" customFormat="1" ht="23.25" customHeight="1">
      <c r="A418" s="3"/>
      <c r="D418" s="255" t="s">
        <v>165</v>
      </c>
      <c r="E418" s="256"/>
      <c r="F418" s="256"/>
      <c r="G418" s="256"/>
      <c r="H418" s="256"/>
      <c r="I418" s="256"/>
      <c r="J418" s="256"/>
      <c r="K418" s="256"/>
      <c r="L418" s="256"/>
      <c r="M418" s="257"/>
      <c r="N418" s="247"/>
      <c r="O418" s="216"/>
      <c r="P418" s="216"/>
      <c r="Q418" s="216"/>
      <c r="R418" s="216"/>
      <c r="S418" s="216"/>
      <c r="T418" s="216"/>
      <c r="U418" s="216"/>
      <c r="V418" s="216"/>
      <c r="W418" s="216"/>
      <c r="X418" s="247"/>
      <c r="Y418" s="216"/>
      <c r="Z418" s="216"/>
      <c r="AA418" s="216"/>
      <c r="AB418" s="216"/>
      <c r="AC418" s="216"/>
      <c r="AD418" s="216"/>
      <c r="AE418" s="216"/>
      <c r="AF418" s="216"/>
      <c r="AG418" s="216"/>
      <c r="AH418" s="20"/>
    </row>
    <row r="419" spans="1:34" s="4" customFormat="1" ht="23.25" customHeight="1" thickBot="1">
      <c r="A419" s="3"/>
      <c r="D419" s="373" t="s">
        <v>27</v>
      </c>
      <c r="E419" s="374"/>
      <c r="F419" s="374"/>
      <c r="G419" s="374"/>
      <c r="H419" s="374"/>
      <c r="I419" s="374"/>
      <c r="J419" s="374"/>
      <c r="K419" s="374"/>
      <c r="L419" s="374"/>
      <c r="M419" s="375"/>
      <c r="N419" s="351">
        <f>SUM(N415:W418)</f>
        <v>169379</v>
      </c>
      <c r="O419" s="352"/>
      <c r="P419" s="352"/>
      <c r="Q419" s="352"/>
      <c r="R419" s="352"/>
      <c r="S419" s="352"/>
      <c r="T419" s="352"/>
      <c r="U419" s="352"/>
      <c r="V419" s="352"/>
      <c r="W419" s="352"/>
      <c r="X419" s="351">
        <f>SUM(X415:AG418)</f>
        <v>60731</v>
      </c>
      <c r="Y419" s="352"/>
      <c r="Z419" s="352"/>
      <c r="AA419" s="352"/>
      <c r="AB419" s="352"/>
      <c r="AC419" s="352"/>
      <c r="AD419" s="352"/>
      <c r="AE419" s="352"/>
      <c r="AF419" s="352"/>
      <c r="AG419" s="352"/>
      <c r="AH419" s="20"/>
    </row>
    <row r="420" spans="1:34" s="4" customFormat="1" ht="13.5" customHeight="1">
      <c r="A420" s="3"/>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row>
    <row r="421" spans="1:34" ht="14.25" customHeight="1">
      <c r="D421" s="41" t="s">
        <v>392</v>
      </c>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row>
    <row r="422" spans="1:34" ht="14.25" customHeight="1">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row>
    <row r="423" spans="1:34" ht="14.25" customHeight="1">
      <c r="D423" s="235" t="s">
        <v>166</v>
      </c>
      <c r="E423" s="235"/>
      <c r="F423" s="235"/>
      <c r="G423" s="235"/>
      <c r="H423" s="235"/>
      <c r="I423" s="235"/>
      <c r="J423" s="235"/>
      <c r="K423" s="235"/>
      <c r="L423" s="235"/>
      <c r="M423" s="235"/>
      <c r="N423" s="235"/>
      <c r="O423" s="235"/>
      <c r="P423" s="235"/>
      <c r="Q423" s="235"/>
      <c r="R423" s="235"/>
      <c r="S423" s="235"/>
      <c r="T423" s="235"/>
      <c r="U423" s="235"/>
      <c r="V423" s="235"/>
      <c r="W423" s="235"/>
      <c r="X423" s="235"/>
      <c r="Y423" s="235"/>
      <c r="Z423" s="235"/>
      <c r="AA423" s="235"/>
      <c r="AB423" s="235"/>
      <c r="AC423" s="235"/>
      <c r="AD423" s="235"/>
      <c r="AE423" s="235"/>
      <c r="AF423" s="235"/>
      <c r="AG423" s="235"/>
    </row>
    <row r="424" spans="1:34" ht="14.25" customHeight="1" thickBot="1">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c r="AE424" s="33"/>
      <c r="AF424" s="33"/>
      <c r="AG424" s="33"/>
    </row>
    <row r="425" spans="1:34" ht="28.5" customHeight="1" thickBot="1">
      <c r="D425" s="271" t="s">
        <v>167</v>
      </c>
      <c r="E425" s="272"/>
      <c r="F425" s="272"/>
      <c r="G425" s="272"/>
      <c r="H425" s="272"/>
      <c r="I425" s="272"/>
      <c r="J425" s="272"/>
      <c r="K425" s="272"/>
      <c r="L425" s="272"/>
      <c r="M425" s="272"/>
      <c r="N425" s="272"/>
      <c r="O425" s="273"/>
      <c r="P425" s="271" t="s">
        <v>16</v>
      </c>
      <c r="Q425" s="272"/>
      <c r="R425" s="272"/>
      <c r="S425" s="272"/>
      <c r="T425" s="272"/>
      <c r="U425" s="272"/>
      <c r="V425" s="272"/>
      <c r="W425" s="272"/>
      <c r="X425" s="273"/>
      <c r="Y425" s="271" t="s">
        <v>17</v>
      </c>
      <c r="Z425" s="272"/>
      <c r="AA425" s="272"/>
      <c r="AB425" s="272"/>
      <c r="AC425" s="272"/>
      <c r="AD425" s="272"/>
      <c r="AE425" s="272"/>
      <c r="AF425" s="272"/>
      <c r="AG425" s="273"/>
    </row>
    <row r="426" spans="1:34" ht="14.25" customHeight="1" thickBot="1">
      <c r="D426" s="426" t="s">
        <v>168</v>
      </c>
      <c r="E426" s="427"/>
      <c r="F426" s="427"/>
      <c r="G426" s="427"/>
      <c r="H426" s="427"/>
      <c r="I426" s="427"/>
      <c r="J426" s="427"/>
      <c r="K426" s="427"/>
      <c r="L426" s="427"/>
      <c r="M426" s="427"/>
      <c r="N426" s="427"/>
      <c r="O426" s="428"/>
      <c r="P426" s="429">
        <v>0</v>
      </c>
      <c r="Q426" s="430"/>
      <c r="R426" s="430"/>
      <c r="S426" s="430"/>
      <c r="T426" s="430"/>
      <c r="U426" s="430"/>
      <c r="V426" s="430"/>
      <c r="W426" s="430"/>
      <c r="X426" s="431"/>
      <c r="Y426" s="429">
        <v>0</v>
      </c>
      <c r="Z426" s="430"/>
      <c r="AA426" s="430"/>
      <c r="AB426" s="430"/>
      <c r="AC426" s="430"/>
      <c r="AD426" s="430"/>
      <c r="AE426" s="430"/>
      <c r="AF426" s="430"/>
      <c r="AG426" s="431"/>
    </row>
    <row r="427" spans="1:34" ht="16.5" customHeight="1" thickBot="1">
      <c r="D427" s="426" t="s">
        <v>169</v>
      </c>
      <c r="E427" s="427"/>
      <c r="F427" s="427"/>
      <c r="G427" s="427"/>
      <c r="H427" s="427"/>
      <c r="I427" s="427"/>
      <c r="J427" s="427"/>
      <c r="K427" s="427"/>
      <c r="L427" s="427"/>
      <c r="M427" s="427"/>
      <c r="N427" s="427"/>
      <c r="O427" s="428"/>
      <c r="P427" s="429">
        <f>SUM(P428:X428)</f>
        <v>20862</v>
      </c>
      <c r="Q427" s="430"/>
      <c r="R427" s="430"/>
      <c r="S427" s="430"/>
      <c r="T427" s="430"/>
      <c r="U427" s="430"/>
      <c r="V427" s="430"/>
      <c r="W427" s="430"/>
      <c r="X427" s="431"/>
      <c r="Y427" s="429">
        <v>35573</v>
      </c>
      <c r="Z427" s="430"/>
      <c r="AA427" s="430"/>
      <c r="AB427" s="430"/>
      <c r="AC427" s="430"/>
      <c r="AD427" s="430"/>
      <c r="AE427" s="430"/>
      <c r="AF427" s="430"/>
      <c r="AG427" s="431"/>
    </row>
    <row r="428" spans="1:34" ht="16.5" customHeight="1" thickBot="1">
      <c r="D428" s="258" t="s">
        <v>170</v>
      </c>
      <c r="E428" s="259"/>
      <c r="F428" s="259"/>
      <c r="G428" s="259"/>
      <c r="H428" s="259"/>
      <c r="I428" s="259"/>
      <c r="J428" s="259"/>
      <c r="K428" s="259"/>
      <c r="L428" s="259"/>
      <c r="M428" s="259"/>
      <c r="N428" s="259"/>
      <c r="O428" s="260"/>
      <c r="P428" s="432">
        <v>20862</v>
      </c>
      <c r="Q428" s="433"/>
      <c r="R428" s="433"/>
      <c r="S428" s="433"/>
      <c r="T428" s="433"/>
      <c r="U428" s="433"/>
      <c r="V428" s="433"/>
      <c r="W428" s="433"/>
      <c r="X428" s="434"/>
      <c r="Y428" s="432">
        <v>35573</v>
      </c>
      <c r="Z428" s="433"/>
      <c r="AA428" s="433"/>
      <c r="AB428" s="433"/>
      <c r="AC428" s="433"/>
      <c r="AD428" s="433"/>
      <c r="AE428" s="433"/>
      <c r="AF428" s="433"/>
      <c r="AG428" s="434"/>
    </row>
    <row r="429" spans="1:34" ht="16.5" customHeight="1" thickBot="1">
      <c r="D429" s="426" t="s">
        <v>171</v>
      </c>
      <c r="E429" s="427"/>
      <c r="F429" s="427"/>
      <c r="G429" s="427"/>
      <c r="H429" s="427"/>
      <c r="I429" s="427"/>
      <c r="J429" s="427"/>
      <c r="K429" s="427"/>
      <c r="L429" s="427"/>
      <c r="M429" s="427"/>
      <c r="N429" s="427"/>
      <c r="O429" s="428"/>
      <c r="P429" s="429"/>
      <c r="Q429" s="430"/>
      <c r="R429" s="430"/>
      <c r="S429" s="430"/>
      <c r="T429" s="430"/>
      <c r="U429" s="430"/>
      <c r="V429" s="430"/>
      <c r="W429" s="430"/>
      <c r="X429" s="431"/>
      <c r="Y429" s="429"/>
      <c r="Z429" s="430"/>
      <c r="AA429" s="430"/>
      <c r="AB429" s="430"/>
      <c r="AC429" s="430"/>
      <c r="AD429" s="430"/>
      <c r="AE429" s="430"/>
      <c r="AF429" s="430"/>
      <c r="AG429" s="431"/>
    </row>
    <row r="430" spans="1:34" ht="16.5" customHeight="1" thickBot="1">
      <c r="D430" s="426" t="s">
        <v>172</v>
      </c>
      <c r="E430" s="427"/>
      <c r="F430" s="427"/>
      <c r="G430" s="427"/>
      <c r="H430" s="427"/>
      <c r="I430" s="427"/>
      <c r="J430" s="427"/>
      <c r="K430" s="427"/>
      <c r="L430" s="427"/>
      <c r="M430" s="427"/>
      <c r="N430" s="427"/>
      <c r="O430" s="428"/>
      <c r="P430" s="429">
        <f>SUM(P431:X432)</f>
        <v>35119</v>
      </c>
      <c r="Q430" s="430"/>
      <c r="R430" s="430"/>
      <c r="S430" s="430"/>
      <c r="T430" s="430"/>
      <c r="U430" s="430"/>
      <c r="V430" s="430"/>
      <c r="W430" s="430"/>
      <c r="X430" s="431"/>
      <c r="Y430" s="429">
        <v>46415</v>
      </c>
      <c r="Z430" s="430"/>
      <c r="AA430" s="430"/>
      <c r="AB430" s="430"/>
      <c r="AC430" s="430"/>
      <c r="AD430" s="430"/>
      <c r="AE430" s="430"/>
      <c r="AF430" s="430"/>
      <c r="AG430" s="431"/>
    </row>
    <row r="431" spans="1:34" ht="16.5" customHeight="1">
      <c r="D431" s="258" t="s">
        <v>173</v>
      </c>
      <c r="E431" s="259"/>
      <c r="F431" s="259"/>
      <c r="G431" s="259"/>
      <c r="H431" s="259"/>
      <c r="I431" s="259"/>
      <c r="J431" s="259"/>
      <c r="K431" s="259"/>
      <c r="L431" s="259"/>
      <c r="M431" s="259"/>
      <c r="N431" s="259"/>
      <c r="O431" s="260"/>
      <c r="P431" s="432">
        <v>23141</v>
      </c>
      <c r="Q431" s="433"/>
      <c r="R431" s="433"/>
      <c r="S431" s="433"/>
      <c r="T431" s="433"/>
      <c r="U431" s="433"/>
      <c r="V431" s="433"/>
      <c r="W431" s="433"/>
      <c r="X431" s="434"/>
      <c r="Y431" s="432">
        <v>27266</v>
      </c>
      <c r="Z431" s="433"/>
      <c r="AA431" s="433"/>
      <c r="AB431" s="433"/>
      <c r="AC431" s="433"/>
      <c r="AD431" s="433"/>
      <c r="AE431" s="433"/>
      <c r="AF431" s="433"/>
      <c r="AG431" s="434"/>
    </row>
    <row r="432" spans="1:34" ht="16.5" customHeight="1" thickBot="1">
      <c r="D432" s="239" t="s">
        <v>174</v>
      </c>
      <c r="E432" s="239"/>
      <c r="F432" s="239"/>
      <c r="G432" s="239"/>
      <c r="H432" s="239"/>
      <c r="I432" s="239"/>
      <c r="J432" s="239"/>
      <c r="K432" s="239"/>
      <c r="L432" s="239"/>
      <c r="M432" s="239"/>
      <c r="N432" s="239"/>
      <c r="O432" s="239"/>
      <c r="P432" s="424">
        <v>11978</v>
      </c>
      <c r="Q432" s="424"/>
      <c r="R432" s="424"/>
      <c r="S432" s="424"/>
      <c r="T432" s="424"/>
      <c r="U432" s="424"/>
      <c r="V432" s="424"/>
      <c r="W432" s="424"/>
      <c r="X432" s="425"/>
      <c r="Y432" s="424">
        <v>19149</v>
      </c>
      <c r="Z432" s="424"/>
      <c r="AA432" s="424"/>
      <c r="AB432" s="424"/>
      <c r="AC432" s="424"/>
      <c r="AD432" s="424"/>
      <c r="AE432" s="424"/>
      <c r="AF432" s="424"/>
      <c r="AG432" s="425"/>
    </row>
    <row r="433" spans="1:33" ht="16.5" customHeight="1">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c r="AD433" s="33"/>
      <c r="AE433" s="33"/>
      <c r="AF433" s="33"/>
      <c r="AG433" s="33"/>
    </row>
    <row r="434" spans="1:33" ht="16.5" customHeight="1">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c r="AD434" s="33"/>
      <c r="AE434" s="33"/>
      <c r="AF434" s="33"/>
      <c r="AG434" s="33"/>
    </row>
    <row r="435" spans="1:33" ht="14.25" customHeight="1">
      <c r="D435" s="41" t="s">
        <v>393</v>
      </c>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row>
    <row r="436" spans="1:33" ht="14.25" customHeight="1">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c r="AE436" s="33"/>
      <c r="AF436" s="33"/>
      <c r="AG436" s="33"/>
    </row>
    <row r="437" spans="1:33" ht="14.25" customHeight="1">
      <c r="D437" s="219" t="s">
        <v>175</v>
      </c>
      <c r="E437" s="219"/>
      <c r="F437" s="219"/>
      <c r="G437" s="219"/>
      <c r="H437" s="219"/>
      <c r="I437" s="219"/>
      <c r="J437" s="219"/>
      <c r="K437" s="219"/>
      <c r="L437" s="219"/>
      <c r="M437" s="219"/>
      <c r="N437" s="219"/>
      <c r="O437" s="219"/>
      <c r="P437" s="219"/>
      <c r="Q437" s="219"/>
      <c r="R437" s="219"/>
      <c r="S437" s="219"/>
      <c r="T437" s="219"/>
      <c r="U437" s="219"/>
      <c r="V437" s="219"/>
      <c r="W437" s="219"/>
      <c r="X437" s="219"/>
      <c r="Y437" s="219"/>
      <c r="Z437" s="219"/>
      <c r="AA437" s="219"/>
      <c r="AB437" s="219"/>
      <c r="AC437" s="219"/>
      <c r="AD437" s="219"/>
      <c r="AE437" s="219"/>
      <c r="AF437" s="219"/>
      <c r="AG437" s="219"/>
    </row>
    <row r="438" spans="1:33" ht="14.25" customHeight="1" thickBot="1">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row>
    <row r="439" spans="1:33" ht="14.25" customHeight="1" thickBot="1">
      <c r="D439" s="220" t="s">
        <v>147</v>
      </c>
      <c r="E439" s="220"/>
      <c r="F439" s="220"/>
      <c r="G439" s="220"/>
      <c r="H439" s="220"/>
      <c r="I439" s="220"/>
      <c r="J439" s="220"/>
      <c r="K439" s="220"/>
      <c r="L439" s="220"/>
      <c r="M439" s="220"/>
      <c r="N439" s="220"/>
      <c r="O439" s="220"/>
      <c r="P439" s="220"/>
      <c r="Q439" s="220"/>
      <c r="R439" s="220" t="s">
        <v>17</v>
      </c>
      <c r="S439" s="220"/>
      <c r="T439" s="220"/>
      <c r="U439" s="220"/>
      <c r="V439" s="220"/>
      <c r="W439" s="220"/>
      <c r="X439" s="220"/>
      <c r="Y439" s="220"/>
      <c r="Z439" s="220"/>
      <c r="AA439" s="220"/>
      <c r="AB439" s="220"/>
      <c r="AC439" s="220"/>
      <c r="AD439" s="220"/>
      <c r="AE439" s="220"/>
      <c r="AF439" s="220"/>
      <c r="AG439" s="220"/>
    </row>
    <row r="440" spans="1:33" ht="14.25" customHeight="1" thickBot="1">
      <c r="D440" s="347" t="s">
        <v>700</v>
      </c>
      <c r="E440" s="347"/>
      <c r="F440" s="347"/>
      <c r="G440" s="347"/>
      <c r="H440" s="347"/>
      <c r="I440" s="347"/>
      <c r="J440" s="347"/>
      <c r="K440" s="347"/>
      <c r="L440" s="347"/>
      <c r="M440" s="347"/>
      <c r="N440" s="347"/>
      <c r="O440" s="347"/>
      <c r="P440" s="347"/>
      <c r="Q440" s="347"/>
      <c r="R440" s="405">
        <v>856891</v>
      </c>
      <c r="S440" s="405"/>
      <c r="T440" s="405"/>
      <c r="U440" s="405"/>
      <c r="V440" s="405"/>
      <c r="W440" s="405"/>
      <c r="X440" s="405"/>
      <c r="Y440" s="405"/>
      <c r="Z440" s="405"/>
      <c r="AA440" s="405"/>
      <c r="AB440" s="405"/>
      <c r="AC440" s="405"/>
      <c r="AD440" s="405"/>
      <c r="AE440" s="405"/>
      <c r="AF440" s="405"/>
      <c r="AG440" s="405"/>
    </row>
    <row r="441" spans="1:33" ht="15.75" customHeight="1" thickBot="1">
      <c r="A441" s="3" t="s">
        <v>176</v>
      </c>
      <c r="D441" s="347" t="s">
        <v>177</v>
      </c>
      <c r="E441" s="347"/>
      <c r="F441" s="347"/>
      <c r="G441" s="347"/>
      <c r="H441" s="347"/>
      <c r="I441" s="347"/>
      <c r="J441" s="347"/>
      <c r="K441" s="347"/>
      <c r="L441" s="347"/>
      <c r="M441" s="347"/>
      <c r="N441" s="347"/>
      <c r="O441" s="347"/>
      <c r="P441" s="347"/>
      <c r="Q441" s="347"/>
      <c r="R441" s="220" t="s">
        <v>16</v>
      </c>
      <c r="S441" s="220"/>
      <c r="T441" s="220"/>
      <c r="U441" s="220"/>
      <c r="V441" s="220"/>
      <c r="W441" s="220"/>
      <c r="X441" s="220"/>
      <c r="Y441" s="220"/>
      <c r="Z441" s="220"/>
      <c r="AA441" s="220"/>
      <c r="AB441" s="220"/>
      <c r="AC441" s="220"/>
      <c r="AD441" s="220"/>
      <c r="AE441" s="220"/>
      <c r="AF441" s="220"/>
      <c r="AG441" s="220"/>
    </row>
    <row r="442" spans="1:33" ht="15.75" customHeight="1">
      <c r="D442" s="422" t="s">
        <v>178</v>
      </c>
      <c r="E442" s="422"/>
      <c r="F442" s="422"/>
      <c r="G442" s="422"/>
      <c r="H442" s="422"/>
      <c r="I442" s="422"/>
      <c r="J442" s="422"/>
      <c r="K442" s="422"/>
      <c r="L442" s="422"/>
      <c r="M442" s="422"/>
      <c r="N442" s="422"/>
      <c r="O442" s="422"/>
      <c r="P442" s="422"/>
      <c r="Q442" s="422"/>
      <c r="R442" s="423"/>
      <c r="S442" s="423"/>
      <c r="T442" s="423"/>
      <c r="U442" s="423"/>
      <c r="V442" s="423"/>
      <c r="W442" s="423"/>
      <c r="X442" s="423"/>
      <c r="Y442" s="423"/>
      <c r="Z442" s="423"/>
      <c r="AA442" s="423"/>
      <c r="AB442" s="423"/>
      <c r="AC442" s="423"/>
      <c r="AD442" s="423"/>
      <c r="AE442" s="423"/>
      <c r="AF442" s="423"/>
      <c r="AG442" s="423"/>
    </row>
    <row r="443" spans="1:33" ht="15.75" customHeight="1">
      <c r="D443" s="225" t="s">
        <v>179</v>
      </c>
      <c r="E443" s="225"/>
      <c r="F443" s="225"/>
      <c r="G443" s="225"/>
      <c r="H443" s="225"/>
      <c r="I443" s="225"/>
      <c r="J443" s="225"/>
      <c r="K443" s="225"/>
      <c r="L443" s="225"/>
      <c r="M443" s="225"/>
      <c r="N443" s="225"/>
      <c r="O443" s="225"/>
      <c r="P443" s="225"/>
      <c r="Q443" s="225"/>
      <c r="R443" s="405"/>
      <c r="S443" s="405"/>
      <c r="T443" s="405"/>
      <c r="U443" s="405"/>
      <c r="V443" s="405"/>
      <c r="W443" s="405"/>
      <c r="X443" s="405"/>
      <c r="Y443" s="405"/>
      <c r="Z443" s="405"/>
      <c r="AA443" s="405"/>
      <c r="AB443" s="405"/>
      <c r="AC443" s="405"/>
      <c r="AD443" s="405"/>
      <c r="AE443" s="405"/>
      <c r="AF443" s="405"/>
      <c r="AG443" s="405"/>
    </row>
    <row r="444" spans="1:33" ht="15.75" customHeight="1">
      <c r="D444" s="225" t="s">
        <v>180</v>
      </c>
      <c r="E444" s="225"/>
      <c r="F444" s="225"/>
      <c r="G444" s="225"/>
      <c r="H444" s="225"/>
      <c r="I444" s="225"/>
      <c r="J444" s="225"/>
      <c r="K444" s="225"/>
      <c r="L444" s="225"/>
      <c r="M444" s="225"/>
      <c r="N444" s="225"/>
      <c r="O444" s="225"/>
      <c r="P444" s="225"/>
      <c r="Q444" s="225"/>
      <c r="R444" s="405"/>
      <c r="S444" s="405"/>
      <c r="T444" s="405"/>
      <c r="U444" s="405"/>
      <c r="V444" s="405"/>
      <c r="W444" s="405"/>
      <c r="X444" s="405"/>
      <c r="Y444" s="405"/>
      <c r="Z444" s="405"/>
      <c r="AA444" s="405"/>
      <c r="AB444" s="405"/>
      <c r="AC444" s="405"/>
      <c r="AD444" s="405"/>
      <c r="AE444" s="405"/>
      <c r="AF444" s="405"/>
      <c r="AG444" s="405"/>
    </row>
    <row r="445" spans="1:33" ht="15.75" customHeight="1">
      <c r="D445" s="225" t="s">
        <v>181</v>
      </c>
      <c r="E445" s="225"/>
      <c r="F445" s="225"/>
      <c r="G445" s="225"/>
      <c r="H445" s="225"/>
      <c r="I445" s="225"/>
      <c r="J445" s="225"/>
      <c r="K445" s="225"/>
      <c r="L445" s="225"/>
      <c r="M445" s="225"/>
      <c r="N445" s="225"/>
      <c r="O445" s="225"/>
      <c r="P445" s="225"/>
      <c r="Q445" s="225"/>
      <c r="R445" s="405"/>
      <c r="S445" s="405"/>
      <c r="T445" s="405"/>
      <c r="U445" s="405"/>
      <c r="V445" s="405"/>
      <c r="W445" s="405"/>
      <c r="X445" s="405"/>
      <c r="Y445" s="405"/>
      <c r="Z445" s="405"/>
      <c r="AA445" s="405"/>
      <c r="AB445" s="405"/>
      <c r="AC445" s="405"/>
      <c r="AD445" s="405"/>
      <c r="AE445" s="405"/>
      <c r="AF445" s="405"/>
      <c r="AG445" s="405"/>
    </row>
    <row r="446" spans="1:33" ht="15.75" customHeight="1">
      <c r="D446" s="225" t="s">
        <v>182</v>
      </c>
      <c r="E446" s="225"/>
      <c r="F446" s="225"/>
      <c r="G446" s="225"/>
      <c r="H446" s="225"/>
      <c r="I446" s="225"/>
      <c r="J446" s="225"/>
      <c r="K446" s="225"/>
      <c r="L446" s="225"/>
      <c r="M446" s="225"/>
      <c r="N446" s="225"/>
      <c r="O446" s="225"/>
      <c r="P446" s="225"/>
      <c r="Q446" s="225"/>
      <c r="R446" s="405"/>
      <c r="S446" s="405"/>
      <c r="T446" s="405"/>
      <c r="U446" s="405"/>
      <c r="V446" s="405"/>
      <c r="W446" s="405"/>
      <c r="X446" s="405"/>
      <c r="Y446" s="405"/>
      <c r="Z446" s="405"/>
      <c r="AA446" s="405"/>
      <c r="AB446" s="405"/>
      <c r="AC446" s="405"/>
      <c r="AD446" s="405"/>
      <c r="AE446" s="405"/>
      <c r="AF446" s="405"/>
      <c r="AG446" s="405"/>
    </row>
    <row r="447" spans="1:33" ht="15.75" customHeight="1">
      <c r="D447" s="225" t="s">
        <v>183</v>
      </c>
      <c r="E447" s="225"/>
      <c r="F447" s="225"/>
      <c r="G447" s="225"/>
      <c r="H447" s="225"/>
      <c r="I447" s="225"/>
      <c r="J447" s="225"/>
      <c r="K447" s="225"/>
      <c r="L447" s="225"/>
      <c r="M447" s="225"/>
      <c r="N447" s="225"/>
      <c r="O447" s="225"/>
      <c r="P447" s="225"/>
      <c r="Q447" s="225"/>
      <c r="R447" s="405">
        <f>+R440</f>
        <v>856891</v>
      </c>
      <c r="S447" s="405"/>
      <c r="T447" s="405"/>
      <c r="U447" s="405"/>
      <c r="V447" s="405"/>
      <c r="W447" s="405"/>
      <c r="X447" s="405"/>
      <c r="Y447" s="405"/>
      <c r="Z447" s="405"/>
      <c r="AA447" s="405"/>
      <c r="AB447" s="405"/>
      <c r="AC447" s="405"/>
      <c r="AD447" s="405"/>
      <c r="AE447" s="405"/>
      <c r="AF447" s="405"/>
      <c r="AG447" s="405"/>
    </row>
    <row r="448" spans="1:33" ht="15.75" customHeight="1">
      <c r="D448" s="225" t="s">
        <v>184</v>
      </c>
      <c r="E448" s="225"/>
      <c r="F448" s="225"/>
      <c r="G448" s="225"/>
      <c r="H448" s="225"/>
      <c r="I448" s="225"/>
      <c r="J448" s="225"/>
      <c r="K448" s="225"/>
      <c r="L448" s="225"/>
      <c r="M448" s="225"/>
      <c r="N448" s="225"/>
      <c r="O448" s="225"/>
      <c r="P448" s="225"/>
      <c r="Q448" s="225"/>
      <c r="R448" s="405"/>
      <c r="S448" s="405"/>
      <c r="T448" s="405"/>
      <c r="U448" s="405"/>
      <c r="V448" s="405"/>
      <c r="W448" s="405"/>
      <c r="X448" s="405"/>
      <c r="Y448" s="405"/>
      <c r="Z448" s="405"/>
      <c r="AA448" s="405"/>
      <c r="AB448" s="405"/>
      <c r="AC448" s="405"/>
      <c r="AD448" s="405"/>
      <c r="AE448" s="405"/>
      <c r="AF448" s="405"/>
      <c r="AG448" s="405"/>
    </row>
    <row r="449" spans="1:34" ht="15.75" customHeight="1">
      <c r="D449" s="225" t="s">
        <v>185</v>
      </c>
      <c r="E449" s="225"/>
      <c r="F449" s="225"/>
      <c r="G449" s="225"/>
      <c r="H449" s="225"/>
      <c r="I449" s="225"/>
      <c r="J449" s="225"/>
      <c r="K449" s="225"/>
      <c r="L449" s="225"/>
      <c r="M449" s="225"/>
      <c r="N449" s="225"/>
      <c r="O449" s="225"/>
      <c r="P449" s="225"/>
      <c r="Q449" s="225"/>
      <c r="R449" s="405"/>
      <c r="S449" s="405"/>
      <c r="T449" s="405"/>
      <c r="U449" s="405"/>
      <c r="V449" s="405"/>
      <c r="W449" s="405"/>
      <c r="X449" s="405"/>
      <c r="Y449" s="405"/>
      <c r="Z449" s="405"/>
      <c r="AA449" s="405"/>
      <c r="AB449" s="405"/>
      <c r="AC449" s="405"/>
      <c r="AD449" s="405"/>
      <c r="AE449" s="405"/>
      <c r="AF449" s="405"/>
      <c r="AG449" s="405"/>
    </row>
    <row r="450" spans="1:34" ht="15.75" customHeight="1" thickBot="1">
      <c r="D450" s="415" t="s">
        <v>27</v>
      </c>
      <c r="E450" s="415"/>
      <c r="F450" s="415"/>
      <c r="G450" s="415"/>
      <c r="H450" s="415"/>
      <c r="I450" s="415"/>
      <c r="J450" s="415"/>
      <c r="K450" s="415"/>
      <c r="L450" s="415"/>
      <c r="M450" s="415"/>
      <c r="N450" s="415"/>
      <c r="O450" s="415"/>
      <c r="P450" s="415"/>
      <c r="Q450" s="415"/>
      <c r="R450" s="416">
        <f>SUM(R442:AG449)</f>
        <v>856891</v>
      </c>
      <c r="S450" s="417"/>
      <c r="T450" s="417"/>
      <c r="U450" s="417"/>
      <c r="V450" s="417"/>
      <c r="W450" s="417"/>
      <c r="X450" s="417"/>
      <c r="Y450" s="417"/>
      <c r="Z450" s="417"/>
      <c r="AA450" s="417"/>
      <c r="AB450" s="417"/>
      <c r="AC450" s="417"/>
      <c r="AD450" s="417"/>
      <c r="AE450" s="417"/>
      <c r="AF450" s="417"/>
      <c r="AG450" s="418"/>
    </row>
    <row r="451" spans="1:34" ht="15.75" customHeight="1">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row>
    <row r="452" spans="1:34" s="81" customFormat="1" ht="15.75" hidden="1" customHeight="1" thickBot="1">
      <c r="A452" s="79"/>
      <c r="D452" s="89"/>
      <c r="E452" s="89"/>
      <c r="F452" s="89"/>
      <c r="G452" s="89"/>
      <c r="H452" s="89"/>
      <c r="I452" s="89"/>
      <c r="J452" s="89"/>
      <c r="K452" s="89"/>
      <c r="L452" s="89"/>
      <c r="M452" s="89"/>
      <c r="N452" s="89"/>
      <c r="O452" s="89"/>
      <c r="P452" s="89"/>
      <c r="Q452" s="89"/>
      <c r="R452" s="89"/>
      <c r="S452" s="89"/>
      <c r="T452" s="89"/>
      <c r="U452" s="89"/>
      <c r="V452" s="89"/>
      <c r="W452" s="89"/>
      <c r="X452" s="89"/>
      <c r="Y452" s="89"/>
      <c r="Z452" s="89"/>
      <c r="AA452" s="89"/>
      <c r="AB452" s="89"/>
      <c r="AC452" s="89"/>
      <c r="AD452" s="89"/>
      <c r="AE452" s="89"/>
      <c r="AF452" s="89"/>
      <c r="AG452" s="89"/>
      <c r="AH452" s="89"/>
    </row>
    <row r="453" spans="1:34" ht="15.75" hidden="1" customHeight="1" thickBot="1">
      <c r="D453" s="419" t="s">
        <v>147</v>
      </c>
      <c r="E453" s="420"/>
      <c r="F453" s="420"/>
      <c r="G453" s="420"/>
      <c r="H453" s="420"/>
      <c r="I453" s="420"/>
      <c r="J453" s="420"/>
      <c r="K453" s="420"/>
      <c r="L453" s="420"/>
      <c r="M453" s="420"/>
      <c r="N453" s="420"/>
      <c r="O453" s="420"/>
      <c r="P453" s="420"/>
      <c r="Q453" s="421"/>
      <c r="R453" s="220" t="s">
        <v>17</v>
      </c>
      <c r="S453" s="220"/>
      <c r="T453" s="220"/>
      <c r="U453" s="220"/>
      <c r="V453" s="220"/>
      <c r="W453" s="220"/>
      <c r="X453" s="220"/>
      <c r="Y453" s="220"/>
      <c r="Z453" s="220"/>
      <c r="AA453" s="220"/>
      <c r="AB453" s="220"/>
      <c r="AC453" s="220"/>
      <c r="AD453" s="220"/>
      <c r="AE453" s="220"/>
      <c r="AF453" s="220"/>
      <c r="AG453" s="220"/>
    </row>
    <row r="454" spans="1:34" ht="14.25" hidden="1" customHeight="1" thickBot="1">
      <c r="D454" s="402" t="s">
        <v>700</v>
      </c>
      <c r="E454" s="403"/>
      <c r="F454" s="403"/>
      <c r="G454" s="403"/>
      <c r="H454" s="403"/>
      <c r="I454" s="403"/>
      <c r="J454" s="403"/>
      <c r="K454" s="403"/>
      <c r="L454" s="403"/>
      <c r="M454" s="403"/>
      <c r="N454" s="403"/>
      <c r="O454" s="403"/>
      <c r="P454" s="403"/>
      <c r="Q454" s="404"/>
      <c r="R454" s="405">
        <v>658369</v>
      </c>
      <c r="S454" s="405"/>
      <c r="T454" s="405"/>
      <c r="U454" s="405"/>
      <c r="V454" s="405"/>
      <c r="W454" s="405"/>
      <c r="X454" s="405"/>
      <c r="Y454" s="405"/>
      <c r="Z454" s="405"/>
      <c r="AA454" s="405"/>
      <c r="AB454" s="405"/>
      <c r="AC454" s="405"/>
      <c r="AD454" s="405"/>
      <c r="AE454" s="405"/>
      <c r="AF454" s="405"/>
      <c r="AG454" s="405"/>
    </row>
    <row r="455" spans="1:34" ht="15.75" hidden="1" customHeight="1" thickBot="1">
      <c r="A455" s="3" t="s">
        <v>186</v>
      </c>
      <c r="D455" s="347" t="s">
        <v>177</v>
      </c>
      <c r="E455" s="347"/>
      <c r="F455" s="347"/>
      <c r="G455" s="347"/>
      <c r="H455" s="347"/>
      <c r="I455" s="347"/>
      <c r="J455" s="347"/>
      <c r="K455" s="347"/>
      <c r="L455" s="347"/>
      <c r="M455" s="347"/>
      <c r="N455" s="347"/>
      <c r="O455" s="347"/>
      <c r="P455" s="347"/>
      <c r="Q455" s="347"/>
      <c r="R455" s="406" t="s">
        <v>16</v>
      </c>
      <c r="S455" s="407"/>
      <c r="T455" s="407"/>
      <c r="U455" s="407"/>
      <c r="V455" s="407"/>
      <c r="W455" s="407"/>
      <c r="X455" s="407"/>
      <c r="Y455" s="407"/>
      <c r="Z455" s="407"/>
      <c r="AA455" s="407"/>
      <c r="AB455" s="407"/>
      <c r="AC455" s="407"/>
      <c r="AD455" s="407"/>
      <c r="AE455" s="407"/>
      <c r="AF455" s="407"/>
      <c r="AG455" s="408"/>
    </row>
    <row r="456" spans="1:34" ht="15.75" hidden="1" customHeight="1">
      <c r="D456" s="409" t="s">
        <v>187</v>
      </c>
      <c r="E456" s="410"/>
      <c r="F456" s="410"/>
      <c r="G456" s="410"/>
      <c r="H456" s="410"/>
      <c r="I456" s="410"/>
      <c r="J456" s="410"/>
      <c r="K456" s="410"/>
      <c r="L456" s="410"/>
      <c r="M456" s="410"/>
      <c r="N456" s="410"/>
      <c r="O456" s="410"/>
      <c r="P456" s="410"/>
      <c r="Q456" s="411"/>
      <c r="R456" s="412"/>
      <c r="S456" s="413"/>
      <c r="T456" s="413"/>
      <c r="U456" s="413"/>
      <c r="V456" s="413"/>
      <c r="W456" s="413"/>
      <c r="X456" s="413"/>
      <c r="Y456" s="413"/>
      <c r="Z456" s="413"/>
      <c r="AA456" s="413"/>
      <c r="AB456" s="413"/>
      <c r="AC456" s="413"/>
      <c r="AD456" s="413"/>
      <c r="AE456" s="413"/>
      <c r="AF456" s="413"/>
      <c r="AG456" s="414"/>
    </row>
    <row r="457" spans="1:34" ht="15.75" hidden="1" customHeight="1">
      <c r="D457" s="396" t="s">
        <v>188</v>
      </c>
      <c r="E457" s="397"/>
      <c r="F457" s="397"/>
      <c r="G457" s="397"/>
      <c r="H457" s="397"/>
      <c r="I457" s="397"/>
      <c r="J457" s="397"/>
      <c r="K457" s="397"/>
      <c r="L457" s="397"/>
      <c r="M457" s="397"/>
      <c r="N457" s="397"/>
      <c r="O457" s="397"/>
      <c r="P457" s="397"/>
      <c r="Q457" s="398"/>
      <c r="R457" s="393"/>
      <c r="S457" s="394"/>
      <c r="T457" s="394"/>
      <c r="U457" s="394"/>
      <c r="V457" s="394"/>
      <c r="W457" s="394"/>
      <c r="X457" s="394"/>
      <c r="Y457" s="394"/>
      <c r="Z457" s="394"/>
      <c r="AA457" s="394"/>
      <c r="AB457" s="394"/>
      <c r="AC457" s="394"/>
      <c r="AD457" s="394"/>
      <c r="AE457" s="394"/>
      <c r="AF457" s="394"/>
      <c r="AG457" s="395"/>
    </row>
    <row r="458" spans="1:34" ht="15.75" hidden="1" customHeight="1">
      <c r="D458" s="396" t="s">
        <v>189</v>
      </c>
      <c r="E458" s="397"/>
      <c r="F458" s="397"/>
      <c r="G458" s="397"/>
      <c r="H458" s="397"/>
      <c r="I458" s="397"/>
      <c r="J458" s="397"/>
      <c r="K458" s="397"/>
      <c r="L458" s="397"/>
      <c r="M458" s="397"/>
      <c r="N458" s="397"/>
      <c r="O458" s="397"/>
      <c r="P458" s="397"/>
      <c r="Q458" s="398"/>
      <c r="R458" s="393"/>
      <c r="S458" s="394"/>
      <c r="T458" s="394"/>
      <c r="U458" s="394"/>
      <c r="V458" s="394"/>
      <c r="W458" s="394"/>
      <c r="X458" s="394"/>
      <c r="Y458" s="394"/>
      <c r="Z458" s="394"/>
      <c r="AA458" s="394"/>
      <c r="AB458" s="394"/>
      <c r="AC458" s="394"/>
      <c r="AD458" s="394"/>
      <c r="AE458" s="394"/>
      <c r="AF458" s="394"/>
      <c r="AG458" s="395"/>
    </row>
    <row r="459" spans="1:34" ht="15.75" hidden="1" customHeight="1">
      <c r="D459" s="396" t="s">
        <v>190</v>
      </c>
      <c r="E459" s="397"/>
      <c r="F459" s="397"/>
      <c r="G459" s="397"/>
      <c r="H459" s="397"/>
      <c r="I459" s="397"/>
      <c r="J459" s="397"/>
      <c r="K459" s="397"/>
      <c r="L459" s="397"/>
      <c r="M459" s="397"/>
      <c r="N459" s="397"/>
      <c r="O459" s="397"/>
      <c r="P459" s="397"/>
      <c r="Q459" s="398"/>
      <c r="R459" s="393"/>
      <c r="S459" s="394"/>
      <c r="T459" s="394"/>
      <c r="U459" s="394"/>
      <c r="V459" s="394"/>
      <c r="W459" s="394"/>
      <c r="X459" s="394"/>
      <c r="Y459" s="394"/>
      <c r="Z459" s="394"/>
      <c r="AA459" s="394"/>
      <c r="AB459" s="394"/>
      <c r="AC459" s="394"/>
      <c r="AD459" s="394"/>
      <c r="AE459" s="394"/>
      <c r="AF459" s="394"/>
      <c r="AG459" s="395"/>
    </row>
    <row r="460" spans="1:34" ht="15.75" hidden="1" customHeight="1">
      <c r="D460" s="225" t="s">
        <v>183</v>
      </c>
      <c r="E460" s="225"/>
      <c r="F460" s="225"/>
      <c r="G460" s="225"/>
      <c r="H460" s="225"/>
      <c r="I460" s="225"/>
      <c r="J460" s="225"/>
      <c r="K460" s="225"/>
      <c r="L460" s="225"/>
      <c r="M460" s="225"/>
      <c r="N460" s="225"/>
      <c r="O460" s="225"/>
      <c r="P460" s="225"/>
      <c r="Q460" s="225"/>
      <c r="R460" s="393">
        <f>+R454</f>
        <v>658369</v>
      </c>
      <c r="S460" s="394"/>
      <c r="T460" s="394"/>
      <c r="U460" s="394"/>
      <c r="V460" s="394"/>
      <c r="W460" s="394"/>
      <c r="X460" s="394"/>
      <c r="Y460" s="394"/>
      <c r="Z460" s="394"/>
      <c r="AA460" s="394"/>
      <c r="AB460" s="394"/>
      <c r="AC460" s="394"/>
      <c r="AD460" s="394"/>
      <c r="AE460" s="394"/>
      <c r="AF460" s="394"/>
      <c r="AG460" s="395"/>
    </row>
    <row r="461" spans="1:34" ht="15.75" hidden="1" customHeight="1">
      <c r="D461" s="396" t="s">
        <v>185</v>
      </c>
      <c r="E461" s="397"/>
      <c r="F461" s="397"/>
      <c r="G461" s="397"/>
      <c r="H461" s="397"/>
      <c r="I461" s="397"/>
      <c r="J461" s="397"/>
      <c r="K461" s="397"/>
      <c r="L461" s="397"/>
      <c r="M461" s="397"/>
      <c r="N461" s="397"/>
      <c r="O461" s="397"/>
      <c r="P461" s="397"/>
      <c r="Q461" s="398"/>
      <c r="R461" s="393"/>
      <c r="S461" s="394"/>
      <c r="T461" s="394"/>
      <c r="U461" s="394"/>
      <c r="V461" s="394"/>
      <c r="W461" s="394"/>
      <c r="X461" s="394"/>
      <c r="Y461" s="394"/>
      <c r="Z461" s="394"/>
      <c r="AA461" s="394"/>
      <c r="AB461" s="394"/>
      <c r="AC461" s="394"/>
      <c r="AD461" s="394"/>
      <c r="AE461" s="394"/>
      <c r="AF461" s="394"/>
      <c r="AG461" s="395"/>
    </row>
    <row r="462" spans="1:34" ht="15.75" hidden="1" customHeight="1" thickBot="1">
      <c r="D462" s="399" t="s">
        <v>191</v>
      </c>
      <c r="E462" s="400"/>
      <c r="F462" s="400"/>
      <c r="G462" s="400"/>
      <c r="H462" s="400"/>
      <c r="I462" s="400"/>
      <c r="J462" s="400"/>
      <c r="K462" s="400"/>
      <c r="L462" s="400"/>
      <c r="M462" s="400"/>
      <c r="N462" s="400"/>
      <c r="O462" s="400"/>
      <c r="P462" s="400"/>
      <c r="Q462" s="401"/>
      <c r="R462" s="393">
        <f>SUM(R456:AG461)</f>
        <v>658369</v>
      </c>
      <c r="S462" s="394"/>
      <c r="T462" s="394"/>
      <c r="U462" s="394"/>
      <c r="V462" s="394"/>
      <c r="W462" s="394"/>
      <c r="X462" s="394"/>
      <c r="Y462" s="394"/>
      <c r="Z462" s="394"/>
      <c r="AA462" s="394"/>
      <c r="AB462" s="394"/>
      <c r="AC462" s="394"/>
      <c r="AD462" s="394"/>
      <c r="AE462" s="394"/>
      <c r="AF462" s="394"/>
      <c r="AG462" s="395"/>
    </row>
    <row r="463" spans="1:34" ht="15.75" hidden="1" customHeight="1">
      <c r="D463" s="33"/>
      <c r="E463" s="33"/>
      <c r="F463" s="33"/>
      <c r="G463" s="33"/>
      <c r="H463" s="33"/>
      <c r="I463" s="33"/>
      <c r="J463" s="33"/>
      <c r="K463" s="33"/>
      <c r="L463" s="33"/>
      <c r="M463" s="33"/>
      <c r="N463" s="33"/>
      <c r="O463" s="33"/>
      <c r="P463" s="33"/>
      <c r="Q463" s="33"/>
      <c r="R463" s="89"/>
      <c r="S463" s="89"/>
      <c r="T463" s="89"/>
      <c r="U463" s="89"/>
      <c r="V463" s="89"/>
      <c r="W463" s="89"/>
      <c r="X463" s="89"/>
      <c r="Y463" s="89"/>
      <c r="Z463" s="89"/>
      <c r="AA463" s="89"/>
      <c r="AB463" s="89"/>
      <c r="AC463" s="89"/>
      <c r="AD463" s="89"/>
      <c r="AE463" s="89"/>
      <c r="AF463" s="89"/>
      <c r="AG463" s="89"/>
    </row>
    <row r="464" spans="1:34" ht="15.75" customHeight="1">
      <c r="D464" s="41" t="s">
        <v>394</v>
      </c>
      <c r="E464" s="89"/>
      <c r="F464" s="89"/>
      <c r="G464" s="89"/>
      <c r="H464" s="89"/>
      <c r="I464" s="89"/>
      <c r="J464" s="89"/>
      <c r="K464" s="89"/>
      <c r="L464" s="89"/>
      <c r="M464" s="89"/>
      <c r="N464" s="89"/>
      <c r="O464" s="89"/>
      <c r="P464" s="89"/>
      <c r="Q464" s="89"/>
      <c r="R464" s="89"/>
      <c r="S464" s="89"/>
      <c r="T464" s="89"/>
      <c r="U464" s="89"/>
      <c r="V464" s="89"/>
      <c r="W464" s="89"/>
      <c r="X464" s="89"/>
      <c r="Y464" s="89"/>
      <c r="Z464" s="89"/>
      <c r="AA464" s="89"/>
      <c r="AB464" s="89"/>
      <c r="AC464" s="89"/>
      <c r="AD464" s="89"/>
      <c r="AE464" s="89"/>
      <c r="AF464" s="89"/>
      <c r="AG464" s="89"/>
    </row>
    <row r="465" spans="1:35" ht="14.25" customHeight="1">
      <c r="D465" s="89"/>
      <c r="E465" s="89"/>
      <c r="F465" s="89"/>
      <c r="G465" s="89"/>
      <c r="H465" s="89"/>
      <c r="I465" s="89"/>
      <c r="J465" s="89"/>
      <c r="K465" s="89"/>
      <c r="L465" s="89"/>
      <c r="M465" s="89"/>
      <c r="N465" s="89"/>
      <c r="O465" s="89"/>
      <c r="P465" s="89"/>
      <c r="Q465" s="89"/>
      <c r="R465" s="89"/>
      <c r="S465" s="89"/>
      <c r="T465" s="89"/>
      <c r="U465" s="89"/>
      <c r="V465" s="89"/>
      <c r="W465" s="89"/>
      <c r="X465" s="89"/>
      <c r="Y465" s="89"/>
      <c r="Z465" s="89"/>
      <c r="AA465" s="89"/>
      <c r="AB465" s="89"/>
      <c r="AC465" s="89"/>
      <c r="AD465" s="89"/>
      <c r="AE465" s="89"/>
      <c r="AF465" s="89"/>
      <c r="AG465" s="89"/>
    </row>
    <row r="466" spans="1:35" ht="14.25" customHeight="1">
      <c r="D466" s="235" t="s">
        <v>192</v>
      </c>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c r="AA466" s="235"/>
      <c r="AB466" s="235"/>
      <c r="AC466" s="235"/>
      <c r="AD466" s="235"/>
      <c r="AE466" s="235"/>
      <c r="AF466" s="235"/>
      <c r="AG466" s="235"/>
    </row>
    <row r="467" spans="1:35" ht="14.25" customHeight="1" thickBot="1">
      <c r="D467" s="89"/>
      <c r="E467" s="89"/>
      <c r="F467" s="89"/>
      <c r="G467" s="89"/>
      <c r="H467" s="89"/>
      <c r="I467" s="89"/>
      <c r="J467" s="89"/>
      <c r="K467" s="89"/>
      <c r="L467" s="89"/>
      <c r="M467" s="89"/>
      <c r="N467" s="89"/>
      <c r="O467" s="89"/>
      <c r="P467" s="89"/>
      <c r="Q467" s="89"/>
      <c r="R467" s="89"/>
      <c r="S467" s="89"/>
      <c r="T467" s="89"/>
      <c r="U467" s="89"/>
      <c r="V467" s="89"/>
      <c r="W467" s="89"/>
      <c r="X467" s="89"/>
      <c r="Y467" s="89"/>
      <c r="Z467" s="89"/>
      <c r="AA467" s="89"/>
      <c r="AB467" s="89"/>
      <c r="AC467" s="89"/>
      <c r="AD467" s="89"/>
      <c r="AE467" s="89"/>
      <c r="AF467" s="89"/>
      <c r="AG467" s="89"/>
    </row>
    <row r="468" spans="1:35" ht="14.25" customHeight="1">
      <c r="D468" s="387" t="s">
        <v>15</v>
      </c>
      <c r="E468" s="388"/>
      <c r="F468" s="388"/>
      <c r="G468" s="388"/>
      <c r="H468" s="388"/>
      <c r="I468" s="388" t="s">
        <v>16</v>
      </c>
      <c r="J468" s="388"/>
      <c r="K468" s="388"/>
      <c r="L468" s="388"/>
      <c r="M468" s="388"/>
      <c r="N468" s="388"/>
      <c r="O468" s="388"/>
      <c r="P468" s="388"/>
      <c r="Q468" s="388"/>
      <c r="R468" s="388"/>
      <c r="S468" s="388"/>
      <c r="T468" s="388"/>
      <c r="U468" s="388"/>
      <c r="V468" s="388"/>
      <c r="W468" s="388"/>
      <c r="X468" s="388"/>
      <c r="Y468" s="388"/>
      <c r="Z468" s="388"/>
      <c r="AA468" s="388"/>
      <c r="AB468" s="388"/>
      <c r="AC468" s="388"/>
      <c r="AD468" s="388"/>
      <c r="AE468" s="388"/>
      <c r="AF468" s="388"/>
      <c r="AG468" s="390"/>
    </row>
    <row r="469" spans="1:35" ht="36.75" customHeight="1">
      <c r="D469" s="389"/>
      <c r="E469" s="211"/>
      <c r="F469" s="211"/>
      <c r="G469" s="211"/>
      <c r="H469" s="211"/>
      <c r="I469" s="274" t="s">
        <v>94</v>
      </c>
      <c r="J469" s="274"/>
      <c r="K469" s="274"/>
      <c r="L469" s="274"/>
      <c r="M469" s="274"/>
      <c r="N469" s="274" t="s">
        <v>193</v>
      </c>
      <c r="O469" s="274"/>
      <c r="P469" s="274"/>
      <c r="Q469" s="274"/>
      <c r="R469" s="274"/>
      <c r="S469" s="274" t="s">
        <v>194</v>
      </c>
      <c r="T469" s="274"/>
      <c r="U469" s="274"/>
      <c r="V469" s="274"/>
      <c r="W469" s="274"/>
      <c r="X469" s="274" t="s">
        <v>195</v>
      </c>
      <c r="Y469" s="274"/>
      <c r="Z469" s="274"/>
      <c r="AA469" s="274"/>
      <c r="AB469" s="274"/>
      <c r="AC469" s="274" t="s">
        <v>92</v>
      </c>
      <c r="AD469" s="274"/>
      <c r="AE469" s="274"/>
      <c r="AF469" s="274"/>
      <c r="AG469" s="391"/>
    </row>
    <row r="470" spans="1:35" ht="34.5" customHeight="1">
      <c r="A470" s="3" t="s">
        <v>196</v>
      </c>
      <c r="D470" s="385" t="s">
        <v>197</v>
      </c>
      <c r="E470" s="386"/>
      <c r="F470" s="386"/>
      <c r="G470" s="386"/>
      <c r="H470" s="386"/>
      <c r="I470" s="200">
        <v>0</v>
      </c>
      <c r="J470" s="200"/>
      <c r="K470" s="200"/>
      <c r="L470" s="200"/>
      <c r="M470" s="200"/>
      <c r="N470" s="200"/>
      <c r="O470" s="200"/>
      <c r="P470" s="200"/>
      <c r="Q470" s="200"/>
      <c r="R470" s="200"/>
      <c r="S470" s="200"/>
      <c r="T470" s="200"/>
      <c r="U470" s="200"/>
      <c r="V470" s="200"/>
      <c r="W470" s="200"/>
      <c r="X470" s="200">
        <v>0</v>
      </c>
      <c r="Y470" s="200"/>
      <c r="Z470" s="200"/>
      <c r="AA470" s="200"/>
      <c r="AB470" s="200"/>
      <c r="AC470" s="200">
        <v>0</v>
      </c>
      <c r="AD470" s="200"/>
      <c r="AE470" s="200"/>
      <c r="AF470" s="200"/>
      <c r="AG470" s="215"/>
    </row>
    <row r="471" spans="1:35" ht="21.75" customHeight="1">
      <c r="D471" s="385" t="s">
        <v>198</v>
      </c>
      <c r="E471" s="386"/>
      <c r="F471" s="386"/>
      <c r="G471" s="386"/>
      <c r="H471" s="386"/>
      <c r="I471" s="200">
        <f>SUM(I472:M476)</f>
        <v>331491</v>
      </c>
      <c r="J471" s="200"/>
      <c r="K471" s="200"/>
      <c r="L471" s="200"/>
      <c r="M471" s="200"/>
      <c r="N471" s="200">
        <f>SUM(N472:R476)</f>
        <v>379170</v>
      </c>
      <c r="O471" s="200"/>
      <c r="P471" s="200"/>
      <c r="Q471" s="200"/>
      <c r="R471" s="200"/>
      <c r="S471" s="200">
        <f>SUM(S472:W476)</f>
        <v>-331491</v>
      </c>
      <c r="T471" s="200"/>
      <c r="U471" s="200"/>
      <c r="V471" s="200"/>
      <c r="W471" s="200"/>
      <c r="X471" s="200">
        <f>SUM(X472:AB476)</f>
        <v>0</v>
      </c>
      <c r="Y471" s="200"/>
      <c r="Z471" s="200"/>
      <c r="AA471" s="200"/>
      <c r="AB471" s="200"/>
      <c r="AC471" s="200">
        <f t="shared" ref="AC471" si="5">SUM(I471:AB471)</f>
        <v>379170</v>
      </c>
      <c r="AD471" s="200"/>
      <c r="AE471" s="200"/>
      <c r="AF471" s="200"/>
      <c r="AG471" s="215"/>
    </row>
    <row r="472" spans="1:35" ht="21.75" customHeight="1">
      <c r="D472" s="381" t="s">
        <v>199</v>
      </c>
      <c r="E472" s="382"/>
      <c r="F472" s="382"/>
      <c r="G472" s="382"/>
      <c r="H472" s="382"/>
      <c r="I472" s="200">
        <v>109776</v>
      </c>
      <c r="J472" s="200"/>
      <c r="K472" s="200"/>
      <c r="L472" s="200"/>
      <c r="M472" s="200"/>
      <c r="N472" s="200">
        <v>132553</v>
      </c>
      <c r="O472" s="200"/>
      <c r="P472" s="200"/>
      <c r="Q472" s="200"/>
      <c r="R472" s="200"/>
      <c r="S472" s="200">
        <f>-I472</f>
        <v>-109776</v>
      </c>
      <c r="T472" s="200"/>
      <c r="U472" s="200"/>
      <c r="V472" s="200"/>
      <c r="W472" s="200"/>
      <c r="X472" s="200"/>
      <c r="Y472" s="200"/>
      <c r="Z472" s="200"/>
      <c r="AA472" s="200"/>
      <c r="AB472" s="200"/>
      <c r="AC472" s="200">
        <f t="shared" ref="AC472:AC476" si="6">SUM(I472:AB472)</f>
        <v>132553</v>
      </c>
      <c r="AD472" s="200"/>
      <c r="AE472" s="200"/>
      <c r="AF472" s="200"/>
      <c r="AG472" s="215"/>
    </row>
    <row r="473" spans="1:35" ht="28.5" customHeight="1">
      <c r="D473" s="381" t="s">
        <v>200</v>
      </c>
      <c r="E473" s="382"/>
      <c r="F473" s="382"/>
      <c r="G473" s="382"/>
      <c r="H473" s="382"/>
      <c r="I473" s="200">
        <v>0</v>
      </c>
      <c r="J473" s="200"/>
      <c r="K473" s="200"/>
      <c r="L473" s="200"/>
      <c r="M473" s="200"/>
      <c r="N473" s="200"/>
      <c r="O473" s="200"/>
      <c r="P473" s="200"/>
      <c r="Q473" s="200"/>
      <c r="R473" s="200"/>
      <c r="S473" s="200">
        <f>-I473</f>
        <v>0</v>
      </c>
      <c r="T473" s="200"/>
      <c r="U473" s="200"/>
      <c r="V473" s="200"/>
      <c r="W473" s="200"/>
      <c r="X473" s="200"/>
      <c r="Y473" s="200"/>
      <c r="Z473" s="200"/>
      <c r="AA473" s="200"/>
      <c r="AB473" s="200"/>
      <c r="AC473" s="200">
        <f t="shared" si="6"/>
        <v>0</v>
      </c>
      <c r="AD473" s="200"/>
      <c r="AE473" s="200"/>
      <c r="AF473" s="200"/>
      <c r="AG473" s="215"/>
    </row>
    <row r="474" spans="1:35" ht="21.75" customHeight="1">
      <c r="D474" s="381" t="s">
        <v>201</v>
      </c>
      <c r="E474" s="382"/>
      <c r="F474" s="382"/>
      <c r="G474" s="382"/>
      <c r="H474" s="382"/>
      <c r="I474" s="200">
        <v>8983</v>
      </c>
      <c r="J474" s="200"/>
      <c r="K474" s="200"/>
      <c r="L474" s="200"/>
      <c r="M474" s="200"/>
      <c r="N474" s="200">
        <v>8563</v>
      </c>
      <c r="O474" s="200"/>
      <c r="P474" s="200"/>
      <c r="Q474" s="200"/>
      <c r="R474" s="200"/>
      <c r="S474" s="200">
        <f>-I474</f>
        <v>-8983</v>
      </c>
      <c r="T474" s="200"/>
      <c r="U474" s="200"/>
      <c r="V474" s="200"/>
      <c r="W474" s="200"/>
      <c r="X474" s="200"/>
      <c r="Y474" s="200"/>
      <c r="Z474" s="200"/>
      <c r="AA474" s="200"/>
      <c r="AB474" s="200"/>
      <c r="AC474" s="200">
        <f t="shared" si="6"/>
        <v>8563</v>
      </c>
      <c r="AD474" s="200"/>
      <c r="AE474" s="200"/>
      <c r="AF474" s="200"/>
      <c r="AG474" s="215"/>
    </row>
    <row r="475" spans="1:35" ht="21.75" customHeight="1">
      <c r="D475" s="381" t="s">
        <v>482</v>
      </c>
      <c r="E475" s="382"/>
      <c r="F475" s="382"/>
      <c r="G475" s="382"/>
      <c r="H475" s="382"/>
      <c r="I475" s="200">
        <v>41041</v>
      </c>
      <c r="J475" s="200"/>
      <c r="K475" s="200"/>
      <c r="L475" s="200"/>
      <c r="M475" s="200"/>
      <c r="N475" s="200">
        <v>51020</v>
      </c>
      <c r="O475" s="200"/>
      <c r="P475" s="200"/>
      <c r="Q475" s="200"/>
      <c r="R475" s="200"/>
      <c r="S475" s="200">
        <f>-I475</f>
        <v>-41041</v>
      </c>
      <c r="T475" s="200"/>
      <c r="U475" s="200"/>
      <c r="V475" s="200"/>
      <c r="W475" s="200"/>
      <c r="X475" s="200"/>
      <c r="Y475" s="200"/>
      <c r="Z475" s="200"/>
      <c r="AA475" s="200"/>
      <c r="AB475" s="200"/>
      <c r="AC475" s="200">
        <f t="shared" ref="AC475" si="7">SUM(I475:AB475)</f>
        <v>51020</v>
      </c>
      <c r="AD475" s="200"/>
      <c r="AE475" s="200"/>
      <c r="AF475" s="200"/>
      <c r="AG475" s="215"/>
    </row>
    <row r="476" spans="1:35" ht="21.75" customHeight="1" thickBot="1">
      <c r="D476" s="377" t="s">
        <v>202</v>
      </c>
      <c r="E476" s="378"/>
      <c r="F476" s="378"/>
      <c r="G476" s="378"/>
      <c r="H476" s="378"/>
      <c r="I476" s="392">
        <v>171691</v>
      </c>
      <c r="J476" s="392"/>
      <c r="K476" s="392"/>
      <c r="L476" s="392"/>
      <c r="M476" s="392"/>
      <c r="N476" s="392">
        <v>187034</v>
      </c>
      <c r="O476" s="392"/>
      <c r="P476" s="392"/>
      <c r="Q476" s="392"/>
      <c r="R476" s="392"/>
      <c r="S476" s="392">
        <f>-I476</f>
        <v>-171691</v>
      </c>
      <c r="T476" s="392"/>
      <c r="U476" s="392"/>
      <c r="V476" s="392"/>
      <c r="W476" s="392"/>
      <c r="X476" s="392"/>
      <c r="Y476" s="392"/>
      <c r="Z476" s="392"/>
      <c r="AA476" s="392"/>
      <c r="AB476" s="392"/>
      <c r="AC476" s="392">
        <f t="shared" si="6"/>
        <v>187034</v>
      </c>
      <c r="AD476" s="392"/>
      <c r="AE476" s="392"/>
      <c r="AF476" s="392"/>
      <c r="AG476" s="285"/>
      <c r="AI476" s="94"/>
    </row>
    <row r="477" spans="1:35" ht="21.75" customHeight="1">
      <c r="D477" s="89" t="s">
        <v>707</v>
      </c>
      <c r="E477" s="89"/>
      <c r="F477" s="89"/>
      <c r="G477" s="89"/>
      <c r="H477" s="89"/>
      <c r="I477" s="89"/>
      <c r="J477" s="89"/>
      <c r="K477" s="89"/>
      <c r="L477" s="89"/>
      <c r="M477" s="89"/>
      <c r="N477" s="89"/>
      <c r="O477" s="89"/>
      <c r="P477" s="89"/>
      <c r="Q477" s="89"/>
      <c r="R477" s="89"/>
      <c r="S477" s="89"/>
      <c r="T477" s="89"/>
      <c r="U477" s="89"/>
      <c r="V477" s="89"/>
      <c r="W477" s="89"/>
      <c r="X477" s="89"/>
      <c r="Y477" s="89"/>
      <c r="Z477" s="89"/>
      <c r="AA477" s="89"/>
      <c r="AB477" s="89"/>
      <c r="AC477" s="89"/>
      <c r="AD477" s="89"/>
      <c r="AE477" s="89"/>
      <c r="AF477" s="89"/>
      <c r="AG477" s="89"/>
    </row>
    <row r="478" spans="1:35" ht="21.75" customHeight="1" thickBot="1">
      <c r="A478" s="25"/>
      <c r="D478" s="89"/>
      <c r="E478" s="89"/>
      <c r="F478" s="89"/>
      <c r="G478" s="89"/>
      <c r="H478" s="89"/>
      <c r="I478" s="89"/>
      <c r="J478" s="89"/>
      <c r="K478" s="89"/>
      <c r="L478" s="89"/>
      <c r="M478" s="89"/>
      <c r="N478" s="89"/>
      <c r="O478" s="89"/>
      <c r="P478" s="89"/>
      <c r="Q478" s="89"/>
      <c r="R478" s="89"/>
      <c r="S478" s="89"/>
      <c r="T478" s="89"/>
      <c r="U478" s="89"/>
      <c r="V478" s="89"/>
      <c r="W478" s="89"/>
      <c r="X478" s="89"/>
      <c r="Y478" s="89"/>
      <c r="Z478" s="89"/>
      <c r="AA478" s="89"/>
      <c r="AB478" s="89"/>
      <c r="AC478" s="89"/>
      <c r="AD478" s="89"/>
      <c r="AE478" s="89"/>
      <c r="AF478" s="89"/>
      <c r="AG478" s="89"/>
    </row>
    <row r="479" spans="1:35" ht="14.25" customHeight="1">
      <c r="D479" s="387" t="s">
        <v>15</v>
      </c>
      <c r="E479" s="388"/>
      <c r="F479" s="388"/>
      <c r="G479" s="388"/>
      <c r="H479" s="388"/>
      <c r="I479" s="388" t="s">
        <v>17</v>
      </c>
      <c r="J479" s="388"/>
      <c r="K479" s="388"/>
      <c r="L479" s="388"/>
      <c r="M479" s="388"/>
      <c r="N479" s="388"/>
      <c r="O479" s="388"/>
      <c r="P479" s="388"/>
      <c r="Q479" s="388"/>
      <c r="R479" s="388"/>
      <c r="S479" s="388"/>
      <c r="T479" s="388"/>
      <c r="U479" s="388"/>
      <c r="V479" s="388"/>
      <c r="W479" s="388"/>
      <c r="X479" s="388"/>
      <c r="Y479" s="388"/>
      <c r="Z479" s="388"/>
      <c r="AA479" s="388"/>
      <c r="AB479" s="388"/>
      <c r="AC479" s="388"/>
      <c r="AD479" s="388"/>
      <c r="AE479" s="388"/>
      <c r="AF479" s="388"/>
      <c r="AG479" s="390"/>
    </row>
    <row r="480" spans="1:35" ht="29.25" customHeight="1">
      <c r="D480" s="389"/>
      <c r="E480" s="211"/>
      <c r="F480" s="211"/>
      <c r="G480" s="211"/>
      <c r="H480" s="211"/>
      <c r="I480" s="274" t="s">
        <v>94</v>
      </c>
      <c r="J480" s="274"/>
      <c r="K480" s="274"/>
      <c r="L480" s="274"/>
      <c r="M480" s="274"/>
      <c r="N480" s="274" t="s">
        <v>193</v>
      </c>
      <c r="O480" s="274"/>
      <c r="P480" s="274"/>
      <c r="Q480" s="274"/>
      <c r="R480" s="274"/>
      <c r="S480" s="274" t="s">
        <v>194</v>
      </c>
      <c r="T480" s="274"/>
      <c r="U480" s="274"/>
      <c r="V480" s="274"/>
      <c r="W480" s="274"/>
      <c r="X480" s="274" t="s">
        <v>195</v>
      </c>
      <c r="Y480" s="274"/>
      <c r="Z480" s="274"/>
      <c r="AA480" s="274"/>
      <c r="AB480" s="274"/>
      <c r="AC480" s="274" t="s">
        <v>92</v>
      </c>
      <c r="AD480" s="274"/>
      <c r="AE480" s="274"/>
      <c r="AF480" s="274"/>
      <c r="AG480" s="391"/>
    </row>
    <row r="481" spans="1:33" ht="33.75" customHeight="1">
      <c r="A481" s="3" t="s">
        <v>203</v>
      </c>
      <c r="D481" s="385" t="s">
        <v>197</v>
      </c>
      <c r="E481" s="386"/>
      <c r="F481" s="386"/>
      <c r="G481" s="386"/>
      <c r="H481" s="386"/>
      <c r="I481" s="383">
        <v>0</v>
      </c>
      <c r="J481" s="383"/>
      <c r="K481" s="383"/>
      <c r="L481" s="383"/>
      <c r="M481" s="383"/>
      <c r="N481" s="383"/>
      <c r="O481" s="383"/>
      <c r="P481" s="383"/>
      <c r="Q481" s="383"/>
      <c r="R481" s="383"/>
      <c r="S481" s="383"/>
      <c r="T481" s="383"/>
      <c r="U481" s="383"/>
      <c r="V481" s="383"/>
      <c r="W481" s="383"/>
      <c r="X481" s="383">
        <v>0</v>
      </c>
      <c r="Y481" s="383"/>
      <c r="Z481" s="383"/>
      <c r="AA481" s="383"/>
      <c r="AB481" s="383"/>
      <c r="AC481" s="383">
        <v>0</v>
      </c>
      <c r="AD481" s="383"/>
      <c r="AE481" s="383"/>
      <c r="AF481" s="383"/>
      <c r="AG481" s="384"/>
    </row>
    <row r="482" spans="1:33" ht="21.75" customHeight="1">
      <c r="D482" s="385" t="s">
        <v>198</v>
      </c>
      <c r="E482" s="386"/>
      <c r="F482" s="386"/>
      <c r="G482" s="386"/>
      <c r="H482" s="386"/>
      <c r="I482" s="383">
        <f>SUM(I483:M487)</f>
        <v>318072</v>
      </c>
      <c r="J482" s="383"/>
      <c r="K482" s="383"/>
      <c r="L482" s="383"/>
      <c r="M482" s="383"/>
      <c r="N482" s="383">
        <f>SUM(N483:R487)</f>
        <v>331491</v>
      </c>
      <c r="O482" s="383"/>
      <c r="P482" s="383"/>
      <c r="Q482" s="383"/>
      <c r="R482" s="383"/>
      <c r="S482" s="383">
        <f>SUM(S483:W487)</f>
        <v>-318072</v>
      </c>
      <c r="T482" s="383"/>
      <c r="U482" s="383"/>
      <c r="V482" s="383"/>
      <c r="W482" s="383"/>
      <c r="X482" s="383">
        <f>SUM(X483:AB487)</f>
        <v>0</v>
      </c>
      <c r="Y482" s="383"/>
      <c r="Z482" s="383"/>
      <c r="AA482" s="383"/>
      <c r="AB482" s="383"/>
      <c r="AC482" s="383">
        <f t="shared" ref="AC482:AC487" si="8">SUM(I482:AB482)</f>
        <v>331491</v>
      </c>
      <c r="AD482" s="383"/>
      <c r="AE482" s="383"/>
      <c r="AF482" s="383"/>
      <c r="AG482" s="384"/>
    </row>
    <row r="483" spans="1:33" ht="21.75" customHeight="1">
      <c r="D483" s="381" t="s">
        <v>199</v>
      </c>
      <c r="E483" s="382"/>
      <c r="F483" s="382"/>
      <c r="G483" s="382"/>
      <c r="H483" s="382"/>
      <c r="I483" s="383">
        <v>101055</v>
      </c>
      <c r="J483" s="383"/>
      <c r="K483" s="383"/>
      <c r="L483" s="383"/>
      <c r="M483" s="383"/>
      <c r="N483" s="383">
        <v>109776</v>
      </c>
      <c r="O483" s="383"/>
      <c r="P483" s="383"/>
      <c r="Q483" s="383"/>
      <c r="R483" s="383"/>
      <c r="S483" s="383">
        <f>-I483</f>
        <v>-101055</v>
      </c>
      <c r="T483" s="383"/>
      <c r="U483" s="383"/>
      <c r="V483" s="383"/>
      <c r="W483" s="383"/>
      <c r="X483" s="383"/>
      <c r="Y483" s="383"/>
      <c r="Z483" s="383"/>
      <c r="AA483" s="383"/>
      <c r="AB483" s="383"/>
      <c r="AC483" s="383">
        <f t="shared" si="8"/>
        <v>109776</v>
      </c>
      <c r="AD483" s="383"/>
      <c r="AE483" s="383"/>
      <c r="AF483" s="383"/>
      <c r="AG483" s="384"/>
    </row>
    <row r="484" spans="1:33" ht="28.5" customHeight="1">
      <c r="D484" s="381" t="s">
        <v>200</v>
      </c>
      <c r="E484" s="382"/>
      <c r="F484" s="382"/>
      <c r="G484" s="382"/>
      <c r="H484" s="382"/>
      <c r="I484" s="383">
        <v>0</v>
      </c>
      <c r="J484" s="383"/>
      <c r="K484" s="383"/>
      <c r="L484" s="383"/>
      <c r="M484" s="383"/>
      <c r="N484" s="383"/>
      <c r="O484" s="383"/>
      <c r="P484" s="383"/>
      <c r="Q484" s="383"/>
      <c r="R484" s="383"/>
      <c r="S484" s="383">
        <f>-I484</f>
        <v>0</v>
      </c>
      <c r="T484" s="383"/>
      <c r="U484" s="383"/>
      <c r="V484" s="383"/>
      <c r="W484" s="383"/>
      <c r="X484" s="383"/>
      <c r="Y484" s="383"/>
      <c r="Z484" s="383"/>
      <c r="AA484" s="383"/>
      <c r="AB484" s="383"/>
      <c r="AC484" s="383">
        <f t="shared" si="8"/>
        <v>0</v>
      </c>
      <c r="AD484" s="383"/>
      <c r="AE484" s="383"/>
      <c r="AF484" s="383"/>
      <c r="AG484" s="384"/>
    </row>
    <row r="485" spans="1:33" ht="21.75" customHeight="1">
      <c r="D485" s="381" t="s">
        <v>201</v>
      </c>
      <c r="E485" s="382"/>
      <c r="F485" s="382"/>
      <c r="G485" s="382"/>
      <c r="H485" s="382"/>
      <c r="I485" s="383">
        <v>6436</v>
      </c>
      <c r="J485" s="383"/>
      <c r="K485" s="383"/>
      <c r="L485" s="383"/>
      <c r="M485" s="383"/>
      <c r="N485" s="383">
        <v>8983</v>
      </c>
      <c r="O485" s="383"/>
      <c r="P485" s="383"/>
      <c r="Q485" s="383"/>
      <c r="R485" s="383"/>
      <c r="S485" s="383">
        <f>-I485</f>
        <v>-6436</v>
      </c>
      <c r="T485" s="383"/>
      <c r="U485" s="383"/>
      <c r="V485" s="383"/>
      <c r="W485" s="383"/>
      <c r="X485" s="383"/>
      <c r="Y485" s="383"/>
      <c r="Z485" s="383"/>
      <c r="AA485" s="383"/>
      <c r="AB485" s="383"/>
      <c r="AC485" s="383">
        <f t="shared" si="8"/>
        <v>8983</v>
      </c>
      <c r="AD485" s="383"/>
      <c r="AE485" s="383"/>
      <c r="AF485" s="383"/>
      <c r="AG485" s="384"/>
    </row>
    <row r="486" spans="1:33" ht="21.75" customHeight="1">
      <c r="D486" s="381" t="s">
        <v>204</v>
      </c>
      <c r="E486" s="382"/>
      <c r="F486" s="382"/>
      <c r="G486" s="382"/>
      <c r="H486" s="382"/>
      <c r="I486" s="383">
        <v>54830</v>
      </c>
      <c r="J486" s="383"/>
      <c r="K486" s="383"/>
      <c r="L486" s="383"/>
      <c r="M486" s="383"/>
      <c r="N486" s="383">
        <v>41041</v>
      </c>
      <c r="O486" s="383"/>
      <c r="P486" s="383"/>
      <c r="Q486" s="383"/>
      <c r="R486" s="383"/>
      <c r="S486" s="383">
        <f>-I486</f>
        <v>-54830</v>
      </c>
      <c r="T486" s="383"/>
      <c r="U486" s="383"/>
      <c r="V486" s="383"/>
      <c r="W486" s="383"/>
      <c r="X486" s="383"/>
      <c r="Y486" s="383"/>
      <c r="Z486" s="383"/>
      <c r="AA486" s="383"/>
      <c r="AB486" s="383"/>
      <c r="AC486" s="383">
        <f t="shared" si="8"/>
        <v>41041</v>
      </c>
      <c r="AD486" s="383"/>
      <c r="AE486" s="383"/>
      <c r="AF486" s="383"/>
      <c r="AG486" s="384"/>
    </row>
    <row r="487" spans="1:33" ht="21.75" customHeight="1" thickBot="1">
      <c r="D487" s="377" t="s">
        <v>202</v>
      </c>
      <c r="E487" s="378"/>
      <c r="F487" s="378"/>
      <c r="G487" s="378"/>
      <c r="H487" s="378"/>
      <c r="I487" s="379">
        <v>155751</v>
      </c>
      <c r="J487" s="379"/>
      <c r="K487" s="379"/>
      <c r="L487" s="379"/>
      <c r="M487" s="379"/>
      <c r="N487" s="379">
        <v>171691</v>
      </c>
      <c r="O487" s="379"/>
      <c r="P487" s="379"/>
      <c r="Q487" s="379"/>
      <c r="R487" s="379"/>
      <c r="S487" s="379">
        <f>-I487</f>
        <v>-155751</v>
      </c>
      <c r="T487" s="379"/>
      <c r="U487" s="379"/>
      <c r="V487" s="379"/>
      <c r="W487" s="379"/>
      <c r="X487" s="379"/>
      <c r="Y487" s="379"/>
      <c r="Z487" s="379"/>
      <c r="AA487" s="379"/>
      <c r="AB487" s="379"/>
      <c r="AC487" s="379">
        <f t="shared" si="8"/>
        <v>171691</v>
      </c>
      <c r="AD487" s="379"/>
      <c r="AE487" s="379"/>
      <c r="AF487" s="379"/>
      <c r="AG487" s="380"/>
    </row>
    <row r="488" spans="1:33" ht="15" customHeight="1">
      <c r="D488" s="89"/>
      <c r="E488" s="89"/>
      <c r="F488" s="89"/>
      <c r="G488" s="89"/>
      <c r="H488" s="89"/>
      <c r="I488" s="89"/>
      <c r="J488" s="89"/>
      <c r="K488" s="89"/>
      <c r="L488" s="89"/>
      <c r="M488" s="89"/>
      <c r="N488" s="89"/>
      <c r="O488" s="89"/>
      <c r="P488" s="89"/>
      <c r="Q488" s="89"/>
      <c r="R488" s="89"/>
      <c r="S488" s="89"/>
      <c r="T488" s="89"/>
      <c r="U488" s="89"/>
      <c r="V488" s="89"/>
      <c r="W488" s="89"/>
      <c r="X488" s="89"/>
      <c r="Y488" s="89"/>
      <c r="Z488" s="89"/>
      <c r="AA488" s="89"/>
      <c r="AB488" s="89"/>
      <c r="AC488" s="89"/>
      <c r="AD488" s="89"/>
      <c r="AE488" s="89"/>
      <c r="AF488" s="89"/>
      <c r="AG488" s="89"/>
    </row>
    <row r="489" spans="1:33" ht="14.25" customHeight="1">
      <c r="D489" s="41" t="s">
        <v>395</v>
      </c>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c r="AE489" s="33"/>
      <c r="AF489" s="33"/>
      <c r="AG489" s="33"/>
    </row>
    <row r="490" spans="1:33" ht="9.75" customHeight="1">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33"/>
      <c r="AG490" s="33"/>
    </row>
    <row r="491" spans="1:33" ht="14.25" customHeight="1" thickBot="1">
      <c r="D491" s="235" t="s">
        <v>205</v>
      </c>
      <c r="E491" s="235"/>
      <c r="F491" s="235"/>
      <c r="G491" s="235"/>
      <c r="H491" s="235"/>
      <c r="I491" s="235"/>
      <c r="J491" s="235"/>
      <c r="K491" s="235"/>
      <c r="L491" s="235"/>
      <c r="M491" s="235"/>
      <c r="N491" s="235"/>
      <c r="O491" s="235"/>
      <c r="P491" s="235"/>
      <c r="Q491" s="235"/>
      <c r="R491" s="235"/>
      <c r="S491" s="235"/>
      <c r="T491" s="235"/>
      <c r="U491" s="235"/>
      <c r="V491" s="235"/>
      <c r="W491" s="235"/>
      <c r="X491" s="235"/>
      <c r="Y491" s="235"/>
      <c r="Z491" s="235"/>
      <c r="AA491" s="235"/>
      <c r="AB491" s="235"/>
      <c r="AC491" s="235"/>
      <c r="AD491" s="235"/>
      <c r="AE491" s="235"/>
      <c r="AF491" s="235"/>
      <c r="AG491" s="235"/>
    </row>
    <row r="492" spans="1:33" ht="24.75" customHeight="1" thickBot="1">
      <c r="D492" s="271" t="s">
        <v>147</v>
      </c>
      <c r="E492" s="272"/>
      <c r="F492" s="272"/>
      <c r="G492" s="272"/>
      <c r="H492" s="272"/>
      <c r="I492" s="272"/>
      <c r="J492" s="272"/>
      <c r="K492" s="272"/>
      <c r="L492" s="272"/>
      <c r="M492" s="273"/>
      <c r="N492" s="271" t="s">
        <v>16</v>
      </c>
      <c r="O492" s="272"/>
      <c r="P492" s="272"/>
      <c r="Q492" s="272"/>
      <c r="R492" s="272"/>
      <c r="S492" s="272"/>
      <c r="T492" s="272"/>
      <c r="U492" s="272"/>
      <c r="V492" s="272"/>
      <c r="W492" s="273"/>
      <c r="X492" s="271" t="s">
        <v>17</v>
      </c>
      <c r="Y492" s="272"/>
      <c r="Z492" s="272"/>
      <c r="AA492" s="272"/>
      <c r="AB492" s="272"/>
      <c r="AC492" s="272"/>
      <c r="AD492" s="272"/>
      <c r="AE492" s="272"/>
      <c r="AF492" s="272"/>
      <c r="AG492" s="273"/>
    </row>
    <row r="493" spans="1:33" ht="14.25" customHeight="1" thickBot="1">
      <c r="D493" s="373" t="s">
        <v>206</v>
      </c>
      <c r="E493" s="374"/>
      <c r="F493" s="374"/>
      <c r="G493" s="374"/>
      <c r="H493" s="374"/>
      <c r="I493" s="374"/>
      <c r="J493" s="374"/>
      <c r="K493" s="374"/>
      <c r="L493" s="374"/>
      <c r="M493" s="375"/>
      <c r="N493" s="351">
        <f>SUM(N494:W495)</f>
        <v>168</v>
      </c>
      <c r="O493" s="352"/>
      <c r="P493" s="352"/>
      <c r="Q493" s="352"/>
      <c r="R493" s="352"/>
      <c r="S493" s="352"/>
      <c r="T493" s="352"/>
      <c r="U493" s="352"/>
      <c r="V493" s="352"/>
      <c r="W493" s="352"/>
      <c r="X493" s="351">
        <f>SUM(X494:AG495)</f>
        <v>100</v>
      </c>
      <c r="Y493" s="352"/>
      <c r="Z493" s="352"/>
      <c r="AA493" s="352"/>
      <c r="AB493" s="352"/>
      <c r="AC493" s="352"/>
      <c r="AD493" s="352"/>
      <c r="AE493" s="352"/>
      <c r="AF493" s="352"/>
      <c r="AG493" s="352"/>
    </row>
    <row r="494" spans="1:33" ht="28.5" customHeight="1">
      <c r="A494" s="3">
        <v>26</v>
      </c>
      <c r="D494" s="255" t="s">
        <v>207</v>
      </c>
      <c r="E494" s="256"/>
      <c r="F494" s="256"/>
      <c r="G494" s="256"/>
      <c r="H494" s="256"/>
      <c r="I494" s="256"/>
      <c r="J494" s="256"/>
      <c r="K494" s="256"/>
      <c r="L494" s="256"/>
      <c r="M494" s="257"/>
      <c r="N494" s="247"/>
      <c r="O494" s="216"/>
      <c r="P494" s="216"/>
      <c r="Q494" s="216"/>
      <c r="R494" s="216"/>
      <c r="S494" s="216"/>
      <c r="T494" s="216"/>
      <c r="U494" s="216"/>
      <c r="V494" s="216"/>
      <c r="W494" s="216"/>
      <c r="X494" s="247"/>
      <c r="Y494" s="216"/>
      <c r="Z494" s="216"/>
      <c r="AA494" s="216"/>
      <c r="AB494" s="216"/>
      <c r="AC494" s="216"/>
      <c r="AD494" s="216"/>
      <c r="AE494" s="216"/>
      <c r="AF494" s="216"/>
      <c r="AG494" s="216"/>
    </row>
    <row r="495" spans="1:33" ht="28.5" customHeight="1">
      <c r="D495" s="370" t="s">
        <v>208</v>
      </c>
      <c r="E495" s="371"/>
      <c r="F495" s="371"/>
      <c r="G495" s="371"/>
      <c r="H495" s="371"/>
      <c r="I495" s="371"/>
      <c r="J495" s="371"/>
      <c r="K495" s="371"/>
      <c r="L495" s="371"/>
      <c r="M495" s="372"/>
      <c r="N495" s="247">
        <v>168</v>
      </c>
      <c r="O495" s="216"/>
      <c r="P495" s="216"/>
      <c r="Q495" s="216"/>
      <c r="R495" s="216"/>
      <c r="S495" s="216"/>
      <c r="T495" s="216"/>
      <c r="U495" s="216"/>
      <c r="V495" s="216"/>
      <c r="W495" s="216"/>
      <c r="X495" s="247">
        <v>100</v>
      </c>
      <c r="Y495" s="216"/>
      <c r="Z495" s="216"/>
      <c r="AA495" s="216"/>
      <c r="AB495" s="216"/>
      <c r="AC495" s="216"/>
      <c r="AD495" s="216"/>
      <c r="AE495" s="216"/>
      <c r="AF495" s="216"/>
      <c r="AG495" s="216"/>
    </row>
    <row r="496" spans="1:33" ht="28.5" customHeight="1" thickBot="1">
      <c r="D496" s="373" t="s">
        <v>209</v>
      </c>
      <c r="E496" s="374"/>
      <c r="F496" s="374"/>
      <c r="G496" s="374"/>
      <c r="H496" s="374"/>
      <c r="I496" s="374"/>
      <c r="J496" s="374"/>
      <c r="K496" s="374"/>
      <c r="L496" s="374"/>
      <c r="M496" s="375"/>
      <c r="N496" s="351">
        <f>SUM(N497:W498)</f>
        <v>7760498</v>
      </c>
      <c r="O496" s="352"/>
      <c r="P496" s="352"/>
      <c r="Q496" s="352"/>
      <c r="R496" s="352"/>
      <c r="S496" s="352"/>
      <c r="T496" s="352"/>
      <c r="U496" s="352"/>
      <c r="V496" s="352"/>
      <c r="W496" s="352"/>
      <c r="X496" s="351">
        <f>SUM(X497:AG498)</f>
        <v>4745022</v>
      </c>
      <c r="Y496" s="352"/>
      <c r="Z496" s="352"/>
      <c r="AA496" s="352"/>
      <c r="AB496" s="352"/>
      <c r="AC496" s="352"/>
      <c r="AD496" s="352"/>
      <c r="AE496" s="352"/>
      <c r="AF496" s="352"/>
      <c r="AG496" s="352"/>
    </row>
    <row r="497" spans="1:34" ht="28.5" customHeight="1">
      <c r="D497" s="255" t="s">
        <v>210</v>
      </c>
      <c r="E497" s="256"/>
      <c r="F497" s="256"/>
      <c r="G497" s="256"/>
      <c r="H497" s="256"/>
      <c r="I497" s="256"/>
      <c r="J497" s="256"/>
      <c r="K497" s="256"/>
      <c r="L497" s="256"/>
      <c r="M497" s="257"/>
      <c r="N497" s="247">
        <v>7760498</v>
      </c>
      <c r="O497" s="216"/>
      <c r="P497" s="216"/>
      <c r="Q497" s="216"/>
      <c r="R497" s="216"/>
      <c r="S497" s="216"/>
      <c r="T497" s="216"/>
      <c r="U497" s="216"/>
      <c r="V497" s="216"/>
      <c r="W497" s="216"/>
      <c r="X497" s="247">
        <v>4745022</v>
      </c>
      <c r="Y497" s="216"/>
      <c r="Z497" s="216"/>
      <c r="AA497" s="216"/>
      <c r="AB497" s="216"/>
      <c r="AC497" s="216"/>
      <c r="AD497" s="216"/>
      <c r="AE497" s="216"/>
      <c r="AF497" s="216"/>
      <c r="AG497" s="216"/>
    </row>
    <row r="498" spans="1:34" ht="28.5" customHeight="1">
      <c r="D498" s="370" t="s">
        <v>211</v>
      </c>
      <c r="E498" s="371"/>
      <c r="F498" s="371"/>
      <c r="G498" s="371"/>
      <c r="H498" s="371"/>
      <c r="I498" s="371"/>
      <c r="J498" s="371"/>
      <c r="K498" s="371"/>
      <c r="L498" s="371"/>
      <c r="M498" s="372"/>
      <c r="N498" s="366">
        <v>0</v>
      </c>
      <c r="O498" s="340"/>
      <c r="P498" s="340"/>
      <c r="Q498" s="340"/>
      <c r="R498" s="340"/>
      <c r="S498" s="340"/>
      <c r="T498" s="340"/>
      <c r="U498" s="340"/>
      <c r="V498" s="340"/>
      <c r="W498" s="340"/>
      <c r="X498" s="366">
        <v>0</v>
      </c>
      <c r="Y498" s="340"/>
      <c r="Z498" s="340"/>
      <c r="AA498" s="340"/>
      <c r="AB498" s="340"/>
      <c r="AC498" s="340"/>
      <c r="AD498" s="340"/>
      <c r="AE498" s="340"/>
      <c r="AF498" s="340"/>
      <c r="AG498" s="340"/>
    </row>
    <row r="499" spans="1:34" ht="14.25" customHeight="1">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c r="AE499" s="33"/>
      <c r="AF499" s="33"/>
      <c r="AG499" s="33"/>
    </row>
    <row r="500" spans="1:34" s="81" customFormat="1" ht="14.25" customHeight="1">
      <c r="A500" s="79"/>
      <c r="D500" s="89"/>
      <c r="E500" s="89"/>
      <c r="F500" s="89"/>
      <c r="G500" s="89"/>
      <c r="H500" s="89"/>
      <c r="I500" s="89"/>
      <c r="J500" s="89"/>
      <c r="K500" s="89"/>
      <c r="L500" s="89"/>
      <c r="M500" s="89"/>
      <c r="N500" s="89"/>
      <c r="O500" s="89"/>
      <c r="P500" s="89"/>
      <c r="Q500" s="89"/>
      <c r="R500" s="89"/>
      <c r="S500" s="89"/>
      <c r="T500" s="89"/>
      <c r="U500" s="89"/>
      <c r="V500" s="89"/>
      <c r="W500" s="89"/>
      <c r="X500" s="89"/>
      <c r="Y500" s="89"/>
      <c r="Z500" s="89"/>
      <c r="AA500" s="89"/>
      <c r="AB500" s="89"/>
      <c r="AC500" s="89"/>
      <c r="AD500" s="89"/>
      <c r="AE500" s="89"/>
      <c r="AF500" s="89"/>
      <c r="AG500" s="89"/>
      <c r="AH500" s="89"/>
    </row>
    <row r="501" spans="1:34" s="81" customFormat="1" ht="14.25" customHeight="1">
      <c r="A501" s="79"/>
      <c r="D501" s="89"/>
      <c r="E501" s="89"/>
      <c r="F501" s="89"/>
      <c r="G501" s="89"/>
      <c r="H501" s="89"/>
      <c r="I501" s="89"/>
      <c r="J501" s="89"/>
      <c r="K501" s="89"/>
      <c r="L501" s="89"/>
      <c r="M501" s="89"/>
      <c r="N501" s="89"/>
      <c r="O501" s="89"/>
      <c r="P501" s="89"/>
      <c r="Q501" s="89"/>
      <c r="R501" s="89"/>
      <c r="S501" s="89"/>
      <c r="T501" s="89"/>
      <c r="U501" s="89"/>
      <c r="V501" s="89"/>
      <c r="W501" s="89"/>
      <c r="X501" s="89"/>
      <c r="Y501" s="89"/>
      <c r="Z501" s="89"/>
      <c r="AA501" s="89"/>
      <c r="AB501" s="89"/>
      <c r="AC501" s="89"/>
      <c r="AD501" s="89"/>
      <c r="AE501" s="89"/>
      <c r="AF501" s="89"/>
      <c r="AG501" s="89"/>
      <c r="AH501" s="89"/>
    </row>
    <row r="502" spans="1:34" ht="14.25" customHeight="1">
      <c r="D502" s="41" t="s">
        <v>396</v>
      </c>
      <c r="E502" s="89"/>
      <c r="F502" s="89"/>
      <c r="G502" s="89"/>
      <c r="H502" s="89"/>
      <c r="I502" s="89"/>
      <c r="J502" s="89"/>
      <c r="K502" s="89"/>
      <c r="L502" s="89"/>
      <c r="M502" s="89"/>
      <c r="N502" s="89"/>
      <c r="O502" s="89"/>
      <c r="P502" s="89"/>
      <c r="Q502" s="89"/>
      <c r="R502" s="89"/>
      <c r="S502" s="89"/>
      <c r="T502" s="89"/>
      <c r="U502" s="89"/>
      <c r="V502" s="89"/>
      <c r="W502" s="89"/>
      <c r="X502" s="89"/>
      <c r="Y502" s="89"/>
      <c r="Z502" s="89"/>
      <c r="AA502" s="89"/>
      <c r="AB502" s="89"/>
      <c r="AC502" s="89"/>
      <c r="AD502" s="89"/>
      <c r="AE502" s="89"/>
      <c r="AF502" s="89"/>
      <c r="AG502" s="89"/>
    </row>
    <row r="503" spans="1:34" ht="14.25" customHeight="1">
      <c r="D503" s="89"/>
      <c r="E503" s="89"/>
      <c r="F503" s="89"/>
      <c r="G503" s="89"/>
      <c r="H503" s="89"/>
      <c r="I503" s="89"/>
      <c r="J503" s="89"/>
      <c r="K503" s="89"/>
      <c r="L503" s="89"/>
      <c r="M503" s="89"/>
      <c r="N503" s="89"/>
      <c r="O503" s="89"/>
      <c r="P503" s="89"/>
      <c r="Q503" s="89"/>
      <c r="R503" s="89"/>
      <c r="S503" s="89"/>
      <c r="T503" s="89"/>
      <c r="U503" s="89"/>
      <c r="V503" s="89"/>
      <c r="W503" s="89"/>
      <c r="X503" s="89"/>
      <c r="Y503" s="89"/>
      <c r="Z503" s="89"/>
      <c r="AA503" s="89"/>
      <c r="AB503" s="89"/>
      <c r="AC503" s="89"/>
      <c r="AD503" s="89"/>
      <c r="AE503" s="89"/>
      <c r="AF503" s="89"/>
      <c r="AG503" s="89"/>
    </row>
    <row r="504" spans="1:34" ht="14.25" customHeight="1" thickBot="1">
      <c r="D504" s="235" t="s">
        <v>212</v>
      </c>
      <c r="E504" s="235"/>
      <c r="F504" s="235"/>
      <c r="G504" s="235"/>
      <c r="H504" s="235"/>
      <c r="I504" s="235"/>
      <c r="J504" s="235"/>
      <c r="K504" s="235"/>
      <c r="L504" s="235"/>
      <c r="M504" s="235"/>
      <c r="N504" s="235"/>
      <c r="O504" s="235"/>
      <c r="P504" s="235"/>
      <c r="Q504" s="235"/>
      <c r="R504" s="235"/>
      <c r="S504" s="235"/>
      <c r="T504" s="235"/>
      <c r="U504" s="235"/>
      <c r="V504" s="235"/>
      <c r="W504" s="235"/>
      <c r="X504" s="235"/>
      <c r="Y504" s="235"/>
      <c r="Z504" s="235"/>
      <c r="AA504" s="235"/>
      <c r="AB504" s="235"/>
      <c r="AC504" s="235"/>
      <c r="AD504" s="235"/>
      <c r="AE504" s="235"/>
      <c r="AF504" s="235"/>
      <c r="AG504" s="235"/>
    </row>
    <row r="505" spans="1:34" ht="31.5" customHeight="1" thickBot="1">
      <c r="D505" s="221" t="s">
        <v>147</v>
      </c>
      <c r="E505" s="221"/>
      <c r="F505" s="221"/>
      <c r="G505" s="221"/>
      <c r="H505" s="221"/>
      <c r="I505" s="221"/>
      <c r="J505" s="221"/>
      <c r="K505" s="221"/>
      <c r="L505" s="221"/>
      <c r="M505" s="221"/>
      <c r="N505" s="221" t="s">
        <v>16</v>
      </c>
      <c r="O505" s="221"/>
      <c r="P505" s="221"/>
      <c r="Q505" s="221"/>
      <c r="R505" s="221"/>
      <c r="S505" s="221"/>
      <c r="T505" s="221"/>
      <c r="U505" s="221"/>
      <c r="V505" s="221"/>
      <c r="W505" s="221"/>
      <c r="X505" s="221" t="s">
        <v>17</v>
      </c>
      <c r="Y505" s="221"/>
      <c r="Z505" s="221"/>
      <c r="AA505" s="221"/>
      <c r="AB505" s="221"/>
      <c r="AC505" s="221"/>
      <c r="AD505" s="221"/>
      <c r="AE505" s="221"/>
      <c r="AF505" s="221"/>
      <c r="AG505" s="221"/>
    </row>
    <row r="506" spans="1:34" ht="39.75" customHeight="1">
      <c r="D506" s="227" t="s">
        <v>213</v>
      </c>
      <c r="E506" s="227"/>
      <c r="F506" s="227"/>
      <c r="G506" s="227"/>
      <c r="H506" s="227"/>
      <c r="I506" s="227"/>
      <c r="J506" s="227"/>
      <c r="K506" s="227"/>
      <c r="L506" s="227"/>
      <c r="M506" s="227"/>
      <c r="N506" s="376">
        <f>+N507</f>
        <v>448460.36</v>
      </c>
      <c r="O506" s="376"/>
      <c r="P506" s="376"/>
      <c r="Q506" s="376"/>
      <c r="R506" s="376"/>
      <c r="S506" s="376"/>
      <c r="T506" s="376"/>
      <c r="U506" s="376"/>
      <c r="V506" s="376"/>
      <c r="W506" s="376"/>
      <c r="X506" s="376">
        <f>+X507</f>
        <v>361572</v>
      </c>
      <c r="Y506" s="376"/>
      <c r="Z506" s="376"/>
      <c r="AA506" s="376"/>
      <c r="AB506" s="376"/>
      <c r="AC506" s="376"/>
      <c r="AD506" s="376"/>
      <c r="AE506" s="376"/>
      <c r="AF506" s="376"/>
      <c r="AG506" s="376"/>
    </row>
    <row r="507" spans="1:34" ht="20.25" customHeight="1">
      <c r="D507" s="244" t="s">
        <v>214</v>
      </c>
      <c r="E507" s="244"/>
      <c r="F507" s="244"/>
      <c r="G507" s="244"/>
      <c r="H507" s="244"/>
      <c r="I507" s="244"/>
      <c r="J507" s="244"/>
      <c r="K507" s="244"/>
      <c r="L507" s="244"/>
      <c r="M507" s="244"/>
      <c r="N507" s="216">
        <f>177621+270839.36</f>
        <v>448460.36</v>
      </c>
      <c r="O507" s="216"/>
      <c r="P507" s="216"/>
      <c r="Q507" s="216"/>
      <c r="R507" s="216"/>
      <c r="S507" s="216"/>
      <c r="T507" s="216"/>
      <c r="U507" s="216"/>
      <c r="V507" s="216"/>
      <c r="W507" s="216"/>
      <c r="X507" s="216">
        <v>361572</v>
      </c>
      <c r="Y507" s="216"/>
      <c r="Z507" s="216"/>
      <c r="AA507" s="216"/>
      <c r="AB507" s="216"/>
      <c r="AC507" s="216"/>
      <c r="AD507" s="216"/>
      <c r="AE507" s="216"/>
      <c r="AF507" s="216"/>
      <c r="AG507" s="216"/>
    </row>
    <row r="508" spans="1:34" ht="19.5" customHeight="1">
      <c r="D508" s="244" t="s">
        <v>215</v>
      </c>
      <c r="E508" s="244"/>
      <c r="F508" s="244"/>
      <c r="G508" s="244"/>
      <c r="H508" s="244"/>
      <c r="I508" s="244"/>
      <c r="J508" s="244"/>
      <c r="K508" s="244"/>
      <c r="L508" s="244"/>
      <c r="M508" s="244"/>
      <c r="N508" s="216"/>
      <c r="O508" s="216"/>
      <c r="P508" s="216"/>
      <c r="Q508" s="216"/>
      <c r="R508" s="216"/>
      <c r="S508" s="216"/>
      <c r="T508" s="216"/>
      <c r="U508" s="216"/>
      <c r="V508" s="216"/>
      <c r="W508" s="216"/>
      <c r="X508" s="216"/>
      <c r="Y508" s="216"/>
      <c r="Z508" s="216"/>
      <c r="AA508" s="216"/>
      <c r="AB508" s="216"/>
      <c r="AC508" s="216"/>
      <c r="AD508" s="216"/>
      <c r="AE508" s="216"/>
      <c r="AF508" s="216"/>
      <c r="AG508" s="216"/>
    </row>
    <row r="509" spans="1:34" ht="38.25" customHeight="1">
      <c r="D509" s="325" t="s">
        <v>216</v>
      </c>
      <c r="E509" s="325"/>
      <c r="F509" s="325"/>
      <c r="G509" s="325"/>
      <c r="H509" s="325"/>
      <c r="I509" s="325"/>
      <c r="J509" s="325"/>
      <c r="K509" s="325"/>
      <c r="L509" s="325"/>
      <c r="M509" s="325"/>
      <c r="N509" s="368">
        <f>+N510-N511</f>
        <v>505813</v>
      </c>
      <c r="O509" s="368"/>
      <c r="P509" s="368"/>
      <c r="Q509" s="368"/>
      <c r="R509" s="368"/>
      <c r="S509" s="368"/>
      <c r="T509" s="368"/>
      <c r="U509" s="368"/>
      <c r="V509" s="368"/>
      <c r="W509" s="368"/>
      <c r="X509" s="368">
        <f>+X510-X511</f>
        <v>561950</v>
      </c>
      <c r="Y509" s="368"/>
      <c r="Z509" s="368"/>
      <c r="AA509" s="368"/>
      <c r="AB509" s="368"/>
      <c r="AC509" s="368"/>
      <c r="AD509" s="368"/>
      <c r="AE509" s="368"/>
      <c r="AF509" s="368"/>
      <c r="AG509" s="368"/>
    </row>
    <row r="510" spans="1:34" ht="14.25" customHeight="1">
      <c r="D510" s="244" t="s">
        <v>214</v>
      </c>
      <c r="E510" s="244"/>
      <c r="F510" s="244"/>
      <c r="G510" s="244"/>
      <c r="H510" s="244"/>
      <c r="I510" s="244"/>
      <c r="J510" s="244"/>
      <c r="K510" s="244"/>
      <c r="L510" s="244"/>
      <c r="M510" s="244"/>
      <c r="N510" s="216">
        <f>45770+246617+74347+139079</f>
        <v>505813</v>
      </c>
      <c r="O510" s="216"/>
      <c r="P510" s="216"/>
      <c r="Q510" s="216"/>
      <c r="R510" s="216"/>
      <c r="S510" s="216"/>
      <c r="T510" s="216"/>
      <c r="U510" s="216"/>
      <c r="V510" s="216"/>
      <c r="W510" s="216"/>
      <c r="X510" s="216">
        <v>561950</v>
      </c>
      <c r="Y510" s="216"/>
      <c r="Z510" s="216"/>
      <c r="AA510" s="216"/>
      <c r="AB510" s="216"/>
      <c r="AC510" s="216"/>
      <c r="AD510" s="216"/>
      <c r="AE510" s="216"/>
      <c r="AF510" s="216"/>
      <c r="AG510" s="216"/>
    </row>
    <row r="511" spans="1:34" ht="20.25" customHeight="1">
      <c r="D511" s="244" t="s">
        <v>215</v>
      </c>
      <c r="E511" s="244"/>
      <c r="F511" s="244"/>
      <c r="G511" s="244"/>
      <c r="H511" s="244"/>
      <c r="I511" s="244"/>
      <c r="J511" s="244"/>
      <c r="K511" s="244"/>
      <c r="L511" s="244"/>
      <c r="M511" s="244"/>
      <c r="N511" s="216"/>
      <c r="O511" s="216"/>
      <c r="P511" s="216"/>
      <c r="Q511" s="216"/>
      <c r="R511" s="216"/>
      <c r="S511" s="216"/>
      <c r="T511" s="216"/>
      <c r="U511" s="216"/>
      <c r="V511" s="216"/>
      <c r="W511" s="216"/>
      <c r="X511" s="216"/>
      <c r="Y511" s="216"/>
      <c r="Z511" s="216"/>
      <c r="AA511" s="216"/>
      <c r="AB511" s="216"/>
      <c r="AC511" s="216"/>
      <c r="AD511" s="216"/>
      <c r="AE511" s="216"/>
      <c r="AF511" s="216"/>
      <c r="AG511" s="216"/>
    </row>
    <row r="512" spans="1:34" ht="22.5" customHeight="1">
      <c r="D512" s="325" t="s">
        <v>217</v>
      </c>
      <c r="E512" s="325"/>
      <c r="F512" s="325"/>
      <c r="G512" s="325"/>
      <c r="H512" s="325"/>
      <c r="I512" s="325"/>
      <c r="J512" s="325"/>
      <c r="K512" s="325"/>
      <c r="L512" s="325"/>
      <c r="M512" s="325"/>
      <c r="N512" s="368"/>
      <c r="O512" s="368"/>
      <c r="P512" s="368"/>
      <c r="Q512" s="368"/>
      <c r="R512" s="368"/>
      <c r="S512" s="368"/>
      <c r="T512" s="368"/>
      <c r="U512" s="368"/>
      <c r="V512" s="368"/>
      <c r="W512" s="368"/>
      <c r="X512" s="368"/>
      <c r="Y512" s="368"/>
      <c r="Z512" s="368"/>
      <c r="AA512" s="368"/>
      <c r="AB512" s="368"/>
      <c r="AC512" s="368"/>
      <c r="AD512" s="368"/>
      <c r="AE512" s="368"/>
      <c r="AF512" s="368"/>
      <c r="AG512" s="368"/>
    </row>
    <row r="513" spans="1:34" ht="30.75" customHeight="1">
      <c r="D513" s="325" t="s">
        <v>218</v>
      </c>
      <c r="E513" s="325"/>
      <c r="F513" s="325"/>
      <c r="G513" s="325"/>
      <c r="H513" s="325"/>
      <c r="I513" s="325"/>
      <c r="J513" s="325"/>
      <c r="K513" s="325"/>
      <c r="L513" s="325"/>
      <c r="M513" s="325"/>
      <c r="N513" s="368"/>
      <c r="O513" s="368"/>
      <c r="P513" s="368"/>
      <c r="Q513" s="368"/>
      <c r="R513" s="368"/>
      <c r="S513" s="368"/>
      <c r="T513" s="368"/>
      <c r="U513" s="368"/>
      <c r="V513" s="368"/>
      <c r="W513" s="368"/>
      <c r="X513" s="368"/>
      <c r="Y513" s="368"/>
      <c r="Z513" s="368"/>
      <c r="AA513" s="368"/>
      <c r="AB513" s="368"/>
      <c r="AC513" s="368"/>
      <c r="AD513" s="368"/>
      <c r="AE513" s="368"/>
      <c r="AF513" s="368"/>
      <c r="AG513" s="368"/>
    </row>
    <row r="514" spans="1:34" ht="24" customHeight="1">
      <c r="D514" s="325" t="s">
        <v>219</v>
      </c>
      <c r="E514" s="325"/>
      <c r="F514" s="325"/>
      <c r="G514" s="325"/>
      <c r="H514" s="325"/>
      <c r="I514" s="325"/>
      <c r="J514" s="325"/>
      <c r="K514" s="325"/>
      <c r="L514" s="325"/>
      <c r="M514" s="325"/>
      <c r="N514" s="369">
        <v>0.21</v>
      </c>
      <c r="O514" s="369"/>
      <c r="P514" s="369"/>
      <c r="Q514" s="369"/>
      <c r="R514" s="369"/>
      <c r="S514" s="369"/>
      <c r="T514" s="369"/>
      <c r="U514" s="369"/>
      <c r="V514" s="369"/>
      <c r="W514" s="369"/>
      <c r="X514" s="369">
        <v>0.21</v>
      </c>
      <c r="Y514" s="369"/>
      <c r="Z514" s="369"/>
      <c r="AA514" s="369"/>
      <c r="AB514" s="369"/>
      <c r="AC514" s="369"/>
      <c r="AD514" s="369"/>
      <c r="AE514" s="369"/>
      <c r="AF514" s="369"/>
      <c r="AG514" s="369"/>
    </row>
    <row r="515" spans="1:34" ht="14.25" customHeight="1">
      <c r="D515" s="325" t="s">
        <v>220</v>
      </c>
      <c r="E515" s="325"/>
      <c r="F515" s="325"/>
      <c r="G515" s="325"/>
      <c r="H515" s="325"/>
      <c r="I515" s="325"/>
      <c r="J515" s="325"/>
      <c r="K515" s="325"/>
      <c r="L515" s="325"/>
      <c r="M515" s="325"/>
      <c r="N515" s="368">
        <f>ROUND((N506+N509+N512)*N514,0)</f>
        <v>200397</v>
      </c>
      <c r="O515" s="368"/>
      <c r="P515" s="368"/>
      <c r="Q515" s="368"/>
      <c r="R515" s="368"/>
      <c r="S515" s="368"/>
      <c r="T515" s="368"/>
      <c r="U515" s="368"/>
      <c r="V515" s="368"/>
      <c r="W515" s="368"/>
      <c r="X515" s="368">
        <f>ROUND((X506+X509+X512)*X514,0)</f>
        <v>193940</v>
      </c>
      <c r="Y515" s="368"/>
      <c r="Z515" s="368"/>
      <c r="AA515" s="368"/>
      <c r="AB515" s="368"/>
      <c r="AC515" s="368"/>
      <c r="AD515" s="368"/>
      <c r="AE515" s="368"/>
      <c r="AF515" s="368"/>
      <c r="AG515" s="368"/>
    </row>
    <row r="516" spans="1:34" ht="14.25" customHeight="1">
      <c r="D516" s="325" t="s">
        <v>221</v>
      </c>
      <c r="E516" s="325"/>
      <c r="F516" s="325"/>
      <c r="G516" s="325"/>
      <c r="H516" s="325"/>
      <c r="I516" s="325"/>
      <c r="J516" s="325"/>
      <c r="K516" s="325"/>
      <c r="L516" s="325"/>
      <c r="M516" s="325"/>
      <c r="N516" s="368">
        <f>+N515</f>
        <v>200397</v>
      </c>
      <c r="O516" s="368"/>
      <c r="P516" s="368"/>
      <c r="Q516" s="368"/>
      <c r="R516" s="368"/>
      <c r="S516" s="368"/>
      <c r="T516" s="368"/>
      <c r="U516" s="368"/>
      <c r="V516" s="368"/>
      <c r="W516" s="368"/>
      <c r="X516" s="368">
        <f>+X515</f>
        <v>193940</v>
      </c>
      <c r="Y516" s="368"/>
      <c r="Z516" s="368"/>
      <c r="AA516" s="368"/>
      <c r="AB516" s="368"/>
      <c r="AC516" s="368"/>
      <c r="AD516" s="368"/>
      <c r="AE516" s="368"/>
      <c r="AF516" s="368"/>
      <c r="AG516" s="368"/>
    </row>
    <row r="517" spans="1:34" ht="14.25" customHeight="1">
      <c r="D517" s="244" t="s">
        <v>222</v>
      </c>
      <c r="E517" s="244"/>
      <c r="F517" s="244"/>
      <c r="G517" s="244"/>
      <c r="H517" s="244"/>
      <c r="I517" s="244"/>
      <c r="J517" s="244"/>
      <c r="K517" s="244"/>
      <c r="L517" s="244"/>
      <c r="M517" s="244"/>
      <c r="N517" s="216">
        <v>-6458</v>
      </c>
      <c r="O517" s="216"/>
      <c r="P517" s="216"/>
      <c r="Q517" s="216"/>
      <c r="R517" s="216"/>
      <c r="S517" s="216"/>
      <c r="T517" s="216"/>
      <c r="U517" s="216"/>
      <c r="V517" s="216"/>
      <c r="W517" s="216"/>
      <c r="X517" s="216">
        <v>-23876</v>
      </c>
      <c r="Y517" s="216"/>
      <c r="Z517" s="216"/>
      <c r="AA517" s="216"/>
      <c r="AB517" s="216"/>
      <c r="AC517" s="216"/>
      <c r="AD517" s="216"/>
      <c r="AE517" s="216"/>
      <c r="AF517" s="216"/>
      <c r="AG517" s="216"/>
    </row>
    <row r="518" spans="1:34" ht="14.25" customHeight="1">
      <c r="D518" s="244" t="s">
        <v>223</v>
      </c>
      <c r="E518" s="244"/>
      <c r="F518" s="244"/>
      <c r="G518" s="244"/>
      <c r="H518" s="244"/>
      <c r="I518" s="244"/>
      <c r="J518" s="244"/>
      <c r="K518" s="244"/>
      <c r="L518" s="244"/>
      <c r="M518" s="244"/>
      <c r="N518" s="216"/>
      <c r="O518" s="216"/>
      <c r="P518" s="216"/>
      <c r="Q518" s="216"/>
      <c r="R518" s="216"/>
      <c r="S518" s="216"/>
      <c r="T518" s="216"/>
      <c r="U518" s="216"/>
      <c r="V518" s="216"/>
      <c r="W518" s="216"/>
      <c r="X518" s="216"/>
      <c r="Y518" s="216"/>
      <c r="Z518" s="216"/>
      <c r="AA518" s="216"/>
      <c r="AB518" s="216"/>
      <c r="AC518" s="216"/>
      <c r="AD518" s="216"/>
      <c r="AE518" s="216"/>
      <c r="AF518" s="216"/>
      <c r="AG518" s="216"/>
    </row>
    <row r="519" spans="1:34" ht="14.25" customHeight="1">
      <c r="D519" s="325" t="s">
        <v>224</v>
      </c>
      <c r="E519" s="325"/>
      <c r="F519" s="325"/>
      <c r="G519" s="325"/>
      <c r="H519" s="325"/>
      <c r="I519" s="325"/>
      <c r="J519" s="325"/>
      <c r="K519" s="325"/>
      <c r="L519" s="325"/>
      <c r="M519" s="325"/>
      <c r="N519" s="368"/>
      <c r="O519" s="368"/>
      <c r="P519" s="368"/>
      <c r="Q519" s="368"/>
      <c r="R519" s="368"/>
      <c r="S519" s="368"/>
      <c r="T519" s="368"/>
      <c r="U519" s="368"/>
      <c r="V519" s="368"/>
      <c r="W519" s="368"/>
      <c r="X519" s="368"/>
      <c r="Y519" s="368"/>
      <c r="Z519" s="368"/>
      <c r="AA519" s="368"/>
      <c r="AB519" s="368"/>
      <c r="AC519" s="368"/>
      <c r="AD519" s="368"/>
      <c r="AE519" s="368"/>
      <c r="AF519" s="368"/>
      <c r="AG519" s="368"/>
    </row>
    <row r="520" spans="1:34" ht="14.25" customHeight="1">
      <c r="D520" s="325" t="s">
        <v>225</v>
      </c>
      <c r="E520" s="325"/>
      <c r="F520" s="325"/>
      <c r="G520" s="325"/>
      <c r="H520" s="325"/>
      <c r="I520" s="325"/>
      <c r="J520" s="325"/>
      <c r="K520" s="325"/>
      <c r="L520" s="325"/>
      <c r="M520" s="325"/>
      <c r="N520" s="368"/>
      <c r="O520" s="368"/>
      <c r="P520" s="368"/>
      <c r="Q520" s="368"/>
      <c r="R520" s="368"/>
      <c r="S520" s="368"/>
      <c r="T520" s="368"/>
      <c r="U520" s="368"/>
      <c r="V520" s="368"/>
      <c r="W520" s="368"/>
      <c r="X520" s="368"/>
      <c r="Y520" s="368"/>
      <c r="Z520" s="368"/>
      <c r="AA520" s="368"/>
      <c r="AB520" s="368"/>
      <c r="AC520" s="368"/>
      <c r="AD520" s="368"/>
      <c r="AE520" s="368"/>
      <c r="AF520" s="368"/>
      <c r="AG520" s="368"/>
    </row>
    <row r="521" spans="1:34" ht="14.25" customHeight="1">
      <c r="D521" s="244" t="s">
        <v>226</v>
      </c>
      <c r="E521" s="244"/>
      <c r="F521" s="244"/>
      <c r="G521" s="244"/>
      <c r="H521" s="244"/>
      <c r="I521" s="244"/>
      <c r="J521" s="244"/>
      <c r="K521" s="244"/>
      <c r="L521" s="244"/>
      <c r="M521" s="244"/>
      <c r="N521" s="216"/>
      <c r="O521" s="216"/>
      <c r="P521" s="216"/>
      <c r="Q521" s="216"/>
      <c r="R521" s="216"/>
      <c r="S521" s="216"/>
      <c r="T521" s="216"/>
      <c r="U521" s="216"/>
      <c r="V521" s="216"/>
      <c r="W521" s="216"/>
      <c r="X521" s="216"/>
      <c r="Y521" s="216"/>
      <c r="Z521" s="216"/>
      <c r="AA521" s="216"/>
      <c r="AB521" s="216"/>
      <c r="AC521" s="216"/>
      <c r="AD521" s="216"/>
      <c r="AE521" s="216"/>
      <c r="AF521" s="216"/>
      <c r="AG521" s="216"/>
    </row>
    <row r="522" spans="1:34" ht="14.25" customHeight="1">
      <c r="D522" s="244" t="s">
        <v>223</v>
      </c>
      <c r="E522" s="244"/>
      <c r="F522" s="244"/>
      <c r="G522" s="244"/>
      <c r="H522" s="244"/>
      <c r="I522" s="244"/>
      <c r="J522" s="244"/>
      <c r="K522" s="244"/>
      <c r="L522" s="244"/>
      <c r="M522" s="244"/>
      <c r="N522" s="216"/>
      <c r="O522" s="216"/>
      <c r="P522" s="216"/>
      <c r="Q522" s="216"/>
      <c r="R522" s="216"/>
      <c r="S522" s="216"/>
      <c r="T522" s="216"/>
      <c r="U522" s="216"/>
      <c r="V522" s="216"/>
      <c r="W522" s="216"/>
      <c r="X522" s="216"/>
      <c r="Y522" s="216"/>
      <c r="Z522" s="216"/>
      <c r="AA522" s="216"/>
      <c r="AB522" s="216"/>
      <c r="AC522" s="216"/>
      <c r="AD522" s="216"/>
      <c r="AE522" s="216"/>
      <c r="AF522" s="216"/>
      <c r="AG522" s="216"/>
    </row>
    <row r="523" spans="1:34" ht="14.25" customHeight="1" thickBot="1">
      <c r="D523" s="309" t="s">
        <v>227</v>
      </c>
      <c r="E523" s="309"/>
      <c r="F523" s="309"/>
      <c r="G523" s="309"/>
      <c r="H523" s="309"/>
      <c r="I523" s="309"/>
      <c r="J523" s="309"/>
      <c r="K523" s="309"/>
      <c r="L523" s="309"/>
      <c r="M523" s="309"/>
      <c r="N523" s="310"/>
      <c r="O523" s="310"/>
      <c r="P523" s="310"/>
      <c r="Q523" s="310"/>
      <c r="R523" s="310"/>
      <c r="S523" s="310"/>
      <c r="T523" s="310"/>
      <c r="U523" s="310"/>
      <c r="V523" s="310"/>
      <c r="W523" s="310"/>
      <c r="X523" s="310"/>
      <c r="Y523" s="310"/>
      <c r="Z523" s="310"/>
      <c r="AA523" s="310"/>
      <c r="AB523" s="310"/>
      <c r="AC523" s="310"/>
      <c r="AD523" s="310"/>
      <c r="AE523" s="310"/>
      <c r="AF523" s="310"/>
      <c r="AG523" s="310"/>
    </row>
    <row r="524" spans="1:34" s="81" customFormat="1" ht="14.25" customHeight="1">
      <c r="A524" s="79"/>
      <c r="D524" s="97"/>
      <c r="E524" s="97"/>
      <c r="F524" s="97"/>
      <c r="G524" s="97"/>
      <c r="H524" s="97"/>
      <c r="I524" s="97"/>
      <c r="J524" s="97"/>
      <c r="K524" s="97"/>
      <c r="L524" s="97"/>
      <c r="M524" s="97"/>
      <c r="N524" s="83"/>
      <c r="O524" s="83"/>
      <c r="P524" s="83"/>
      <c r="Q524" s="83"/>
      <c r="R524" s="83"/>
      <c r="S524" s="83"/>
      <c r="T524" s="83"/>
      <c r="U524" s="83"/>
      <c r="V524" s="83"/>
      <c r="W524" s="83"/>
      <c r="X524" s="83"/>
      <c r="Y524" s="83"/>
      <c r="Z524" s="83"/>
      <c r="AA524" s="83"/>
      <c r="AB524" s="83"/>
      <c r="AC524" s="83"/>
      <c r="AD524" s="83"/>
      <c r="AE524" s="83"/>
      <c r="AF524" s="83"/>
      <c r="AG524" s="83"/>
      <c r="AH524" s="89"/>
    </row>
    <row r="525" spans="1:34" ht="14.25" customHeight="1">
      <c r="D525" s="367" t="s">
        <v>483</v>
      </c>
      <c r="E525" s="219"/>
      <c r="F525" s="219"/>
      <c r="G525" s="219"/>
      <c r="H525" s="219"/>
      <c r="I525" s="219"/>
      <c r="J525" s="219"/>
      <c r="K525" s="219"/>
      <c r="L525" s="219"/>
      <c r="M525" s="219"/>
      <c r="N525" s="219"/>
      <c r="O525" s="219"/>
      <c r="P525" s="219"/>
      <c r="Q525" s="219"/>
      <c r="R525" s="219"/>
      <c r="S525" s="219"/>
      <c r="T525" s="219"/>
      <c r="U525" s="219"/>
      <c r="V525" s="219"/>
      <c r="W525" s="219"/>
      <c r="X525" s="219"/>
      <c r="Y525" s="219"/>
      <c r="Z525" s="219"/>
      <c r="AA525" s="219"/>
      <c r="AB525" s="219"/>
      <c r="AC525" s="219"/>
      <c r="AD525" s="219"/>
      <c r="AE525" s="219"/>
      <c r="AF525" s="219"/>
      <c r="AG525" s="219"/>
    </row>
    <row r="526" spans="1:34" ht="14.25" customHeight="1">
      <c r="D526" s="219"/>
      <c r="E526" s="219"/>
      <c r="F526" s="219"/>
      <c r="G526" s="219"/>
      <c r="H526" s="219"/>
      <c r="I526" s="219"/>
      <c r="J526" s="219"/>
      <c r="K526" s="219"/>
      <c r="L526" s="219"/>
      <c r="M526" s="219"/>
      <c r="N526" s="219"/>
      <c r="O526" s="219"/>
      <c r="P526" s="219"/>
      <c r="Q526" s="219"/>
      <c r="R526" s="219"/>
      <c r="S526" s="219"/>
      <c r="T526" s="219"/>
      <c r="U526" s="219"/>
      <c r="V526" s="219"/>
      <c r="W526" s="219"/>
      <c r="X526" s="219"/>
      <c r="Y526" s="219"/>
      <c r="Z526" s="219"/>
      <c r="AA526" s="219"/>
      <c r="AB526" s="219"/>
      <c r="AC526" s="219"/>
      <c r="AD526" s="219"/>
      <c r="AE526" s="219"/>
      <c r="AF526" s="219"/>
      <c r="AG526" s="219"/>
    </row>
    <row r="527" spans="1:34" ht="14.25" customHeight="1">
      <c r="A527" s="25"/>
      <c r="D527" s="60"/>
      <c r="E527" s="60"/>
      <c r="F527" s="60"/>
      <c r="G527" s="60"/>
      <c r="H527" s="60"/>
      <c r="I527" s="60"/>
      <c r="J527" s="60"/>
      <c r="K527" s="60"/>
      <c r="L527" s="60"/>
      <c r="M527" s="60"/>
      <c r="N527" s="60"/>
      <c r="O527" s="60"/>
      <c r="P527" s="60"/>
      <c r="Q527" s="60"/>
      <c r="R527" s="60"/>
      <c r="S527" s="60"/>
      <c r="T527" s="60"/>
      <c r="U527" s="60"/>
      <c r="V527" s="60"/>
      <c r="W527" s="60"/>
      <c r="X527" s="60"/>
      <c r="Y527" s="60"/>
      <c r="Z527" s="60"/>
      <c r="AA527" s="60"/>
      <c r="AB527" s="60"/>
      <c r="AC527" s="60"/>
      <c r="AD527" s="60"/>
      <c r="AE527" s="60"/>
      <c r="AF527" s="60"/>
      <c r="AG527" s="60"/>
    </row>
    <row r="528" spans="1:34" ht="12" customHeight="1">
      <c r="D528" s="41" t="s">
        <v>397</v>
      </c>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c r="AE528" s="33"/>
      <c r="AF528" s="33"/>
      <c r="AG528" s="33"/>
    </row>
    <row r="529" spans="1:34" ht="14.25" customHeight="1">
      <c r="D529" s="235"/>
      <c r="E529" s="235"/>
      <c r="F529" s="235"/>
      <c r="G529" s="235"/>
      <c r="H529" s="235"/>
      <c r="I529" s="235"/>
      <c r="J529" s="235"/>
      <c r="K529" s="235"/>
      <c r="L529" s="235"/>
      <c r="M529" s="235"/>
      <c r="N529" s="235"/>
      <c r="O529" s="235"/>
      <c r="P529" s="235"/>
      <c r="Q529" s="235"/>
      <c r="R529" s="235"/>
      <c r="S529" s="235"/>
      <c r="T529" s="235"/>
      <c r="U529" s="235"/>
      <c r="V529" s="235"/>
      <c r="W529" s="235"/>
      <c r="X529" s="235"/>
      <c r="Y529" s="235"/>
      <c r="Z529" s="235"/>
      <c r="AA529" s="235"/>
      <c r="AB529" s="235"/>
      <c r="AC529" s="235"/>
      <c r="AD529" s="235"/>
      <c r="AE529" s="235"/>
      <c r="AF529" s="235"/>
      <c r="AG529" s="235"/>
    </row>
    <row r="530" spans="1:34" ht="14.25" customHeight="1">
      <c r="D530" s="235" t="s">
        <v>228</v>
      </c>
      <c r="E530" s="235"/>
      <c r="F530" s="235"/>
      <c r="G530" s="235"/>
      <c r="H530" s="235"/>
      <c r="I530" s="235"/>
      <c r="J530" s="235"/>
      <c r="K530" s="235"/>
      <c r="L530" s="235"/>
      <c r="M530" s="235"/>
      <c r="N530" s="235"/>
      <c r="O530" s="235"/>
      <c r="P530" s="235"/>
      <c r="Q530" s="235"/>
      <c r="R530" s="235"/>
      <c r="S530" s="235"/>
      <c r="T530" s="235"/>
      <c r="U530" s="235"/>
      <c r="V530" s="235"/>
      <c r="W530" s="235"/>
      <c r="X530" s="235"/>
      <c r="Y530" s="235"/>
      <c r="Z530" s="235"/>
      <c r="AA530" s="235"/>
      <c r="AB530" s="235"/>
      <c r="AC530" s="235"/>
      <c r="AD530" s="235"/>
      <c r="AE530" s="235"/>
      <c r="AF530" s="235"/>
      <c r="AG530" s="235"/>
    </row>
    <row r="531" spans="1:34" ht="14.25" customHeight="1" thickBot="1">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c r="AD531" s="33"/>
      <c r="AE531" s="33"/>
      <c r="AF531" s="33"/>
      <c r="AG531" s="33"/>
    </row>
    <row r="532" spans="1:34" ht="30.75" customHeight="1" thickBot="1">
      <c r="D532" s="271" t="s">
        <v>147</v>
      </c>
      <c r="E532" s="272"/>
      <c r="F532" s="272"/>
      <c r="G532" s="272"/>
      <c r="H532" s="272"/>
      <c r="I532" s="272"/>
      <c r="J532" s="272"/>
      <c r="K532" s="272"/>
      <c r="L532" s="272"/>
      <c r="M532" s="273"/>
      <c r="N532" s="271" t="s">
        <v>16</v>
      </c>
      <c r="O532" s="272"/>
      <c r="P532" s="272"/>
      <c r="Q532" s="272"/>
      <c r="R532" s="272"/>
      <c r="S532" s="272"/>
      <c r="T532" s="272"/>
      <c r="U532" s="272"/>
      <c r="V532" s="272"/>
      <c r="W532" s="273"/>
      <c r="X532" s="271" t="s">
        <v>17</v>
      </c>
      <c r="Y532" s="272"/>
      <c r="Z532" s="272"/>
      <c r="AA532" s="272"/>
      <c r="AB532" s="272"/>
      <c r="AC532" s="272"/>
      <c r="AD532" s="272"/>
      <c r="AE532" s="272"/>
      <c r="AF532" s="272"/>
      <c r="AG532" s="273"/>
    </row>
    <row r="533" spans="1:34" ht="14.25" customHeight="1">
      <c r="D533" s="363" t="s">
        <v>229</v>
      </c>
      <c r="E533" s="364"/>
      <c r="F533" s="364"/>
      <c r="G533" s="364"/>
      <c r="H533" s="364"/>
      <c r="I533" s="364"/>
      <c r="J533" s="364"/>
      <c r="K533" s="364"/>
      <c r="L533" s="364"/>
      <c r="M533" s="365"/>
      <c r="N533" s="366">
        <f>+X539</f>
        <v>100</v>
      </c>
      <c r="O533" s="340"/>
      <c r="P533" s="340"/>
      <c r="Q533" s="340"/>
      <c r="R533" s="340"/>
      <c r="S533" s="340"/>
      <c r="T533" s="340"/>
      <c r="U533" s="340"/>
      <c r="V533" s="340"/>
      <c r="W533" s="340"/>
      <c r="X533" s="366">
        <v>6224</v>
      </c>
      <c r="Y533" s="340"/>
      <c r="Z533" s="340"/>
      <c r="AA533" s="340"/>
      <c r="AB533" s="340"/>
      <c r="AC533" s="340"/>
      <c r="AD533" s="340"/>
      <c r="AE533" s="340"/>
      <c r="AF533" s="340"/>
      <c r="AG533" s="340"/>
    </row>
    <row r="534" spans="1:34" ht="28.5" customHeight="1">
      <c r="A534" s="3">
        <v>27</v>
      </c>
      <c r="D534" s="360" t="s">
        <v>230</v>
      </c>
      <c r="E534" s="361"/>
      <c r="F534" s="361"/>
      <c r="G534" s="361"/>
      <c r="H534" s="361"/>
      <c r="I534" s="361"/>
      <c r="J534" s="361"/>
      <c r="K534" s="361"/>
      <c r="L534" s="361"/>
      <c r="M534" s="362"/>
      <c r="N534" s="247">
        <v>32537</v>
      </c>
      <c r="O534" s="216"/>
      <c r="P534" s="216"/>
      <c r="Q534" s="216"/>
      <c r="R534" s="216"/>
      <c r="S534" s="216"/>
      <c r="T534" s="216"/>
      <c r="U534" s="216"/>
      <c r="V534" s="216"/>
      <c r="W534" s="216"/>
      <c r="X534" s="247">
        <v>17730</v>
      </c>
      <c r="Y534" s="216"/>
      <c r="Z534" s="216"/>
      <c r="AA534" s="216"/>
      <c r="AB534" s="216"/>
      <c r="AC534" s="216"/>
      <c r="AD534" s="216"/>
      <c r="AE534" s="216"/>
      <c r="AF534" s="216"/>
      <c r="AG534" s="216"/>
    </row>
    <row r="535" spans="1:34" ht="18.75" customHeight="1">
      <c r="D535" s="360" t="s">
        <v>231</v>
      </c>
      <c r="E535" s="361"/>
      <c r="F535" s="361"/>
      <c r="G535" s="361"/>
      <c r="H535" s="361"/>
      <c r="I535" s="361"/>
      <c r="J535" s="361"/>
      <c r="K535" s="361"/>
      <c r="L535" s="361"/>
      <c r="M535" s="362"/>
      <c r="N535" s="247"/>
      <c r="O535" s="216"/>
      <c r="P535" s="216"/>
      <c r="Q535" s="216"/>
      <c r="R535" s="216"/>
      <c r="S535" s="216"/>
      <c r="T535" s="216"/>
      <c r="U535" s="216"/>
      <c r="V535" s="216"/>
      <c r="W535" s="216"/>
      <c r="X535" s="247"/>
      <c r="Y535" s="216"/>
      <c r="Z535" s="216"/>
      <c r="AA535" s="216"/>
      <c r="AB535" s="216"/>
      <c r="AC535" s="216"/>
      <c r="AD535" s="216"/>
      <c r="AE535" s="216"/>
      <c r="AF535" s="216"/>
      <c r="AG535" s="216"/>
    </row>
    <row r="536" spans="1:34" ht="18.75" customHeight="1">
      <c r="D536" s="360" t="s">
        <v>232</v>
      </c>
      <c r="E536" s="361"/>
      <c r="F536" s="361"/>
      <c r="G536" s="361"/>
      <c r="H536" s="361"/>
      <c r="I536" s="361"/>
      <c r="J536" s="361"/>
      <c r="K536" s="361"/>
      <c r="L536" s="361"/>
      <c r="M536" s="362"/>
      <c r="N536" s="247"/>
      <c r="O536" s="216"/>
      <c r="P536" s="216"/>
      <c r="Q536" s="216"/>
      <c r="R536" s="216"/>
      <c r="S536" s="216"/>
      <c r="T536" s="216"/>
      <c r="U536" s="216"/>
      <c r="V536" s="216"/>
      <c r="W536" s="216"/>
      <c r="X536" s="247"/>
      <c r="Y536" s="216"/>
      <c r="Z536" s="216"/>
      <c r="AA536" s="216"/>
      <c r="AB536" s="216"/>
      <c r="AC536" s="216"/>
      <c r="AD536" s="216"/>
      <c r="AE536" s="216"/>
      <c r="AF536" s="216"/>
      <c r="AG536" s="216"/>
    </row>
    <row r="537" spans="1:34" ht="18.75" customHeight="1">
      <c r="D537" s="357" t="s">
        <v>233</v>
      </c>
      <c r="E537" s="358"/>
      <c r="F537" s="358"/>
      <c r="G537" s="358"/>
      <c r="H537" s="358"/>
      <c r="I537" s="358"/>
      <c r="J537" s="358"/>
      <c r="K537" s="358"/>
      <c r="L537" s="358"/>
      <c r="M537" s="359"/>
      <c r="N537" s="247">
        <f>SUM(N534:W536)</f>
        <v>32537</v>
      </c>
      <c r="O537" s="216"/>
      <c r="P537" s="216"/>
      <c r="Q537" s="216"/>
      <c r="R537" s="216"/>
      <c r="S537" s="216"/>
      <c r="T537" s="216"/>
      <c r="U537" s="216"/>
      <c r="V537" s="216"/>
      <c r="W537" s="216"/>
      <c r="X537" s="247">
        <f>SUM(X534:AG536)</f>
        <v>17730</v>
      </c>
      <c r="Y537" s="216"/>
      <c r="Z537" s="216"/>
      <c r="AA537" s="216"/>
      <c r="AB537" s="216"/>
      <c r="AC537" s="216"/>
      <c r="AD537" s="216"/>
      <c r="AE537" s="216"/>
      <c r="AF537" s="216"/>
      <c r="AG537" s="216"/>
    </row>
    <row r="538" spans="1:34" ht="18.75" customHeight="1">
      <c r="D538" s="357" t="s">
        <v>234</v>
      </c>
      <c r="E538" s="358"/>
      <c r="F538" s="358"/>
      <c r="G538" s="358"/>
      <c r="H538" s="358"/>
      <c r="I538" s="358"/>
      <c r="J538" s="358"/>
      <c r="K538" s="358"/>
      <c r="L538" s="358"/>
      <c r="M538" s="359"/>
      <c r="N538" s="247">
        <v>-32469</v>
      </c>
      <c r="O538" s="216"/>
      <c r="P538" s="216"/>
      <c r="Q538" s="216"/>
      <c r="R538" s="216"/>
      <c r="S538" s="216"/>
      <c r="T538" s="216"/>
      <c r="U538" s="216"/>
      <c r="V538" s="216"/>
      <c r="W538" s="216"/>
      <c r="X538" s="247">
        <v>-23854</v>
      </c>
      <c r="Y538" s="216"/>
      <c r="Z538" s="216"/>
      <c r="AA538" s="216"/>
      <c r="AB538" s="216"/>
      <c r="AC538" s="216"/>
      <c r="AD538" s="216"/>
      <c r="AE538" s="216"/>
      <c r="AF538" s="216"/>
      <c r="AG538" s="216"/>
    </row>
    <row r="539" spans="1:34" ht="18.75" customHeight="1" thickBot="1">
      <c r="D539" s="348" t="s">
        <v>235</v>
      </c>
      <c r="E539" s="349"/>
      <c r="F539" s="349"/>
      <c r="G539" s="349"/>
      <c r="H539" s="349"/>
      <c r="I539" s="349"/>
      <c r="J539" s="349"/>
      <c r="K539" s="349"/>
      <c r="L539" s="349"/>
      <c r="M539" s="350"/>
      <c r="N539" s="351">
        <f>N533+N537+N538</f>
        <v>168</v>
      </c>
      <c r="O539" s="352"/>
      <c r="P539" s="352"/>
      <c r="Q539" s="352"/>
      <c r="R539" s="352"/>
      <c r="S539" s="352"/>
      <c r="T539" s="352"/>
      <c r="U539" s="352"/>
      <c r="V539" s="352"/>
      <c r="W539" s="352"/>
      <c r="X539" s="351">
        <f>X533+X537+X538</f>
        <v>100</v>
      </c>
      <c r="Y539" s="352"/>
      <c r="Z539" s="352"/>
      <c r="AA539" s="352"/>
      <c r="AB539" s="352"/>
      <c r="AC539" s="352"/>
      <c r="AD539" s="352"/>
      <c r="AE539" s="352"/>
      <c r="AF539" s="352"/>
      <c r="AG539" s="352"/>
    </row>
    <row r="540" spans="1:34" ht="18.75" customHeight="1">
      <c r="A540" s="25"/>
      <c r="D540" s="61"/>
      <c r="E540" s="61"/>
      <c r="F540" s="61"/>
      <c r="G540" s="61"/>
      <c r="H540" s="61"/>
      <c r="I540" s="61"/>
      <c r="J540" s="61"/>
      <c r="K540" s="61"/>
      <c r="L540" s="61"/>
      <c r="M540" s="61"/>
      <c r="N540" s="62"/>
      <c r="O540" s="62"/>
      <c r="P540" s="62"/>
      <c r="Q540" s="62"/>
      <c r="R540" s="62"/>
      <c r="S540" s="62"/>
      <c r="T540" s="62"/>
      <c r="U540" s="62"/>
      <c r="V540" s="62"/>
      <c r="W540" s="62"/>
      <c r="X540" s="62"/>
      <c r="Y540" s="62"/>
      <c r="Z540" s="62"/>
      <c r="AA540" s="62"/>
      <c r="AB540" s="62"/>
      <c r="AC540" s="62"/>
      <c r="AD540" s="62"/>
      <c r="AE540" s="62"/>
      <c r="AF540" s="62"/>
      <c r="AG540" s="62"/>
    </row>
    <row r="541" spans="1:34" s="81" customFormat="1" ht="18.75" customHeight="1">
      <c r="A541" s="79"/>
      <c r="D541" s="61"/>
      <c r="E541" s="61"/>
      <c r="F541" s="61"/>
      <c r="G541" s="61"/>
      <c r="H541" s="61"/>
      <c r="I541" s="61"/>
      <c r="J541" s="61"/>
      <c r="K541" s="61"/>
      <c r="L541" s="61"/>
      <c r="M541" s="61"/>
      <c r="N541" s="85"/>
      <c r="O541" s="85"/>
      <c r="P541" s="85"/>
      <c r="Q541" s="85"/>
      <c r="R541" s="85"/>
      <c r="S541" s="85"/>
      <c r="T541" s="85"/>
      <c r="U541" s="85"/>
      <c r="V541" s="85"/>
      <c r="W541" s="85"/>
      <c r="X541" s="85"/>
      <c r="Y541" s="85"/>
      <c r="Z541" s="85"/>
      <c r="AA541" s="85"/>
      <c r="AB541" s="85"/>
      <c r="AC541" s="85"/>
      <c r="AD541" s="85"/>
      <c r="AE541" s="85"/>
      <c r="AF541" s="85"/>
      <c r="AG541" s="85"/>
      <c r="AH541" s="89"/>
    </row>
    <row r="542" spans="1:34" s="81" customFormat="1" ht="18.75" customHeight="1">
      <c r="A542" s="79"/>
      <c r="D542" s="61"/>
      <c r="E542" s="61"/>
      <c r="F542" s="61"/>
      <c r="G542" s="61"/>
      <c r="H542" s="61"/>
      <c r="I542" s="61"/>
      <c r="J542" s="61"/>
      <c r="K542" s="61"/>
      <c r="L542" s="61"/>
      <c r="M542" s="61"/>
      <c r="N542" s="85"/>
      <c r="O542" s="85"/>
      <c r="P542" s="85"/>
      <c r="Q542" s="85"/>
      <c r="R542" s="85"/>
      <c r="S542" s="85"/>
      <c r="T542" s="85"/>
      <c r="U542" s="85"/>
      <c r="V542" s="85"/>
      <c r="W542" s="85"/>
      <c r="X542" s="85"/>
      <c r="Y542" s="85"/>
      <c r="Z542" s="85"/>
      <c r="AA542" s="85"/>
      <c r="AB542" s="85"/>
      <c r="AC542" s="85"/>
      <c r="AD542" s="85"/>
      <c r="AE542" s="85"/>
      <c r="AF542" s="85"/>
      <c r="AG542" s="85"/>
      <c r="AH542" s="89"/>
    </row>
    <row r="543" spans="1:34" s="81" customFormat="1" ht="18.75" customHeight="1">
      <c r="A543" s="79"/>
      <c r="D543" s="61"/>
      <c r="E543" s="61"/>
      <c r="F543" s="61"/>
      <c r="G543" s="61"/>
      <c r="H543" s="61"/>
      <c r="I543" s="61"/>
      <c r="J543" s="61"/>
      <c r="K543" s="61"/>
      <c r="L543" s="61"/>
      <c r="M543" s="61"/>
      <c r="N543" s="85"/>
      <c r="O543" s="85"/>
      <c r="P543" s="85"/>
      <c r="Q543" s="85"/>
      <c r="R543" s="85"/>
      <c r="S543" s="85"/>
      <c r="T543" s="85"/>
      <c r="U543" s="85"/>
      <c r="V543" s="85"/>
      <c r="W543" s="85"/>
      <c r="X543" s="85"/>
      <c r="Y543" s="85"/>
      <c r="Z543" s="85"/>
      <c r="AA543" s="85"/>
      <c r="AB543" s="85"/>
      <c r="AC543" s="85"/>
      <c r="AD543" s="85"/>
      <c r="AE543" s="85"/>
      <c r="AF543" s="85"/>
      <c r="AG543" s="85"/>
      <c r="AH543" s="89"/>
    </row>
    <row r="544" spans="1:34" s="81" customFormat="1" ht="18.75" customHeight="1">
      <c r="A544" s="79"/>
      <c r="D544" s="61"/>
      <c r="E544" s="61"/>
      <c r="F544" s="61"/>
      <c r="G544" s="61"/>
      <c r="H544" s="61"/>
      <c r="I544" s="61"/>
      <c r="J544" s="61"/>
      <c r="K544" s="61"/>
      <c r="L544" s="61"/>
      <c r="M544" s="61"/>
      <c r="N544" s="85"/>
      <c r="O544" s="85"/>
      <c r="P544" s="85"/>
      <c r="Q544" s="85"/>
      <c r="R544" s="85"/>
      <c r="S544" s="85"/>
      <c r="T544" s="85"/>
      <c r="U544" s="85"/>
      <c r="V544" s="85"/>
      <c r="W544" s="85"/>
      <c r="X544" s="85"/>
      <c r="Y544" s="85"/>
      <c r="Z544" s="85"/>
      <c r="AA544" s="85"/>
      <c r="AB544" s="85"/>
      <c r="AC544" s="85"/>
      <c r="AD544" s="85"/>
      <c r="AE544" s="85"/>
      <c r="AF544" s="85"/>
      <c r="AG544" s="85"/>
      <c r="AH544" s="89"/>
    </row>
    <row r="545" spans="1:34" s="81" customFormat="1" ht="18.75" customHeight="1">
      <c r="A545" s="79"/>
      <c r="D545" s="61"/>
      <c r="E545" s="61"/>
      <c r="F545" s="61"/>
      <c r="G545" s="61"/>
      <c r="H545" s="61"/>
      <c r="I545" s="61"/>
      <c r="J545" s="61"/>
      <c r="K545" s="61"/>
      <c r="L545" s="61"/>
      <c r="M545" s="61"/>
      <c r="N545" s="85"/>
      <c r="O545" s="85"/>
      <c r="P545" s="85"/>
      <c r="Q545" s="85"/>
      <c r="R545" s="85"/>
      <c r="S545" s="85"/>
      <c r="T545" s="85"/>
      <c r="U545" s="85"/>
      <c r="V545" s="85"/>
      <c r="W545" s="85"/>
      <c r="X545" s="85"/>
      <c r="Y545" s="85"/>
      <c r="Z545" s="85"/>
      <c r="AA545" s="85"/>
      <c r="AB545" s="85"/>
      <c r="AC545" s="85"/>
      <c r="AD545" s="85"/>
      <c r="AE545" s="85"/>
      <c r="AF545" s="85"/>
      <c r="AG545" s="85"/>
      <c r="AH545" s="89"/>
    </row>
    <row r="546" spans="1:34" s="81" customFormat="1" ht="18.75" customHeight="1">
      <c r="A546" s="79"/>
      <c r="D546" s="61"/>
      <c r="E546" s="61"/>
      <c r="F546" s="61"/>
      <c r="G546" s="61"/>
      <c r="H546" s="61"/>
      <c r="I546" s="61"/>
      <c r="J546" s="61"/>
      <c r="K546" s="61"/>
      <c r="L546" s="61"/>
      <c r="M546" s="61"/>
      <c r="N546" s="85"/>
      <c r="O546" s="85"/>
      <c r="P546" s="85"/>
      <c r="Q546" s="85"/>
      <c r="R546" s="85"/>
      <c r="S546" s="85"/>
      <c r="T546" s="85"/>
      <c r="U546" s="85"/>
      <c r="V546" s="85"/>
      <c r="W546" s="85"/>
      <c r="X546" s="85"/>
      <c r="Y546" s="85"/>
      <c r="Z546" s="85"/>
      <c r="AA546" s="85"/>
      <c r="AB546" s="85"/>
      <c r="AC546" s="85"/>
      <c r="AD546" s="85"/>
      <c r="AE546" s="85"/>
      <c r="AF546" s="85"/>
      <c r="AG546" s="85"/>
      <c r="AH546" s="89"/>
    </row>
    <row r="547" spans="1:34" s="81" customFormat="1" ht="18.75" customHeight="1">
      <c r="A547" s="79"/>
      <c r="D547" s="61"/>
      <c r="E547" s="61"/>
      <c r="F547" s="61"/>
      <c r="G547" s="61"/>
      <c r="H547" s="61"/>
      <c r="I547" s="61"/>
      <c r="J547" s="61"/>
      <c r="K547" s="61"/>
      <c r="L547" s="61"/>
      <c r="M547" s="61"/>
      <c r="N547" s="85"/>
      <c r="O547" s="85"/>
      <c r="P547" s="85"/>
      <c r="Q547" s="85"/>
      <c r="R547" s="85"/>
      <c r="S547" s="85"/>
      <c r="T547" s="85"/>
      <c r="U547" s="85"/>
      <c r="V547" s="85"/>
      <c r="W547" s="85"/>
      <c r="X547" s="85"/>
      <c r="Y547" s="85"/>
      <c r="Z547" s="85"/>
      <c r="AA547" s="85"/>
      <c r="AB547" s="85"/>
      <c r="AC547" s="85"/>
      <c r="AD547" s="85"/>
      <c r="AE547" s="85"/>
      <c r="AF547" s="85"/>
      <c r="AG547" s="85"/>
      <c r="AH547" s="89"/>
    </row>
    <row r="548" spans="1:34" ht="14.25" customHeight="1">
      <c r="D548" s="41" t="s">
        <v>398</v>
      </c>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c r="AD548" s="33"/>
      <c r="AE548" s="33"/>
      <c r="AF548" s="33"/>
      <c r="AG548" s="33"/>
    </row>
    <row r="549" spans="1:34" ht="14.25" customHeight="1">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c r="AD549" s="33"/>
      <c r="AE549" s="33"/>
      <c r="AF549" s="33"/>
      <c r="AG549" s="33"/>
    </row>
    <row r="550" spans="1:34" ht="14.25" customHeight="1">
      <c r="D550" s="235" t="s">
        <v>236</v>
      </c>
      <c r="E550" s="235"/>
      <c r="F550" s="235"/>
      <c r="G550" s="235"/>
      <c r="H550" s="235"/>
      <c r="I550" s="235"/>
      <c r="J550" s="235"/>
      <c r="K550" s="235"/>
      <c r="L550" s="235"/>
      <c r="M550" s="235"/>
      <c r="N550" s="235"/>
      <c r="O550" s="235"/>
      <c r="P550" s="235"/>
      <c r="Q550" s="235"/>
      <c r="R550" s="235"/>
      <c r="S550" s="235"/>
      <c r="T550" s="235"/>
      <c r="U550" s="235"/>
      <c r="V550" s="235"/>
      <c r="W550" s="235"/>
      <c r="X550" s="235"/>
      <c r="Y550" s="235"/>
      <c r="Z550" s="235"/>
      <c r="AA550" s="235"/>
      <c r="AB550" s="235"/>
      <c r="AC550" s="235"/>
      <c r="AD550" s="235"/>
      <c r="AE550" s="235"/>
      <c r="AF550" s="235"/>
      <c r="AG550" s="235"/>
    </row>
    <row r="551" spans="1:34" ht="14.25" customHeight="1" thickBot="1">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c r="AE551" s="33"/>
      <c r="AF551" s="33"/>
      <c r="AG551" s="33"/>
    </row>
    <row r="552" spans="1:34" ht="91.5" customHeight="1" thickBot="1">
      <c r="D552" s="221" t="s">
        <v>147</v>
      </c>
      <c r="E552" s="221"/>
      <c r="F552" s="221"/>
      <c r="G552" s="221"/>
      <c r="H552" s="221"/>
      <c r="I552" s="221"/>
      <c r="J552" s="221"/>
      <c r="K552" s="221" t="s">
        <v>237</v>
      </c>
      <c r="L552" s="221"/>
      <c r="M552" s="221"/>
      <c r="N552" s="221" t="s">
        <v>238</v>
      </c>
      <c r="O552" s="221"/>
      <c r="P552" s="221"/>
      <c r="Q552" s="221"/>
      <c r="R552" s="221" t="s">
        <v>239</v>
      </c>
      <c r="S552" s="221"/>
      <c r="T552" s="221"/>
      <c r="U552" s="221"/>
      <c r="V552" s="271" t="s">
        <v>240</v>
      </c>
      <c r="W552" s="272"/>
      <c r="X552" s="272"/>
      <c r="Y552" s="272"/>
      <c r="Z552" s="271" t="s">
        <v>241</v>
      </c>
      <c r="AA552" s="272"/>
      <c r="AB552" s="272"/>
      <c r="AC552" s="273"/>
      <c r="AD552" s="221" t="s">
        <v>242</v>
      </c>
      <c r="AE552" s="221"/>
      <c r="AF552" s="221"/>
      <c r="AG552" s="221"/>
    </row>
    <row r="553" spans="1:34" ht="25.5" customHeight="1" thickBot="1">
      <c r="D553" s="347" t="s">
        <v>243</v>
      </c>
      <c r="E553" s="347"/>
      <c r="F553" s="347"/>
      <c r="G553" s="347"/>
      <c r="H553" s="347"/>
      <c r="I553" s="347"/>
      <c r="J553" s="347"/>
      <c r="K553" s="347"/>
      <c r="L553" s="347"/>
      <c r="M553" s="347"/>
      <c r="N553" s="347"/>
      <c r="O553" s="347"/>
      <c r="P553" s="347"/>
      <c r="Q553" s="347"/>
      <c r="R553" s="347"/>
      <c r="S553" s="347"/>
      <c r="T553" s="347"/>
      <c r="U553" s="347"/>
      <c r="V553" s="347"/>
      <c r="W553" s="347"/>
      <c r="X553" s="347"/>
      <c r="Y553" s="347"/>
      <c r="Z553" s="347"/>
      <c r="AA553" s="347"/>
      <c r="AB553" s="347"/>
      <c r="AC553" s="347"/>
      <c r="AD553" s="347"/>
      <c r="AE553" s="347"/>
      <c r="AF553" s="347"/>
      <c r="AG553" s="347"/>
    </row>
    <row r="554" spans="1:34" ht="14.25" customHeight="1">
      <c r="D554" s="353" t="s">
        <v>244</v>
      </c>
      <c r="E554" s="353"/>
      <c r="F554" s="353"/>
      <c r="G554" s="353"/>
      <c r="H554" s="353"/>
      <c r="I554" s="353"/>
      <c r="J554" s="353"/>
      <c r="K554" s="353"/>
      <c r="L554" s="353"/>
      <c r="M554" s="353"/>
      <c r="N554" s="353"/>
      <c r="O554" s="353"/>
      <c r="P554" s="353"/>
      <c r="Q554" s="353"/>
      <c r="R554" s="353"/>
      <c r="S554" s="353"/>
      <c r="T554" s="353"/>
      <c r="U554" s="353"/>
      <c r="V554" s="353"/>
      <c r="W554" s="353"/>
      <c r="X554" s="353"/>
      <c r="Y554" s="353"/>
      <c r="Z554" s="353"/>
      <c r="AA554" s="353"/>
      <c r="AB554" s="353"/>
      <c r="AC554" s="353"/>
      <c r="AD554" s="353"/>
      <c r="AE554" s="353"/>
      <c r="AF554" s="353"/>
      <c r="AG554" s="353"/>
    </row>
    <row r="555" spans="1:34" ht="40.5" customHeight="1">
      <c r="D555" s="199" t="s">
        <v>245</v>
      </c>
      <c r="E555" s="199"/>
      <c r="F555" s="199"/>
      <c r="G555" s="199"/>
      <c r="H555" s="199"/>
      <c r="I555" s="199"/>
      <c r="J555" s="199"/>
      <c r="K555" s="354" t="s">
        <v>246</v>
      </c>
      <c r="L555" s="354"/>
      <c r="M555" s="354"/>
      <c r="N555" s="355"/>
      <c r="O555" s="355"/>
      <c r="P555" s="355"/>
      <c r="Q555" s="355"/>
      <c r="R555" s="354" t="s">
        <v>692</v>
      </c>
      <c r="S555" s="354"/>
      <c r="T555" s="354"/>
      <c r="U555" s="354"/>
      <c r="V555" s="356">
        <v>82673</v>
      </c>
      <c r="W555" s="356"/>
      <c r="X555" s="356"/>
      <c r="Y555" s="356"/>
      <c r="Z555" s="356">
        <f>+V555</f>
        <v>82673</v>
      </c>
      <c r="AA555" s="356"/>
      <c r="AB555" s="356"/>
      <c r="AC555" s="356"/>
      <c r="AD555" s="356">
        <v>100588</v>
      </c>
      <c r="AE555" s="356"/>
      <c r="AF555" s="356"/>
      <c r="AG555" s="356"/>
    </row>
    <row r="556" spans="1:34" ht="29.25" customHeight="1">
      <c r="A556" s="25"/>
      <c r="D556" s="63"/>
      <c r="E556" s="63"/>
      <c r="F556" s="63"/>
      <c r="G556" s="63"/>
      <c r="H556" s="63"/>
      <c r="I556" s="63"/>
      <c r="J556" s="63"/>
      <c r="K556" s="64"/>
      <c r="L556" s="64"/>
      <c r="M556" s="64"/>
      <c r="N556" s="65"/>
      <c r="O556" s="65"/>
      <c r="P556" s="65"/>
      <c r="Q556" s="65"/>
      <c r="R556" s="64"/>
      <c r="S556" s="64"/>
      <c r="T556" s="64"/>
      <c r="U556" s="64"/>
      <c r="V556" s="66"/>
      <c r="W556" s="66"/>
      <c r="X556" s="66"/>
      <c r="Y556" s="66"/>
      <c r="Z556" s="66"/>
      <c r="AA556" s="66"/>
      <c r="AB556" s="66"/>
      <c r="AC556" s="66"/>
      <c r="AD556" s="67"/>
      <c r="AE556" s="67"/>
      <c r="AF556" s="67"/>
      <c r="AG556" s="67"/>
    </row>
    <row r="557" spans="1:34" ht="14.25" customHeight="1">
      <c r="D557" s="41" t="s">
        <v>399</v>
      </c>
      <c r="E557" s="89"/>
      <c r="F557" s="89"/>
      <c r="G557" s="89"/>
      <c r="H557" s="89"/>
      <c r="I557" s="89"/>
      <c r="J557" s="89"/>
      <c r="K557" s="89"/>
      <c r="L557" s="89"/>
      <c r="M557" s="89"/>
      <c r="N557" s="89"/>
      <c r="O557" s="89"/>
      <c r="P557" s="89"/>
      <c r="Q557" s="89"/>
      <c r="R557" s="89"/>
      <c r="S557" s="89"/>
      <c r="T557" s="89"/>
      <c r="U557" s="89"/>
      <c r="V557" s="89"/>
      <c r="W557" s="89"/>
      <c r="X557" s="89"/>
      <c r="Y557" s="89"/>
      <c r="Z557" s="89"/>
      <c r="AA557" s="89"/>
      <c r="AB557" s="89"/>
      <c r="AC557" s="89"/>
      <c r="AD557" s="89"/>
      <c r="AE557" s="89"/>
      <c r="AF557" s="89"/>
      <c r="AG557" s="89"/>
    </row>
    <row r="558" spans="1:34" ht="14.25" customHeight="1">
      <c r="D558" s="89"/>
      <c r="E558" s="89"/>
      <c r="F558" s="89"/>
      <c r="G558" s="89"/>
      <c r="H558" s="89"/>
      <c r="I558" s="89"/>
      <c r="J558" s="89"/>
      <c r="K558" s="89"/>
      <c r="L558" s="89"/>
      <c r="M558" s="89"/>
      <c r="N558" s="89"/>
      <c r="O558" s="89"/>
      <c r="P558" s="89"/>
      <c r="Q558" s="89"/>
      <c r="R558" s="89"/>
      <c r="S558" s="89"/>
      <c r="T558" s="89"/>
      <c r="U558" s="89"/>
      <c r="V558" s="89"/>
      <c r="W558" s="89"/>
      <c r="X558" s="89"/>
      <c r="Y558" s="89"/>
      <c r="Z558" s="89"/>
      <c r="AA558" s="89"/>
      <c r="AB558" s="89"/>
      <c r="AC558" s="89"/>
      <c r="AD558" s="89"/>
      <c r="AE558" s="89"/>
      <c r="AF558" s="89"/>
      <c r="AG558" s="89"/>
    </row>
    <row r="559" spans="1:34" ht="14.25" customHeight="1">
      <c r="D559" s="235" t="s">
        <v>248</v>
      </c>
      <c r="E559" s="235"/>
      <c r="F559" s="235"/>
      <c r="G559" s="235"/>
      <c r="H559" s="235"/>
      <c r="I559" s="235"/>
      <c r="J559" s="235"/>
      <c r="K559" s="235"/>
      <c r="L559" s="235"/>
      <c r="M559" s="235"/>
      <c r="N559" s="235"/>
      <c r="O559" s="235"/>
      <c r="P559" s="235"/>
      <c r="Q559" s="235"/>
      <c r="R559" s="235"/>
      <c r="S559" s="235"/>
      <c r="T559" s="235"/>
      <c r="U559" s="235"/>
      <c r="V559" s="235"/>
      <c r="W559" s="235"/>
      <c r="X559" s="235"/>
      <c r="Y559" s="235"/>
      <c r="Z559" s="235"/>
      <c r="AA559" s="235"/>
      <c r="AB559" s="235"/>
      <c r="AC559" s="235"/>
      <c r="AD559" s="235"/>
      <c r="AE559" s="235"/>
      <c r="AF559" s="235"/>
      <c r="AG559" s="235"/>
    </row>
    <row r="560" spans="1:34" ht="14.25" customHeight="1" thickBot="1">
      <c r="D560" s="89"/>
      <c r="E560" s="89"/>
      <c r="F560" s="89"/>
      <c r="G560" s="89"/>
      <c r="H560" s="89"/>
      <c r="I560" s="89"/>
      <c r="J560" s="89"/>
      <c r="K560" s="89"/>
      <c r="L560" s="89"/>
      <c r="M560" s="89"/>
      <c r="N560" s="89"/>
      <c r="O560" s="89"/>
      <c r="P560" s="89"/>
      <c r="Q560" s="89"/>
      <c r="R560" s="89"/>
      <c r="S560" s="89"/>
      <c r="T560" s="89"/>
      <c r="U560" s="89"/>
      <c r="V560" s="89"/>
      <c r="W560" s="89"/>
      <c r="X560" s="89"/>
      <c r="Y560" s="89"/>
      <c r="Z560" s="89"/>
      <c r="AA560" s="89"/>
      <c r="AB560" s="89"/>
      <c r="AC560" s="89"/>
      <c r="AD560" s="89"/>
      <c r="AE560" s="89"/>
      <c r="AF560" s="89"/>
      <c r="AG560" s="89"/>
    </row>
    <row r="561" spans="1:33" ht="30.75" customHeight="1" thickBot="1">
      <c r="D561" s="346" t="s">
        <v>147</v>
      </c>
      <c r="E561" s="346"/>
      <c r="F561" s="346"/>
      <c r="G561" s="346"/>
      <c r="H561" s="346"/>
      <c r="I561" s="346"/>
      <c r="J561" s="346"/>
      <c r="K561" s="346"/>
      <c r="L561" s="346"/>
      <c r="M561" s="346"/>
      <c r="N561" s="346" t="s">
        <v>16</v>
      </c>
      <c r="O561" s="346"/>
      <c r="P561" s="346"/>
      <c r="Q561" s="346"/>
      <c r="R561" s="346"/>
      <c r="S561" s="346"/>
      <c r="T561" s="346"/>
      <c r="U561" s="346"/>
      <c r="V561" s="346"/>
      <c r="W561" s="346"/>
      <c r="X561" s="346" t="s">
        <v>17</v>
      </c>
      <c r="Y561" s="346"/>
      <c r="Z561" s="346"/>
      <c r="AA561" s="346"/>
      <c r="AB561" s="346"/>
      <c r="AC561" s="346"/>
      <c r="AD561" s="346"/>
      <c r="AE561" s="346"/>
      <c r="AF561" s="346"/>
      <c r="AG561" s="346"/>
    </row>
    <row r="562" spans="1:33" ht="25.5" customHeight="1" thickBot="1">
      <c r="D562" s="201" t="s">
        <v>249</v>
      </c>
      <c r="E562" s="201"/>
      <c r="F562" s="201"/>
      <c r="G562" s="201"/>
      <c r="H562" s="201"/>
      <c r="I562" s="201"/>
      <c r="J562" s="201"/>
      <c r="K562" s="201"/>
      <c r="L562" s="201"/>
      <c r="M562" s="201"/>
      <c r="N562" s="341">
        <f>+N563+N564</f>
        <v>54</v>
      </c>
      <c r="O562" s="341"/>
      <c r="P562" s="341"/>
      <c r="Q562" s="341"/>
      <c r="R562" s="341"/>
      <c r="S562" s="341"/>
      <c r="T562" s="341"/>
      <c r="U562" s="341"/>
      <c r="V562" s="341"/>
      <c r="W562" s="341"/>
      <c r="X562" s="341">
        <v>335</v>
      </c>
      <c r="Y562" s="341"/>
      <c r="Z562" s="341"/>
      <c r="AA562" s="341"/>
      <c r="AB562" s="341"/>
      <c r="AC562" s="341"/>
      <c r="AD562" s="341"/>
      <c r="AE562" s="341"/>
      <c r="AF562" s="341"/>
      <c r="AG562" s="341"/>
    </row>
    <row r="563" spans="1:33" ht="25.5" customHeight="1">
      <c r="D563" s="339" t="s">
        <v>250</v>
      </c>
      <c r="E563" s="339"/>
      <c r="F563" s="339"/>
      <c r="G563" s="339"/>
      <c r="H563" s="339"/>
      <c r="I563" s="339"/>
      <c r="J563" s="339"/>
      <c r="K563" s="339"/>
      <c r="L563" s="339"/>
      <c r="M563" s="339"/>
      <c r="N563" s="340">
        <v>54</v>
      </c>
      <c r="O563" s="340"/>
      <c r="P563" s="340"/>
      <c r="Q563" s="340"/>
      <c r="R563" s="340"/>
      <c r="S563" s="340"/>
      <c r="T563" s="340"/>
      <c r="U563" s="340"/>
      <c r="V563" s="340"/>
      <c r="W563" s="340"/>
      <c r="X563" s="340">
        <v>335</v>
      </c>
      <c r="Y563" s="340"/>
      <c r="Z563" s="340"/>
      <c r="AA563" s="340"/>
      <c r="AB563" s="340"/>
      <c r="AC563" s="340"/>
      <c r="AD563" s="340"/>
      <c r="AE563" s="340"/>
      <c r="AF563" s="340"/>
      <c r="AG563" s="340"/>
    </row>
    <row r="564" spans="1:33" ht="25.5" customHeight="1" thickBot="1">
      <c r="A564" s="35"/>
      <c r="D564" s="339" t="s">
        <v>511</v>
      </c>
      <c r="E564" s="339"/>
      <c r="F564" s="339"/>
      <c r="G564" s="339"/>
      <c r="H564" s="339"/>
      <c r="I564" s="339"/>
      <c r="J564" s="339"/>
      <c r="K564" s="339"/>
      <c r="L564" s="339"/>
      <c r="M564" s="339"/>
      <c r="N564" s="340"/>
      <c r="O564" s="340"/>
      <c r="P564" s="340"/>
      <c r="Q564" s="340"/>
      <c r="R564" s="340"/>
      <c r="S564" s="340"/>
      <c r="T564" s="340"/>
      <c r="U564" s="340"/>
      <c r="V564" s="340"/>
      <c r="W564" s="340"/>
      <c r="X564" s="340"/>
      <c r="Y564" s="340"/>
      <c r="Z564" s="340"/>
      <c r="AA564" s="340"/>
      <c r="AB564" s="340"/>
      <c r="AC564" s="340"/>
      <c r="AD564" s="340"/>
      <c r="AE564" s="340"/>
      <c r="AF564" s="340"/>
      <c r="AG564" s="340"/>
    </row>
    <row r="565" spans="1:33" ht="25.5" customHeight="1" thickBot="1">
      <c r="D565" s="201" t="s">
        <v>251</v>
      </c>
      <c r="E565" s="201"/>
      <c r="F565" s="201"/>
      <c r="G565" s="201"/>
      <c r="H565" s="201"/>
      <c r="I565" s="201"/>
      <c r="J565" s="201"/>
      <c r="K565" s="201"/>
      <c r="L565" s="201"/>
      <c r="M565" s="201"/>
      <c r="N565" s="341">
        <f>+N566+N567</f>
        <v>41488</v>
      </c>
      <c r="O565" s="341"/>
      <c r="P565" s="341"/>
      <c r="Q565" s="341"/>
      <c r="R565" s="341"/>
      <c r="S565" s="341"/>
      <c r="T565" s="341"/>
      <c r="U565" s="341"/>
      <c r="V565" s="341"/>
      <c r="W565" s="341"/>
      <c r="X565" s="341">
        <v>37896</v>
      </c>
      <c r="Y565" s="341"/>
      <c r="Z565" s="341"/>
      <c r="AA565" s="341"/>
      <c r="AB565" s="341"/>
      <c r="AC565" s="341"/>
      <c r="AD565" s="341"/>
      <c r="AE565" s="341"/>
      <c r="AF565" s="341"/>
      <c r="AG565" s="341"/>
    </row>
    <row r="566" spans="1:33" ht="25.5" customHeight="1">
      <c r="A566" s="35"/>
      <c r="D566" s="339" t="s">
        <v>252</v>
      </c>
      <c r="E566" s="339"/>
      <c r="F566" s="339"/>
      <c r="G566" s="339"/>
      <c r="H566" s="339"/>
      <c r="I566" s="339"/>
      <c r="J566" s="339"/>
      <c r="K566" s="339"/>
      <c r="L566" s="339"/>
      <c r="M566" s="339"/>
      <c r="N566" s="340">
        <v>16884</v>
      </c>
      <c r="O566" s="340"/>
      <c r="P566" s="340"/>
      <c r="Q566" s="340"/>
      <c r="R566" s="340"/>
      <c r="S566" s="340"/>
      <c r="T566" s="340"/>
      <c r="U566" s="340"/>
      <c r="V566" s="340"/>
      <c r="W566" s="340"/>
      <c r="X566" s="340">
        <v>18040</v>
      </c>
      <c r="Y566" s="340"/>
      <c r="Z566" s="340"/>
      <c r="AA566" s="340"/>
      <c r="AB566" s="340"/>
      <c r="AC566" s="340"/>
      <c r="AD566" s="340"/>
      <c r="AE566" s="340"/>
      <c r="AF566" s="340"/>
      <c r="AG566" s="340"/>
    </row>
    <row r="567" spans="1:33" ht="25.5" customHeight="1">
      <c r="D567" s="339" t="s">
        <v>693</v>
      </c>
      <c r="E567" s="339"/>
      <c r="F567" s="339"/>
      <c r="G567" s="339"/>
      <c r="H567" s="339"/>
      <c r="I567" s="339"/>
      <c r="J567" s="339"/>
      <c r="K567" s="339"/>
      <c r="L567" s="339"/>
      <c r="M567" s="339"/>
      <c r="N567" s="340">
        <v>24604</v>
      </c>
      <c r="O567" s="340"/>
      <c r="P567" s="340"/>
      <c r="Q567" s="340"/>
      <c r="R567" s="340"/>
      <c r="S567" s="340"/>
      <c r="T567" s="340"/>
      <c r="U567" s="340"/>
      <c r="V567" s="340"/>
      <c r="W567" s="340"/>
      <c r="X567" s="340">
        <v>19856</v>
      </c>
      <c r="Y567" s="340"/>
      <c r="Z567" s="340"/>
      <c r="AA567" s="340"/>
      <c r="AB567" s="340"/>
      <c r="AC567" s="340"/>
      <c r="AD567" s="340"/>
      <c r="AE567" s="340"/>
      <c r="AF567" s="340"/>
      <c r="AG567" s="340"/>
    </row>
    <row r="568" spans="1:33" ht="25.5" customHeight="1">
      <c r="D568" s="89"/>
      <c r="E568" s="89"/>
      <c r="F568" s="89"/>
      <c r="G568" s="89"/>
      <c r="H568" s="89"/>
      <c r="I568" s="89"/>
      <c r="J568" s="89"/>
      <c r="K568" s="89"/>
      <c r="L568" s="89"/>
      <c r="M568" s="89"/>
      <c r="N568" s="89"/>
      <c r="O568" s="89"/>
      <c r="P568" s="89"/>
      <c r="Q568" s="89"/>
      <c r="R568" s="89"/>
      <c r="S568" s="89"/>
      <c r="T568" s="89"/>
      <c r="U568" s="89"/>
      <c r="V568" s="89"/>
      <c r="W568" s="89"/>
      <c r="X568" s="89"/>
      <c r="Y568" s="89"/>
      <c r="Z568" s="89"/>
      <c r="AA568" s="89"/>
      <c r="AB568" s="89"/>
      <c r="AC568" s="89"/>
      <c r="AD568" s="89"/>
      <c r="AE568" s="89"/>
      <c r="AF568" s="89"/>
      <c r="AG568" s="89"/>
    </row>
    <row r="569" spans="1:33" ht="14.25" customHeight="1">
      <c r="D569" s="41" t="s">
        <v>400</v>
      </c>
      <c r="E569" s="89"/>
      <c r="F569" s="89"/>
      <c r="G569" s="89"/>
      <c r="H569" s="89"/>
      <c r="I569" s="89"/>
      <c r="J569" s="89"/>
      <c r="K569" s="89"/>
      <c r="L569" s="89"/>
      <c r="M569" s="89"/>
      <c r="N569" s="89"/>
      <c r="O569" s="89"/>
      <c r="P569" s="89"/>
      <c r="Q569" s="89"/>
      <c r="R569" s="89"/>
      <c r="S569" s="89"/>
      <c r="T569" s="89"/>
      <c r="U569" s="89"/>
      <c r="V569" s="89"/>
      <c r="W569" s="89"/>
      <c r="X569" s="89"/>
      <c r="Y569" s="89"/>
      <c r="Z569" s="89"/>
      <c r="AA569" s="89"/>
      <c r="AB569" s="89"/>
      <c r="AC569" s="89"/>
      <c r="AD569" s="89"/>
      <c r="AE569" s="89"/>
      <c r="AF569" s="89"/>
      <c r="AG569" s="89"/>
    </row>
    <row r="570" spans="1:33" ht="14.25" customHeight="1">
      <c r="D570" s="89"/>
      <c r="E570" s="89"/>
      <c r="F570" s="89"/>
      <c r="G570" s="89"/>
      <c r="H570" s="89"/>
      <c r="I570" s="89"/>
      <c r="J570" s="89"/>
      <c r="K570" s="89"/>
      <c r="L570" s="89"/>
      <c r="M570" s="89"/>
      <c r="N570" s="89"/>
      <c r="O570" s="89"/>
      <c r="P570" s="89"/>
      <c r="Q570" s="89"/>
      <c r="R570" s="89"/>
      <c r="S570" s="89"/>
      <c r="T570" s="89"/>
      <c r="U570" s="89"/>
      <c r="V570" s="89"/>
      <c r="W570" s="89"/>
      <c r="X570" s="89"/>
      <c r="Y570" s="89"/>
      <c r="Z570" s="89"/>
      <c r="AA570" s="89"/>
      <c r="AB570" s="89"/>
      <c r="AC570" s="89"/>
      <c r="AD570" s="89"/>
      <c r="AE570" s="89"/>
      <c r="AF570" s="89"/>
      <c r="AG570" s="89"/>
    </row>
    <row r="571" spans="1:33" ht="14.25" customHeight="1">
      <c r="D571" s="276" t="s">
        <v>253</v>
      </c>
      <c r="E571" s="276"/>
      <c r="F571" s="276"/>
      <c r="G571" s="276"/>
      <c r="H571" s="276"/>
      <c r="I571" s="276"/>
      <c r="J571" s="276"/>
      <c r="K571" s="276"/>
      <c r="L571" s="276"/>
      <c r="M571" s="276"/>
      <c r="N571" s="276"/>
      <c r="O571" s="276"/>
      <c r="P571" s="276"/>
      <c r="Q571" s="276"/>
      <c r="R571" s="276"/>
      <c r="S571" s="276"/>
      <c r="T571" s="276"/>
      <c r="U571" s="276"/>
      <c r="V571" s="276"/>
      <c r="W571" s="276"/>
      <c r="X571" s="276"/>
      <c r="Y571" s="276"/>
      <c r="Z571" s="276"/>
      <c r="AA571" s="276"/>
      <c r="AB571" s="276"/>
      <c r="AC571" s="276"/>
      <c r="AD571" s="276"/>
      <c r="AE571" s="276"/>
      <c r="AF571" s="276"/>
      <c r="AG571" s="276"/>
    </row>
    <row r="572" spans="1:33" ht="14.25" customHeight="1">
      <c r="D572" s="89"/>
      <c r="E572" s="89"/>
      <c r="F572" s="89"/>
      <c r="G572" s="89"/>
      <c r="H572" s="89"/>
      <c r="I572" s="89"/>
      <c r="J572" s="89"/>
      <c r="K572" s="89"/>
      <c r="L572" s="89"/>
      <c r="M572" s="89"/>
      <c r="N572" s="89"/>
      <c r="O572" s="89"/>
      <c r="P572" s="89"/>
      <c r="Q572" s="89"/>
      <c r="R572" s="89"/>
      <c r="S572" s="89"/>
      <c r="T572" s="89"/>
      <c r="U572" s="89"/>
      <c r="V572" s="89"/>
      <c r="W572" s="89"/>
      <c r="X572" s="89"/>
      <c r="Y572" s="89"/>
      <c r="Z572" s="89"/>
      <c r="AA572" s="89"/>
      <c r="AB572" s="89"/>
      <c r="AC572" s="89"/>
      <c r="AD572" s="89"/>
      <c r="AE572" s="89"/>
      <c r="AF572" s="89"/>
      <c r="AG572" s="89"/>
    </row>
    <row r="573" spans="1:33" ht="14.25" customHeight="1">
      <c r="D573" s="235" t="s">
        <v>254</v>
      </c>
      <c r="E573" s="235"/>
      <c r="F573" s="235"/>
      <c r="G573" s="235"/>
      <c r="H573" s="235"/>
      <c r="I573" s="235"/>
      <c r="J573" s="235"/>
      <c r="K573" s="235"/>
      <c r="L573" s="235"/>
      <c r="M573" s="235"/>
      <c r="N573" s="235"/>
      <c r="O573" s="235"/>
      <c r="P573" s="235"/>
      <c r="Q573" s="235"/>
      <c r="R573" s="235"/>
      <c r="S573" s="235"/>
      <c r="T573" s="235"/>
      <c r="U573" s="235"/>
      <c r="V573" s="235"/>
      <c r="W573" s="235"/>
      <c r="X573" s="235"/>
      <c r="Y573" s="235"/>
      <c r="Z573" s="235"/>
      <c r="AA573" s="235"/>
      <c r="AB573" s="235"/>
      <c r="AC573" s="235"/>
      <c r="AD573" s="235"/>
      <c r="AE573" s="235"/>
      <c r="AF573" s="235"/>
      <c r="AG573" s="235"/>
    </row>
    <row r="574" spans="1:33" ht="14.25" customHeight="1" thickBot="1">
      <c r="D574" s="89"/>
      <c r="E574" s="89"/>
      <c r="F574" s="89"/>
      <c r="G574" s="89"/>
      <c r="H574" s="89"/>
      <c r="I574" s="89"/>
      <c r="J574" s="89"/>
      <c r="K574" s="89"/>
      <c r="L574" s="89"/>
      <c r="M574" s="89"/>
      <c r="N574" s="89"/>
      <c r="O574" s="89"/>
      <c r="P574" s="89"/>
      <c r="Q574" s="89"/>
      <c r="R574" s="89"/>
      <c r="S574" s="89"/>
      <c r="T574" s="89"/>
      <c r="U574" s="89"/>
      <c r="V574" s="89"/>
      <c r="W574" s="89"/>
      <c r="X574" s="89"/>
      <c r="Y574" s="89"/>
      <c r="Z574" s="89"/>
      <c r="AA574" s="89"/>
      <c r="AB574" s="89"/>
      <c r="AC574" s="89"/>
      <c r="AD574" s="89"/>
      <c r="AE574" s="89"/>
      <c r="AF574" s="89"/>
      <c r="AG574" s="89"/>
    </row>
    <row r="575" spans="1:33" ht="25.5" customHeight="1" thickBot="1">
      <c r="D575" s="220" t="s">
        <v>255</v>
      </c>
      <c r="E575" s="220"/>
      <c r="F575" s="220"/>
      <c r="G575" s="220"/>
      <c r="H575" s="220"/>
      <c r="I575" s="220"/>
      <c r="J575" s="221" t="s">
        <v>418</v>
      </c>
      <c r="K575" s="221"/>
      <c r="L575" s="221"/>
      <c r="M575" s="221"/>
      <c r="N575" s="221"/>
      <c r="O575" s="221"/>
      <c r="P575" s="221"/>
      <c r="Q575" s="221"/>
      <c r="R575" s="221" t="s">
        <v>256</v>
      </c>
      <c r="S575" s="221"/>
      <c r="T575" s="221"/>
      <c r="U575" s="221"/>
      <c r="V575" s="221"/>
      <c r="W575" s="221"/>
      <c r="X575" s="221"/>
      <c r="Y575" s="221"/>
      <c r="Z575" s="221" t="s">
        <v>257</v>
      </c>
      <c r="AA575" s="221"/>
      <c r="AB575" s="221"/>
      <c r="AC575" s="221"/>
      <c r="AD575" s="221"/>
      <c r="AE575" s="221"/>
      <c r="AF575" s="221"/>
      <c r="AG575" s="221"/>
    </row>
    <row r="576" spans="1:33" ht="47.25" customHeight="1" thickBot="1">
      <c r="D576" s="220"/>
      <c r="E576" s="220"/>
      <c r="F576" s="220"/>
      <c r="G576" s="220"/>
      <c r="H576" s="220"/>
      <c r="I576" s="220"/>
      <c r="J576" s="221" t="s">
        <v>16</v>
      </c>
      <c r="K576" s="221"/>
      <c r="L576" s="221"/>
      <c r="M576" s="221"/>
      <c r="N576" s="221" t="s">
        <v>258</v>
      </c>
      <c r="O576" s="221"/>
      <c r="P576" s="221"/>
      <c r="Q576" s="221"/>
      <c r="R576" s="221" t="s">
        <v>16</v>
      </c>
      <c r="S576" s="221"/>
      <c r="T576" s="221"/>
      <c r="U576" s="221"/>
      <c r="V576" s="221" t="s">
        <v>258</v>
      </c>
      <c r="W576" s="221"/>
      <c r="X576" s="221"/>
      <c r="Y576" s="221"/>
      <c r="Z576" s="221" t="s">
        <v>16</v>
      </c>
      <c r="AA576" s="221"/>
      <c r="AB576" s="221"/>
      <c r="AC576" s="221"/>
      <c r="AD576" s="221" t="s">
        <v>258</v>
      </c>
      <c r="AE576" s="221"/>
      <c r="AF576" s="221"/>
      <c r="AG576" s="221"/>
    </row>
    <row r="577" spans="1:33" ht="35.25" customHeight="1">
      <c r="D577" s="345" t="s">
        <v>259</v>
      </c>
      <c r="E577" s="345"/>
      <c r="F577" s="345"/>
      <c r="G577" s="345"/>
      <c r="H577" s="345"/>
      <c r="I577" s="345"/>
      <c r="J577" s="342">
        <f>43609740-SUM(J578:M599)</f>
        <v>41110317</v>
      </c>
      <c r="K577" s="343"/>
      <c r="L577" s="343"/>
      <c r="M577" s="344"/>
      <c r="N577" s="342">
        <f>47488985-SUM(N578:Q599)</f>
        <v>42792522</v>
      </c>
      <c r="O577" s="343"/>
      <c r="P577" s="343"/>
      <c r="Q577" s="344"/>
      <c r="R577" s="342">
        <f>7239709-SUM(R578:U599)</f>
        <v>7231467</v>
      </c>
      <c r="S577" s="343"/>
      <c r="T577" s="343"/>
      <c r="U577" s="344"/>
      <c r="V577" s="342">
        <f>6245093-SUM(V578:Y599)</f>
        <v>6142737</v>
      </c>
      <c r="W577" s="343"/>
      <c r="X577" s="343"/>
      <c r="Y577" s="344"/>
      <c r="Z577" s="342">
        <f>3760489-SUM(Z578:AC599)</f>
        <v>3649423</v>
      </c>
      <c r="AA577" s="343"/>
      <c r="AB577" s="343"/>
      <c r="AC577" s="344"/>
      <c r="AD577" s="342">
        <f>3566651-SUM(AD578:AG599)</f>
        <v>3467370</v>
      </c>
      <c r="AE577" s="343"/>
      <c r="AF577" s="343"/>
      <c r="AG577" s="344"/>
    </row>
    <row r="578" spans="1:33" ht="49.5" customHeight="1">
      <c r="D578" s="193" t="s">
        <v>260</v>
      </c>
      <c r="E578" s="194"/>
      <c r="F578" s="194"/>
      <c r="G578" s="194"/>
      <c r="H578" s="194"/>
      <c r="I578" s="195"/>
      <c r="J578" s="196">
        <v>1634968</v>
      </c>
      <c r="K578" s="197"/>
      <c r="L578" s="197"/>
      <c r="M578" s="198"/>
      <c r="N578" s="196">
        <v>4019584</v>
      </c>
      <c r="O578" s="197"/>
      <c r="P578" s="197"/>
      <c r="Q578" s="198"/>
      <c r="R578" s="196">
        <v>7946</v>
      </c>
      <c r="S578" s="197"/>
      <c r="T578" s="197"/>
      <c r="U578" s="198"/>
      <c r="V578" s="196">
        <v>4477</v>
      </c>
      <c r="W578" s="197"/>
      <c r="X578" s="197"/>
      <c r="Y578" s="198"/>
      <c r="Z578" s="196">
        <v>62321</v>
      </c>
      <c r="AA578" s="197"/>
      <c r="AB578" s="197"/>
      <c r="AC578" s="198"/>
      <c r="AD578" s="196">
        <v>63465</v>
      </c>
      <c r="AE578" s="197"/>
      <c r="AF578" s="197"/>
      <c r="AG578" s="198"/>
    </row>
    <row r="579" spans="1:33" ht="14.25" customHeight="1">
      <c r="D579" s="193" t="s">
        <v>261</v>
      </c>
      <c r="E579" s="194"/>
      <c r="F579" s="194"/>
      <c r="G579" s="194"/>
      <c r="H579" s="194"/>
      <c r="I579" s="195"/>
      <c r="J579" s="196"/>
      <c r="K579" s="197"/>
      <c r="L579" s="197"/>
      <c r="M579" s="198"/>
      <c r="N579" s="196"/>
      <c r="O579" s="197"/>
      <c r="P579" s="197"/>
      <c r="Q579" s="198"/>
      <c r="R579" s="196"/>
      <c r="S579" s="197"/>
      <c r="T579" s="197"/>
      <c r="U579" s="198"/>
      <c r="V579" s="196"/>
      <c r="W579" s="197"/>
      <c r="X579" s="197"/>
      <c r="Y579" s="198"/>
      <c r="Z579" s="196"/>
      <c r="AA579" s="197"/>
      <c r="AB579" s="197"/>
      <c r="AC579" s="198"/>
      <c r="AD579" s="196"/>
      <c r="AE579" s="197"/>
      <c r="AF579" s="197"/>
      <c r="AG579" s="198"/>
    </row>
    <row r="580" spans="1:33" ht="14.25" customHeight="1">
      <c r="D580" s="193" t="s">
        <v>262</v>
      </c>
      <c r="E580" s="194"/>
      <c r="F580" s="194"/>
      <c r="G580" s="194"/>
      <c r="H580" s="194"/>
      <c r="I580" s="195"/>
      <c r="J580" s="196">
        <v>96249</v>
      </c>
      <c r="K580" s="197"/>
      <c r="L580" s="197"/>
      <c r="M580" s="198"/>
      <c r="N580" s="196">
        <v>131999</v>
      </c>
      <c r="O580" s="197"/>
      <c r="P580" s="197"/>
      <c r="Q580" s="198"/>
      <c r="R580" s="196"/>
      <c r="S580" s="197"/>
      <c r="T580" s="197"/>
      <c r="U580" s="198"/>
      <c r="V580" s="196">
        <v>92855</v>
      </c>
      <c r="W580" s="197"/>
      <c r="X580" s="197"/>
      <c r="Y580" s="198"/>
      <c r="Z580" s="196">
        <v>8872</v>
      </c>
      <c r="AA580" s="197"/>
      <c r="AB580" s="197"/>
      <c r="AC580" s="198"/>
      <c r="AD580" s="196">
        <v>5481</v>
      </c>
      <c r="AE580" s="197"/>
      <c r="AF580" s="197"/>
      <c r="AG580" s="198"/>
    </row>
    <row r="581" spans="1:33" ht="14.25" customHeight="1">
      <c r="D581" s="193" t="s">
        <v>263</v>
      </c>
      <c r="E581" s="194"/>
      <c r="F581" s="194"/>
      <c r="G581" s="194"/>
      <c r="H581" s="194"/>
      <c r="I581" s="195"/>
      <c r="J581" s="196">
        <v>460324</v>
      </c>
      <c r="K581" s="197"/>
      <c r="L581" s="197"/>
      <c r="M581" s="198"/>
      <c r="N581" s="196">
        <v>141232</v>
      </c>
      <c r="O581" s="197"/>
      <c r="P581" s="197"/>
      <c r="Q581" s="198"/>
      <c r="R581" s="196"/>
      <c r="S581" s="197"/>
      <c r="T581" s="197"/>
      <c r="U581" s="198"/>
      <c r="V581" s="196"/>
      <c r="W581" s="197"/>
      <c r="X581" s="197"/>
      <c r="Y581" s="198"/>
      <c r="Z581" s="196">
        <v>7378</v>
      </c>
      <c r="AA581" s="197"/>
      <c r="AB581" s="197"/>
      <c r="AC581" s="198"/>
      <c r="AD581" s="196"/>
      <c r="AE581" s="197"/>
      <c r="AF581" s="197"/>
      <c r="AG581" s="198"/>
    </row>
    <row r="582" spans="1:33" ht="14.25" customHeight="1">
      <c r="D582" s="193" t="s">
        <v>264</v>
      </c>
      <c r="E582" s="194"/>
      <c r="F582" s="194"/>
      <c r="G582" s="194"/>
      <c r="H582" s="194"/>
      <c r="I582" s="195"/>
      <c r="J582" s="196">
        <v>17083</v>
      </c>
      <c r="K582" s="197"/>
      <c r="L582" s="197"/>
      <c r="M582" s="198"/>
      <c r="N582" s="196"/>
      <c r="O582" s="197"/>
      <c r="P582" s="197"/>
      <c r="Q582" s="198"/>
      <c r="R582" s="196"/>
      <c r="S582" s="197"/>
      <c r="T582" s="197"/>
      <c r="U582" s="198"/>
      <c r="V582" s="196"/>
      <c r="W582" s="197"/>
      <c r="X582" s="197"/>
      <c r="Y582" s="198"/>
      <c r="Z582" s="196">
        <v>50</v>
      </c>
      <c r="AA582" s="197"/>
      <c r="AB582" s="197"/>
      <c r="AC582" s="198"/>
      <c r="AD582" s="196"/>
      <c r="AE582" s="197"/>
      <c r="AF582" s="197"/>
      <c r="AG582" s="198"/>
    </row>
    <row r="583" spans="1:33" ht="14.25" customHeight="1">
      <c r="D583" s="193" t="s">
        <v>265</v>
      </c>
      <c r="E583" s="194"/>
      <c r="F583" s="194"/>
      <c r="G583" s="194"/>
      <c r="H583" s="194"/>
      <c r="I583" s="195"/>
      <c r="J583" s="196">
        <v>17500</v>
      </c>
      <c r="K583" s="197"/>
      <c r="L583" s="197"/>
      <c r="M583" s="198"/>
      <c r="N583" s="196">
        <v>68900</v>
      </c>
      <c r="O583" s="197"/>
      <c r="P583" s="197"/>
      <c r="Q583" s="198"/>
      <c r="R583" s="196"/>
      <c r="S583" s="197"/>
      <c r="T583" s="197"/>
      <c r="U583" s="198"/>
      <c r="V583" s="196"/>
      <c r="W583" s="197"/>
      <c r="X583" s="197"/>
      <c r="Y583" s="198"/>
      <c r="Z583" s="196">
        <v>1598</v>
      </c>
      <c r="AA583" s="197"/>
      <c r="AB583" s="197"/>
      <c r="AC583" s="198"/>
      <c r="AD583" s="196">
        <v>9205</v>
      </c>
      <c r="AE583" s="197"/>
      <c r="AF583" s="197"/>
      <c r="AG583" s="198"/>
    </row>
    <row r="584" spans="1:33" ht="14.25" customHeight="1">
      <c r="D584" s="193" t="s">
        <v>266</v>
      </c>
      <c r="E584" s="194"/>
      <c r="F584" s="194"/>
      <c r="G584" s="194"/>
      <c r="H584" s="194"/>
      <c r="I584" s="195"/>
      <c r="J584" s="196"/>
      <c r="K584" s="197"/>
      <c r="L584" s="197"/>
      <c r="M584" s="198"/>
      <c r="N584" s="196"/>
      <c r="O584" s="197"/>
      <c r="P584" s="197"/>
      <c r="Q584" s="198"/>
      <c r="R584" s="196"/>
      <c r="S584" s="197"/>
      <c r="T584" s="197"/>
      <c r="U584" s="198"/>
      <c r="V584" s="196"/>
      <c r="W584" s="197"/>
      <c r="X584" s="197"/>
      <c r="Y584" s="198"/>
      <c r="Z584" s="196">
        <v>2929</v>
      </c>
      <c r="AA584" s="197"/>
      <c r="AB584" s="197"/>
      <c r="AC584" s="198"/>
      <c r="AD584" s="196">
        <v>2379</v>
      </c>
      <c r="AE584" s="197"/>
      <c r="AF584" s="197"/>
      <c r="AG584" s="198"/>
    </row>
    <row r="585" spans="1:33" ht="14.25" customHeight="1">
      <c r="A585" s="34"/>
      <c r="D585" s="193" t="s">
        <v>499</v>
      </c>
      <c r="E585" s="194"/>
      <c r="F585" s="194"/>
      <c r="G585" s="194"/>
      <c r="H585" s="194"/>
      <c r="I585" s="195"/>
      <c r="J585" s="196">
        <v>28000</v>
      </c>
      <c r="K585" s="197"/>
      <c r="L585" s="197"/>
      <c r="M585" s="198"/>
      <c r="N585" s="196">
        <v>18000</v>
      </c>
      <c r="O585" s="197"/>
      <c r="P585" s="197"/>
      <c r="Q585" s="198"/>
      <c r="R585" s="196"/>
      <c r="S585" s="197"/>
      <c r="T585" s="197"/>
      <c r="U585" s="198"/>
      <c r="V585" s="196"/>
      <c r="W585" s="197"/>
      <c r="X585" s="197"/>
      <c r="Y585" s="198"/>
      <c r="Z585" s="196"/>
      <c r="AA585" s="197"/>
      <c r="AB585" s="197"/>
      <c r="AC585" s="198"/>
      <c r="AD585" s="196"/>
      <c r="AE585" s="197"/>
      <c r="AF585" s="197"/>
      <c r="AG585" s="198"/>
    </row>
    <row r="586" spans="1:33" ht="14.25" customHeight="1">
      <c r="D586" s="193" t="s">
        <v>267</v>
      </c>
      <c r="E586" s="194"/>
      <c r="F586" s="194"/>
      <c r="G586" s="194"/>
      <c r="H586" s="194"/>
      <c r="I586" s="195"/>
      <c r="J586" s="196"/>
      <c r="K586" s="197"/>
      <c r="L586" s="197"/>
      <c r="M586" s="198"/>
      <c r="N586" s="196"/>
      <c r="O586" s="197"/>
      <c r="P586" s="197"/>
      <c r="Q586" s="198"/>
      <c r="R586" s="196">
        <v>23</v>
      </c>
      <c r="S586" s="197"/>
      <c r="T586" s="197"/>
      <c r="U586" s="198"/>
      <c r="V586" s="196"/>
      <c r="W586" s="197"/>
      <c r="X586" s="197"/>
      <c r="Y586" s="198"/>
      <c r="Z586" s="196">
        <v>2219</v>
      </c>
      <c r="AA586" s="197"/>
      <c r="AB586" s="197"/>
      <c r="AC586" s="198"/>
      <c r="AD586" s="196"/>
      <c r="AE586" s="197"/>
      <c r="AF586" s="197"/>
      <c r="AG586" s="198"/>
    </row>
    <row r="587" spans="1:33" ht="14.25" customHeight="1">
      <c r="D587" s="193" t="s">
        <v>268</v>
      </c>
      <c r="E587" s="194"/>
      <c r="F587" s="194"/>
      <c r="G587" s="194"/>
      <c r="H587" s="194"/>
      <c r="I587" s="195"/>
      <c r="J587" s="196"/>
      <c r="K587" s="197"/>
      <c r="L587" s="197"/>
      <c r="M587" s="198"/>
      <c r="N587" s="196">
        <v>80917</v>
      </c>
      <c r="O587" s="197"/>
      <c r="P587" s="197"/>
      <c r="Q587" s="198"/>
      <c r="R587" s="196"/>
      <c r="S587" s="197"/>
      <c r="T587" s="197"/>
      <c r="U587" s="198"/>
      <c r="V587" s="196"/>
      <c r="W587" s="197"/>
      <c r="X587" s="197"/>
      <c r="Y587" s="198"/>
      <c r="Z587" s="196">
        <v>3956</v>
      </c>
      <c r="AA587" s="197"/>
      <c r="AB587" s="197"/>
      <c r="AC587" s="198"/>
      <c r="AD587" s="196"/>
      <c r="AE587" s="197"/>
      <c r="AF587" s="197"/>
      <c r="AG587" s="198"/>
    </row>
    <row r="588" spans="1:33" ht="14.25" customHeight="1">
      <c r="A588" s="34"/>
      <c r="D588" s="193" t="s">
        <v>501</v>
      </c>
      <c r="E588" s="194"/>
      <c r="F588" s="194"/>
      <c r="G588" s="194"/>
      <c r="H588" s="194"/>
      <c r="I588" s="195"/>
      <c r="J588" s="196"/>
      <c r="K588" s="197"/>
      <c r="L588" s="197"/>
      <c r="M588" s="198"/>
      <c r="N588" s="196"/>
      <c r="O588" s="197"/>
      <c r="P588" s="197"/>
      <c r="Q588" s="198"/>
      <c r="R588" s="196"/>
      <c r="S588" s="197"/>
      <c r="T588" s="197"/>
      <c r="U588" s="198"/>
      <c r="V588" s="196"/>
      <c r="W588" s="197"/>
      <c r="X588" s="197"/>
      <c r="Y588" s="198"/>
      <c r="Z588" s="196"/>
      <c r="AA588" s="197"/>
      <c r="AB588" s="197"/>
      <c r="AC588" s="198"/>
      <c r="AD588" s="196"/>
      <c r="AE588" s="197"/>
      <c r="AF588" s="197"/>
      <c r="AG588" s="198"/>
    </row>
    <row r="589" spans="1:33" ht="14.25" customHeight="1">
      <c r="D589" s="193" t="s">
        <v>498</v>
      </c>
      <c r="E589" s="194"/>
      <c r="F589" s="194"/>
      <c r="G589" s="194"/>
      <c r="H589" s="194"/>
      <c r="I589" s="195"/>
      <c r="J589" s="196"/>
      <c r="K589" s="197"/>
      <c r="L589" s="197"/>
      <c r="M589" s="198"/>
      <c r="N589" s="196">
        <v>22000</v>
      </c>
      <c r="O589" s="197"/>
      <c r="P589" s="197"/>
      <c r="Q589" s="198"/>
      <c r="R589" s="196"/>
      <c r="S589" s="197"/>
      <c r="T589" s="197"/>
      <c r="U589" s="198"/>
      <c r="V589" s="196"/>
      <c r="W589" s="197"/>
      <c r="X589" s="197"/>
      <c r="Y589" s="198"/>
      <c r="Z589" s="196">
        <v>539</v>
      </c>
      <c r="AA589" s="197"/>
      <c r="AB589" s="197"/>
      <c r="AC589" s="198"/>
      <c r="AD589" s="196"/>
      <c r="AE589" s="197"/>
      <c r="AF589" s="197"/>
      <c r="AG589" s="198"/>
    </row>
    <row r="590" spans="1:33" ht="14.25" customHeight="1">
      <c r="A590" s="34"/>
      <c r="D590" s="193" t="s">
        <v>500</v>
      </c>
      <c r="E590" s="194"/>
      <c r="F590" s="194"/>
      <c r="G590" s="194"/>
      <c r="H590" s="194"/>
      <c r="I590" s="195"/>
      <c r="J590" s="196"/>
      <c r="K590" s="197"/>
      <c r="L590" s="197"/>
      <c r="M590" s="198"/>
      <c r="N590" s="196"/>
      <c r="O590" s="197"/>
      <c r="P590" s="197"/>
      <c r="Q590" s="198"/>
      <c r="R590" s="196"/>
      <c r="S590" s="197"/>
      <c r="T590" s="197"/>
      <c r="U590" s="198"/>
      <c r="V590" s="196"/>
      <c r="W590" s="197"/>
      <c r="X590" s="197"/>
      <c r="Y590" s="198"/>
      <c r="Z590" s="196"/>
      <c r="AA590" s="197"/>
      <c r="AB590" s="197"/>
      <c r="AC590" s="198"/>
      <c r="AD590" s="196"/>
      <c r="AE590" s="197"/>
      <c r="AF590" s="197"/>
      <c r="AG590" s="198"/>
    </row>
    <row r="591" spans="1:33" ht="14.25" customHeight="1">
      <c r="D591" s="193" t="s">
        <v>497</v>
      </c>
      <c r="E591" s="194"/>
      <c r="F591" s="194"/>
      <c r="G591" s="194"/>
      <c r="H591" s="194"/>
      <c r="I591" s="195"/>
      <c r="J591" s="196">
        <v>69499</v>
      </c>
      <c r="K591" s="197"/>
      <c r="L591" s="197"/>
      <c r="M591" s="198"/>
      <c r="N591" s="196"/>
      <c r="O591" s="197"/>
      <c r="P591" s="197"/>
      <c r="Q591" s="198"/>
      <c r="R591" s="196"/>
      <c r="S591" s="197"/>
      <c r="T591" s="197"/>
      <c r="U591" s="198"/>
      <c r="V591" s="196"/>
      <c r="W591" s="197"/>
      <c r="X591" s="197"/>
      <c r="Y591" s="198"/>
      <c r="Z591" s="196">
        <v>614</v>
      </c>
      <c r="AA591" s="197"/>
      <c r="AB591" s="197"/>
      <c r="AC591" s="198"/>
      <c r="AD591" s="196"/>
      <c r="AE591" s="197"/>
      <c r="AF591" s="197"/>
      <c r="AG591" s="198"/>
    </row>
    <row r="592" spans="1:33" ht="14.25" customHeight="1">
      <c r="D592" s="193" t="s">
        <v>269</v>
      </c>
      <c r="E592" s="194"/>
      <c r="F592" s="194"/>
      <c r="G592" s="194"/>
      <c r="H592" s="194"/>
      <c r="I592" s="195"/>
      <c r="J592" s="196"/>
      <c r="K592" s="197"/>
      <c r="L592" s="197"/>
      <c r="M592" s="198"/>
      <c r="N592" s="196"/>
      <c r="O592" s="197"/>
      <c r="P592" s="197"/>
      <c r="Q592" s="198"/>
      <c r="R592" s="196">
        <v>10</v>
      </c>
      <c r="S592" s="197"/>
      <c r="T592" s="197"/>
      <c r="U592" s="198"/>
      <c r="V592" s="196"/>
      <c r="W592" s="197"/>
      <c r="X592" s="197"/>
      <c r="Y592" s="198"/>
      <c r="Z592" s="196">
        <v>1121</v>
      </c>
      <c r="AA592" s="197"/>
      <c r="AB592" s="197"/>
      <c r="AC592" s="198"/>
      <c r="AD592" s="196"/>
      <c r="AE592" s="197"/>
      <c r="AF592" s="197"/>
      <c r="AG592" s="198"/>
    </row>
    <row r="593" spans="1:34" ht="14.25" customHeight="1">
      <c r="D593" s="193" t="s">
        <v>270</v>
      </c>
      <c r="E593" s="194"/>
      <c r="F593" s="194"/>
      <c r="G593" s="194"/>
      <c r="H593" s="194"/>
      <c r="I593" s="195"/>
      <c r="J593" s="196">
        <v>46134</v>
      </c>
      <c r="K593" s="197"/>
      <c r="L593" s="197"/>
      <c r="M593" s="198"/>
      <c r="N593" s="196">
        <v>25833</v>
      </c>
      <c r="O593" s="197"/>
      <c r="P593" s="197"/>
      <c r="Q593" s="198"/>
      <c r="R593" s="196">
        <v>263</v>
      </c>
      <c r="S593" s="197"/>
      <c r="T593" s="197"/>
      <c r="U593" s="198"/>
      <c r="V593" s="196">
        <v>2192</v>
      </c>
      <c r="W593" s="197"/>
      <c r="X593" s="197"/>
      <c r="Y593" s="198"/>
      <c r="Z593" s="196">
        <f>9792+388</f>
        <v>10180</v>
      </c>
      <c r="AA593" s="197"/>
      <c r="AB593" s="197"/>
      <c r="AC593" s="198"/>
      <c r="AD593" s="196">
        <v>14633</v>
      </c>
      <c r="AE593" s="197"/>
      <c r="AF593" s="197"/>
      <c r="AG593" s="198"/>
    </row>
    <row r="594" spans="1:34" ht="14.25" customHeight="1">
      <c r="A594" s="34"/>
      <c r="D594" s="193" t="s">
        <v>261</v>
      </c>
      <c r="E594" s="194"/>
      <c r="F594" s="194"/>
      <c r="G594" s="194"/>
      <c r="H594" s="194"/>
      <c r="I594" s="195"/>
      <c r="J594" s="196">
        <v>22500</v>
      </c>
      <c r="K594" s="197"/>
      <c r="L594" s="197"/>
      <c r="M594" s="198"/>
      <c r="N594" s="196">
        <v>166298</v>
      </c>
      <c r="O594" s="197"/>
      <c r="P594" s="197"/>
      <c r="Q594" s="198"/>
      <c r="R594" s="196"/>
      <c r="S594" s="197"/>
      <c r="T594" s="197"/>
      <c r="U594" s="198"/>
      <c r="V594" s="196">
        <v>2832</v>
      </c>
      <c r="W594" s="197"/>
      <c r="X594" s="197"/>
      <c r="Y594" s="198"/>
      <c r="Z594" s="196">
        <v>400</v>
      </c>
      <c r="AA594" s="197"/>
      <c r="AB594" s="197"/>
      <c r="AC594" s="198"/>
      <c r="AD594" s="196"/>
      <c r="AE594" s="197"/>
      <c r="AF594" s="197"/>
      <c r="AG594" s="198"/>
    </row>
    <row r="595" spans="1:34" ht="14.25" customHeight="1">
      <c r="A595" s="34"/>
      <c r="D595" s="193" t="s">
        <v>718</v>
      </c>
      <c r="E595" s="194"/>
      <c r="F595" s="194"/>
      <c r="G595" s="194"/>
      <c r="H595" s="194"/>
      <c r="I595" s="195"/>
      <c r="J595" s="196">
        <v>73000</v>
      </c>
      <c r="K595" s="197"/>
      <c r="L595" s="197"/>
      <c r="M595" s="198"/>
      <c r="N595" s="196"/>
      <c r="O595" s="197"/>
      <c r="P595" s="197"/>
      <c r="Q595" s="198"/>
      <c r="R595" s="196"/>
      <c r="S595" s="197"/>
      <c r="T595" s="197"/>
      <c r="U595" s="198"/>
      <c r="V595" s="196"/>
      <c r="W595" s="197"/>
      <c r="X595" s="197"/>
      <c r="Y595" s="198"/>
      <c r="Z595" s="196">
        <v>3486</v>
      </c>
      <c r="AA595" s="197"/>
      <c r="AB595" s="197"/>
      <c r="AC595" s="198"/>
      <c r="AD595" s="196"/>
      <c r="AE595" s="197"/>
      <c r="AF595" s="197"/>
      <c r="AG595" s="198"/>
    </row>
    <row r="596" spans="1:34" ht="14.25" customHeight="1">
      <c r="A596" s="29"/>
      <c r="D596" s="193" t="s">
        <v>419</v>
      </c>
      <c r="E596" s="194"/>
      <c r="F596" s="194"/>
      <c r="G596" s="194"/>
      <c r="H596" s="194"/>
      <c r="I596" s="195"/>
      <c r="J596" s="196"/>
      <c r="K596" s="197"/>
      <c r="L596" s="197"/>
      <c r="M596" s="198"/>
      <c r="N596" s="196">
        <v>21700</v>
      </c>
      <c r="O596" s="197"/>
      <c r="P596" s="197"/>
      <c r="Q596" s="198"/>
      <c r="R596" s="196"/>
      <c r="S596" s="197"/>
      <c r="T596" s="197"/>
      <c r="U596" s="198"/>
      <c r="V596" s="196"/>
      <c r="W596" s="197"/>
      <c r="X596" s="197"/>
      <c r="Y596" s="198"/>
      <c r="Z596" s="196">
        <v>1637</v>
      </c>
      <c r="AA596" s="197"/>
      <c r="AB596" s="197"/>
      <c r="AC596" s="198"/>
      <c r="AD596" s="196">
        <v>4118</v>
      </c>
      <c r="AE596" s="197"/>
      <c r="AF596" s="197"/>
      <c r="AG596" s="198"/>
    </row>
    <row r="597" spans="1:34" s="81" customFormat="1" ht="14.25" customHeight="1">
      <c r="A597" s="79"/>
      <c r="D597" s="193" t="s">
        <v>713</v>
      </c>
      <c r="E597" s="194"/>
      <c r="F597" s="194"/>
      <c r="G597" s="194"/>
      <c r="H597" s="194"/>
      <c r="I597" s="195"/>
      <c r="J597" s="188"/>
      <c r="K597" s="189"/>
      <c r="L597" s="189"/>
      <c r="M597" s="190"/>
      <c r="N597" s="188"/>
      <c r="O597" s="189"/>
      <c r="P597" s="189"/>
      <c r="Q597" s="190"/>
      <c r="R597" s="188"/>
      <c r="S597" s="189"/>
      <c r="T597" s="189"/>
      <c r="U597" s="190"/>
      <c r="V597" s="188"/>
      <c r="W597" s="189"/>
      <c r="X597" s="189"/>
      <c r="Y597" s="190"/>
      <c r="Z597" s="196">
        <v>3511</v>
      </c>
      <c r="AA597" s="197"/>
      <c r="AB597" s="197"/>
      <c r="AC597" s="198"/>
      <c r="AD597" s="188"/>
      <c r="AE597" s="189"/>
      <c r="AF597" s="189"/>
      <c r="AG597" s="190"/>
      <c r="AH597" s="89"/>
    </row>
    <row r="598" spans="1:34" s="81" customFormat="1" ht="14.25" customHeight="1">
      <c r="A598" s="79"/>
      <c r="D598" s="193" t="s">
        <v>714</v>
      </c>
      <c r="E598" s="194"/>
      <c r="F598" s="194"/>
      <c r="G598" s="194"/>
      <c r="H598" s="194"/>
      <c r="I598" s="195"/>
      <c r="J598" s="196"/>
      <c r="K598" s="197"/>
      <c r="L598" s="197"/>
      <c r="M598" s="198"/>
      <c r="N598" s="196"/>
      <c r="O598" s="197"/>
      <c r="P598" s="197"/>
      <c r="Q598" s="198"/>
      <c r="R598" s="196"/>
      <c r="S598" s="197"/>
      <c r="T598" s="197"/>
      <c r="U598" s="198"/>
      <c r="V598" s="196"/>
      <c r="W598" s="197"/>
      <c r="X598" s="197"/>
      <c r="Y598" s="198"/>
      <c r="Z598" s="196">
        <v>125</v>
      </c>
      <c r="AA598" s="197"/>
      <c r="AB598" s="197"/>
      <c r="AC598" s="198"/>
      <c r="AD598" s="196"/>
      <c r="AE598" s="197"/>
      <c r="AF598" s="197"/>
      <c r="AG598" s="198"/>
      <c r="AH598" s="89"/>
    </row>
    <row r="599" spans="1:34" ht="14.25" customHeight="1">
      <c r="A599" s="29"/>
      <c r="D599" s="193" t="s">
        <v>420</v>
      </c>
      <c r="E599" s="194"/>
      <c r="F599" s="194"/>
      <c r="G599" s="194"/>
      <c r="H599" s="194"/>
      <c r="I599" s="195"/>
      <c r="J599" s="196">
        <v>34166</v>
      </c>
      <c r="K599" s="197"/>
      <c r="L599" s="197"/>
      <c r="M599" s="198"/>
      <c r="N599" s="196"/>
      <c r="O599" s="197"/>
      <c r="P599" s="197"/>
      <c r="Q599" s="198"/>
      <c r="R599" s="196"/>
      <c r="S599" s="197"/>
      <c r="T599" s="197"/>
      <c r="U599" s="198"/>
      <c r="V599" s="196"/>
      <c r="W599" s="197"/>
      <c r="X599" s="197"/>
      <c r="Y599" s="198"/>
      <c r="Z599" s="196">
        <v>130</v>
      </c>
      <c r="AA599" s="197"/>
      <c r="AB599" s="197"/>
      <c r="AC599" s="198"/>
      <c r="AD599" s="196"/>
      <c r="AE599" s="197"/>
      <c r="AF599" s="197"/>
      <c r="AG599" s="198"/>
    </row>
    <row r="600" spans="1:34" ht="14.25" customHeight="1">
      <c r="A600" s="31"/>
      <c r="D600" s="205" t="s">
        <v>487</v>
      </c>
      <c r="E600" s="206"/>
      <c r="F600" s="206"/>
      <c r="G600" s="206"/>
      <c r="H600" s="206"/>
      <c r="I600" s="207"/>
      <c r="J600" s="208">
        <f>SUM(J577:M599)</f>
        <v>43609740</v>
      </c>
      <c r="K600" s="209"/>
      <c r="L600" s="209"/>
      <c r="M600" s="210"/>
      <c r="N600" s="208">
        <f>SUM(N577:Q599)</f>
        <v>47488985</v>
      </c>
      <c r="O600" s="209"/>
      <c r="P600" s="209"/>
      <c r="Q600" s="210"/>
      <c r="R600" s="208">
        <f>SUM(R577:U599)</f>
        <v>7239709</v>
      </c>
      <c r="S600" s="209"/>
      <c r="T600" s="209"/>
      <c r="U600" s="210"/>
      <c r="V600" s="208">
        <f>SUM(V577:Y599)</f>
        <v>6245093</v>
      </c>
      <c r="W600" s="209"/>
      <c r="X600" s="209"/>
      <c r="Y600" s="210"/>
      <c r="Z600" s="208">
        <f>SUM(Z577:AC599)</f>
        <v>3760489</v>
      </c>
      <c r="AA600" s="209"/>
      <c r="AB600" s="209"/>
      <c r="AC600" s="210"/>
      <c r="AD600" s="208">
        <f>SUM(AD577:AG599)</f>
        <v>3566651</v>
      </c>
      <c r="AE600" s="209"/>
      <c r="AF600" s="209"/>
      <c r="AG600" s="210"/>
    </row>
    <row r="601" spans="1:34" s="89" customFormat="1" ht="14.25" customHeight="1">
      <c r="A601" s="102"/>
      <c r="D601" s="96"/>
      <c r="E601" s="96"/>
      <c r="F601" s="96"/>
      <c r="G601" s="96"/>
      <c r="H601" s="96"/>
      <c r="I601" s="96"/>
      <c r="J601" s="83"/>
      <c r="K601" s="83"/>
      <c r="L601" s="83"/>
      <c r="M601" s="83"/>
      <c r="N601" s="83"/>
      <c r="O601" s="83"/>
      <c r="P601" s="83"/>
      <c r="Q601" s="83"/>
      <c r="R601" s="83"/>
      <c r="S601" s="83"/>
      <c r="T601" s="83"/>
      <c r="U601" s="83"/>
      <c r="V601" s="83"/>
      <c r="W601" s="83"/>
      <c r="X601" s="83"/>
      <c r="Y601" s="83"/>
      <c r="Z601" s="83"/>
      <c r="AA601" s="83"/>
      <c r="AB601" s="83"/>
      <c r="AC601" s="83"/>
      <c r="AD601" s="83"/>
      <c r="AE601" s="83"/>
      <c r="AF601" s="83"/>
      <c r="AG601" s="83"/>
    </row>
    <row r="602" spans="1:34" ht="14.25" customHeight="1">
      <c r="D602" s="89"/>
      <c r="E602" s="89"/>
      <c r="F602" s="89"/>
      <c r="G602" s="89"/>
      <c r="H602" s="89"/>
      <c r="I602" s="89"/>
      <c r="J602" s="89"/>
      <c r="K602" s="89"/>
      <c r="L602" s="89"/>
      <c r="M602" s="89"/>
      <c r="N602" s="89"/>
      <c r="O602" s="89"/>
      <c r="P602" s="89"/>
      <c r="Q602" s="89"/>
      <c r="R602" s="89"/>
      <c r="S602" s="89"/>
      <c r="T602" s="89"/>
      <c r="U602" s="89"/>
      <c r="V602" s="89"/>
      <c r="W602" s="89"/>
      <c r="X602" s="89"/>
      <c r="Y602" s="89"/>
      <c r="Z602" s="89"/>
      <c r="AA602" s="89"/>
      <c r="AB602" s="89"/>
      <c r="AC602" s="89"/>
      <c r="AD602" s="89"/>
      <c r="AE602" s="89"/>
      <c r="AF602" s="89"/>
      <c r="AG602" s="89"/>
    </row>
    <row r="603" spans="1:34" ht="14.25" customHeight="1">
      <c r="D603" s="276" t="s">
        <v>485</v>
      </c>
      <c r="E603" s="276"/>
      <c r="F603" s="276"/>
      <c r="G603" s="276"/>
      <c r="H603" s="276"/>
      <c r="I603" s="276"/>
      <c r="J603" s="276"/>
      <c r="K603" s="276"/>
      <c r="L603" s="276"/>
      <c r="M603" s="276"/>
      <c r="N603" s="276"/>
      <c r="O603" s="276"/>
      <c r="P603" s="276"/>
      <c r="Q603" s="276"/>
      <c r="R603" s="276"/>
      <c r="S603" s="276"/>
      <c r="T603" s="276"/>
      <c r="U603" s="276"/>
      <c r="V603" s="276"/>
      <c r="W603" s="276"/>
      <c r="X603" s="276"/>
      <c r="Y603" s="276"/>
      <c r="Z603" s="276"/>
      <c r="AA603" s="276"/>
      <c r="AB603" s="276"/>
      <c r="AC603" s="276"/>
      <c r="AD603" s="276"/>
      <c r="AE603" s="276"/>
      <c r="AF603" s="276"/>
      <c r="AG603" s="276"/>
    </row>
    <row r="604" spans="1:34" ht="14.25" customHeight="1">
      <c r="D604" s="89"/>
      <c r="E604" s="89"/>
      <c r="F604" s="89"/>
      <c r="G604" s="89"/>
      <c r="H604" s="89"/>
      <c r="I604" s="89"/>
      <c r="J604" s="89"/>
      <c r="K604" s="89"/>
      <c r="L604" s="89"/>
      <c r="M604" s="89"/>
      <c r="N604" s="89"/>
      <c r="O604" s="89"/>
      <c r="P604" s="89"/>
      <c r="Q604" s="89"/>
      <c r="R604" s="89"/>
      <c r="S604" s="89"/>
      <c r="T604" s="89"/>
      <c r="U604" s="89"/>
      <c r="V604" s="89"/>
      <c r="W604" s="89"/>
      <c r="X604" s="89"/>
      <c r="Y604" s="89"/>
      <c r="Z604" s="89"/>
      <c r="AA604" s="89"/>
      <c r="AB604" s="89"/>
      <c r="AC604" s="89"/>
      <c r="AD604" s="89"/>
      <c r="AE604" s="89"/>
      <c r="AF604" s="89"/>
      <c r="AG604" s="89"/>
    </row>
    <row r="605" spans="1:34" ht="14.25" customHeight="1">
      <c r="D605" s="334" t="s">
        <v>486</v>
      </c>
      <c r="E605" s="275"/>
      <c r="F605" s="275"/>
      <c r="G605" s="275"/>
      <c r="H605" s="275"/>
      <c r="I605" s="275"/>
      <c r="J605" s="275"/>
      <c r="K605" s="275"/>
      <c r="L605" s="275"/>
      <c r="M605" s="275"/>
      <c r="N605" s="275"/>
      <c r="O605" s="275"/>
      <c r="P605" s="275"/>
      <c r="Q605" s="275"/>
      <c r="R605" s="275"/>
      <c r="S605" s="275"/>
      <c r="T605" s="275"/>
      <c r="U605" s="275"/>
      <c r="V605" s="275"/>
      <c r="W605" s="275"/>
      <c r="X605" s="275"/>
      <c r="Y605" s="275"/>
      <c r="Z605" s="275"/>
      <c r="AA605" s="275"/>
      <c r="AB605" s="275"/>
      <c r="AC605" s="275"/>
      <c r="AD605" s="275"/>
      <c r="AE605" s="275"/>
      <c r="AF605" s="275"/>
      <c r="AG605" s="275"/>
    </row>
    <row r="606" spans="1:34" ht="14.25" customHeight="1">
      <c r="D606" s="275"/>
      <c r="E606" s="275"/>
      <c r="F606" s="275"/>
      <c r="G606" s="275"/>
      <c r="H606" s="275"/>
      <c r="I606" s="275"/>
      <c r="J606" s="275"/>
      <c r="K606" s="275"/>
      <c r="L606" s="275"/>
      <c r="M606" s="275"/>
      <c r="N606" s="275"/>
      <c r="O606" s="275"/>
      <c r="P606" s="275"/>
      <c r="Q606" s="275"/>
      <c r="R606" s="275"/>
      <c r="S606" s="275"/>
      <c r="T606" s="275"/>
      <c r="U606" s="275"/>
      <c r="V606" s="275"/>
      <c r="W606" s="275"/>
      <c r="X606" s="275"/>
      <c r="Y606" s="275"/>
      <c r="Z606" s="275"/>
      <c r="AA606" s="275"/>
      <c r="AB606" s="275"/>
      <c r="AC606" s="275"/>
      <c r="AD606" s="275"/>
      <c r="AE606" s="275"/>
      <c r="AF606" s="275"/>
      <c r="AG606" s="275"/>
    </row>
    <row r="607" spans="1:34" ht="14.25" customHeight="1" thickBot="1">
      <c r="D607" s="89"/>
      <c r="E607" s="89"/>
      <c r="F607" s="89"/>
      <c r="G607" s="89"/>
      <c r="H607" s="89"/>
      <c r="I607" s="89"/>
      <c r="J607" s="89"/>
      <c r="K607" s="89"/>
      <c r="L607" s="89"/>
      <c r="M607" s="89"/>
      <c r="N607" s="89"/>
      <c r="O607" s="89"/>
      <c r="P607" s="89"/>
      <c r="Q607" s="89"/>
      <c r="R607" s="89"/>
      <c r="S607" s="89"/>
      <c r="T607" s="89"/>
      <c r="U607" s="89"/>
      <c r="V607" s="89"/>
      <c r="W607" s="89"/>
      <c r="X607" s="89"/>
      <c r="Y607" s="89"/>
      <c r="Z607" s="89"/>
      <c r="AA607" s="89"/>
      <c r="AB607" s="89"/>
      <c r="AC607" s="89"/>
      <c r="AD607" s="89"/>
      <c r="AE607" s="89"/>
      <c r="AF607" s="89"/>
      <c r="AG607" s="89"/>
    </row>
    <row r="608" spans="1:34" ht="14.25" customHeight="1" thickBot="1">
      <c r="D608" s="268" t="s">
        <v>147</v>
      </c>
      <c r="E608" s="269"/>
      <c r="F608" s="269"/>
      <c r="G608" s="269"/>
      <c r="H608" s="269"/>
      <c r="I608" s="269"/>
      <c r="J608" s="269"/>
      <c r="K608" s="269"/>
      <c r="L608" s="269"/>
      <c r="M608" s="270"/>
      <c r="N608" s="303" t="s">
        <v>16</v>
      </c>
      <c r="O608" s="304"/>
      <c r="P608" s="304"/>
      <c r="Q608" s="304"/>
      <c r="R608" s="304"/>
      <c r="S608" s="304"/>
      <c r="T608" s="304"/>
      <c r="U608" s="304"/>
      <c r="V608" s="304"/>
      <c r="W608" s="304"/>
      <c r="X608" s="303" t="s">
        <v>17</v>
      </c>
      <c r="Y608" s="304"/>
      <c r="Z608" s="304"/>
      <c r="AA608" s="304"/>
      <c r="AB608" s="304"/>
      <c r="AC608" s="304"/>
      <c r="AD608" s="304"/>
      <c r="AE608" s="304"/>
      <c r="AF608" s="304"/>
      <c r="AG608" s="305"/>
    </row>
    <row r="609" spans="1:34" ht="14.25" customHeight="1" thickBot="1">
      <c r="D609" s="268"/>
      <c r="E609" s="269"/>
      <c r="F609" s="269"/>
      <c r="G609" s="269"/>
      <c r="H609" s="269"/>
      <c r="I609" s="269"/>
      <c r="J609" s="269"/>
      <c r="K609" s="269"/>
      <c r="L609" s="269"/>
      <c r="M609" s="270"/>
      <c r="N609" s="306"/>
      <c r="O609" s="307"/>
      <c r="P609" s="307"/>
      <c r="Q609" s="307"/>
      <c r="R609" s="307"/>
      <c r="S609" s="307"/>
      <c r="T609" s="307"/>
      <c r="U609" s="307"/>
      <c r="V609" s="307"/>
      <c r="W609" s="307"/>
      <c r="X609" s="306"/>
      <c r="Y609" s="307"/>
      <c r="Z609" s="307"/>
      <c r="AA609" s="307"/>
      <c r="AB609" s="307"/>
      <c r="AC609" s="307"/>
      <c r="AD609" s="307"/>
      <c r="AE609" s="307"/>
      <c r="AF609" s="307"/>
      <c r="AG609" s="308"/>
    </row>
    <row r="610" spans="1:34" ht="38.25" customHeight="1">
      <c r="A610" s="3">
        <v>37</v>
      </c>
      <c r="D610" s="470" t="s">
        <v>271</v>
      </c>
      <c r="E610" s="471"/>
      <c r="F610" s="471"/>
      <c r="G610" s="471"/>
      <c r="H610" s="471"/>
      <c r="I610" s="471"/>
      <c r="J610" s="471"/>
      <c r="K610" s="471"/>
      <c r="L610" s="471"/>
      <c r="M610" s="472"/>
      <c r="N610" s="333">
        <f>+N612</f>
        <v>835784</v>
      </c>
      <c r="O610" s="333"/>
      <c r="P610" s="333"/>
      <c r="Q610" s="333"/>
      <c r="R610" s="333"/>
      <c r="S610" s="333"/>
      <c r="T610" s="333"/>
      <c r="U610" s="333"/>
      <c r="V610" s="333"/>
      <c r="W610" s="333"/>
      <c r="X610" s="333">
        <v>907945</v>
      </c>
      <c r="Y610" s="333"/>
      <c r="Z610" s="333"/>
      <c r="AA610" s="333"/>
      <c r="AB610" s="333"/>
      <c r="AC610" s="333"/>
      <c r="AD610" s="333"/>
      <c r="AE610" s="333"/>
      <c r="AF610" s="333"/>
      <c r="AG610" s="333"/>
    </row>
    <row r="611" spans="1:34" ht="14.25" customHeight="1">
      <c r="D611" s="244" t="s">
        <v>272</v>
      </c>
      <c r="E611" s="244"/>
      <c r="F611" s="244"/>
      <c r="G611" s="244"/>
      <c r="H611" s="244"/>
      <c r="I611" s="244"/>
      <c r="J611" s="244"/>
      <c r="K611" s="244"/>
      <c r="L611" s="244"/>
      <c r="M611" s="244"/>
      <c r="N611" s="226"/>
      <c r="O611" s="226"/>
      <c r="P611" s="226"/>
      <c r="Q611" s="226"/>
      <c r="R611" s="226"/>
      <c r="S611" s="226"/>
      <c r="T611" s="226"/>
      <c r="U611" s="226"/>
      <c r="V611" s="226"/>
      <c r="W611" s="226"/>
      <c r="X611" s="226"/>
      <c r="Y611" s="226"/>
      <c r="Z611" s="226"/>
      <c r="AA611" s="226"/>
      <c r="AB611" s="226"/>
      <c r="AC611" s="226"/>
      <c r="AD611" s="226"/>
      <c r="AE611" s="226"/>
      <c r="AF611" s="226"/>
      <c r="AG611" s="226"/>
    </row>
    <row r="612" spans="1:34" s="23" customFormat="1" ht="27" customHeight="1">
      <c r="A612" s="22"/>
      <c r="D612" s="244" t="s">
        <v>273</v>
      </c>
      <c r="E612" s="244"/>
      <c r="F612" s="244"/>
      <c r="G612" s="244"/>
      <c r="H612" s="244"/>
      <c r="I612" s="244"/>
      <c r="J612" s="244"/>
      <c r="K612" s="244"/>
      <c r="L612" s="244"/>
      <c r="M612" s="244"/>
      <c r="N612" s="226">
        <v>835784</v>
      </c>
      <c r="O612" s="226"/>
      <c r="P612" s="226"/>
      <c r="Q612" s="226"/>
      <c r="R612" s="226"/>
      <c r="S612" s="226"/>
      <c r="T612" s="226"/>
      <c r="U612" s="226"/>
      <c r="V612" s="226"/>
      <c r="W612" s="226"/>
      <c r="X612" s="226">
        <v>907945</v>
      </c>
      <c r="Y612" s="226"/>
      <c r="Z612" s="226"/>
      <c r="AA612" s="226"/>
      <c r="AB612" s="226"/>
      <c r="AC612" s="226"/>
      <c r="AD612" s="226"/>
      <c r="AE612" s="226"/>
      <c r="AF612" s="226"/>
      <c r="AG612" s="226"/>
      <c r="AH612" s="45"/>
    </row>
    <row r="613" spans="1:34" s="23" customFormat="1" ht="27" customHeight="1">
      <c r="A613" s="22"/>
      <c r="D613" s="325" t="s">
        <v>274</v>
      </c>
      <c r="E613" s="325"/>
      <c r="F613" s="325"/>
      <c r="G613" s="325"/>
      <c r="H613" s="325"/>
      <c r="I613" s="325"/>
      <c r="J613" s="325"/>
      <c r="K613" s="325"/>
      <c r="L613" s="325"/>
      <c r="M613" s="325"/>
      <c r="N613" s="326">
        <f>+N614+N615+N616+N617</f>
        <v>6253114</v>
      </c>
      <c r="O613" s="326"/>
      <c r="P613" s="326"/>
      <c r="Q613" s="326"/>
      <c r="R613" s="326"/>
      <c r="S613" s="326"/>
      <c r="T613" s="326"/>
      <c r="U613" s="326"/>
      <c r="V613" s="326"/>
      <c r="W613" s="326"/>
      <c r="X613" s="326">
        <v>5269601</v>
      </c>
      <c r="Y613" s="326"/>
      <c r="Z613" s="326"/>
      <c r="AA613" s="326"/>
      <c r="AB613" s="326"/>
      <c r="AC613" s="326"/>
      <c r="AD613" s="326"/>
      <c r="AE613" s="326"/>
      <c r="AF613" s="326"/>
      <c r="AG613" s="326"/>
      <c r="AH613" s="45"/>
    </row>
    <row r="614" spans="1:34" s="23" customFormat="1" ht="27" customHeight="1">
      <c r="A614" s="22"/>
      <c r="D614" s="244" t="s">
        <v>275</v>
      </c>
      <c r="E614" s="244"/>
      <c r="F614" s="244"/>
      <c r="G614" s="244"/>
      <c r="H614" s="244"/>
      <c r="I614" s="244"/>
      <c r="J614" s="244"/>
      <c r="K614" s="244"/>
      <c r="L614" s="244"/>
      <c r="M614" s="244"/>
      <c r="N614" s="226">
        <v>6234541</v>
      </c>
      <c r="O614" s="226"/>
      <c r="P614" s="226"/>
      <c r="Q614" s="226"/>
      <c r="R614" s="226"/>
      <c r="S614" s="226"/>
      <c r="T614" s="226"/>
      <c r="U614" s="226"/>
      <c r="V614" s="226"/>
      <c r="W614" s="226"/>
      <c r="X614" s="226">
        <v>5221469</v>
      </c>
      <c r="Y614" s="226"/>
      <c r="Z614" s="226"/>
      <c r="AA614" s="226"/>
      <c r="AB614" s="226"/>
      <c r="AC614" s="226"/>
      <c r="AD614" s="226"/>
      <c r="AE614" s="226"/>
      <c r="AF614" s="226"/>
      <c r="AG614" s="226"/>
      <c r="AH614" s="45"/>
    </row>
    <row r="615" spans="1:34" s="23" customFormat="1" ht="27" customHeight="1">
      <c r="A615" s="22"/>
      <c r="D615" s="244" t="s">
        <v>276</v>
      </c>
      <c r="E615" s="244"/>
      <c r="F615" s="244"/>
      <c r="G615" s="244"/>
      <c r="H615" s="244"/>
      <c r="I615" s="244"/>
      <c r="J615" s="244"/>
      <c r="K615" s="244"/>
      <c r="L615" s="244"/>
      <c r="M615" s="244"/>
      <c r="N615" s="326"/>
      <c r="O615" s="326"/>
      <c r="P615" s="326"/>
      <c r="Q615" s="326"/>
      <c r="R615" s="326"/>
      <c r="S615" s="326"/>
      <c r="T615" s="326"/>
      <c r="U615" s="326"/>
      <c r="V615" s="326"/>
      <c r="W615" s="326"/>
      <c r="X615" s="326"/>
      <c r="Y615" s="326"/>
      <c r="Z615" s="326"/>
      <c r="AA615" s="326"/>
      <c r="AB615" s="326"/>
      <c r="AC615" s="326"/>
      <c r="AD615" s="326"/>
      <c r="AE615" s="326"/>
      <c r="AF615" s="326"/>
      <c r="AG615" s="326"/>
      <c r="AH615" s="45"/>
    </row>
    <row r="616" spans="1:34" s="23" customFormat="1" ht="27" customHeight="1">
      <c r="A616" s="22"/>
      <c r="D616" s="255" t="s">
        <v>277</v>
      </c>
      <c r="E616" s="256"/>
      <c r="F616" s="256"/>
      <c r="G616" s="256"/>
      <c r="H616" s="256"/>
      <c r="I616" s="256"/>
      <c r="J616" s="256"/>
      <c r="K616" s="256"/>
      <c r="L616" s="256"/>
      <c r="M616" s="257"/>
      <c r="N616" s="336">
        <v>0</v>
      </c>
      <c r="O616" s="337"/>
      <c r="P616" s="337"/>
      <c r="Q616" s="337"/>
      <c r="R616" s="337"/>
      <c r="S616" s="337"/>
      <c r="T616" s="337"/>
      <c r="U616" s="337"/>
      <c r="V616" s="337"/>
      <c r="W616" s="338"/>
      <c r="X616" s="336">
        <v>0</v>
      </c>
      <c r="Y616" s="337"/>
      <c r="Z616" s="337"/>
      <c r="AA616" s="337"/>
      <c r="AB616" s="337"/>
      <c r="AC616" s="337"/>
      <c r="AD616" s="337"/>
      <c r="AE616" s="337"/>
      <c r="AF616" s="337"/>
      <c r="AG616" s="338"/>
      <c r="AH616" s="45"/>
    </row>
    <row r="617" spans="1:34" s="23" customFormat="1" ht="27" customHeight="1">
      <c r="A617" s="22"/>
      <c r="D617" s="244" t="s">
        <v>278</v>
      </c>
      <c r="E617" s="244"/>
      <c r="F617" s="244"/>
      <c r="G617" s="244"/>
      <c r="H617" s="244"/>
      <c r="I617" s="244"/>
      <c r="J617" s="244"/>
      <c r="K617" s="244"/>
      <c r="L617" s="244"/>
      <c r="M617" s="244"/>
      <c r="N617" s="226">
        <v>18573</v>
      </c>
      <c r="O617" s="226"/>
      <c r="P617" s="226"/>
      <c r="Q617" s="226"/>
      <c r="R617" s="226"/>
      <c r="S617" s="226"/>
      <c r="T617" s="226"/>
      <c r="U617" s="226"/>
      <c r="V617" s="226"/>
      <c r="W617" s="226"/>
      <c r="X617" s="226">
        <v>48132</v>
      </c>
      <c r="Y617" s="226"/>
      <c r="Z617" s="226"/>
      <c r="AA617" s="226"/>
      <c r="AB617" s="226"/>
      <c r="AC617" s="226"/>
      <c r="AD617" s="226"/>
      <c r="AE617" s="226"/>
      <c r="AF617" s="226"/>
      <c r="AG617" s="226"/>
      <c r="AH617" s="45"/>
    </row>
    <row r="618" spans="1:34" s="23" customFormat="1" ht="27" customHeight="1">
      <c r="A618" s="22"/>
      <c r="D618" s="325" t="s">
        <v>279</v>
      </c>
      <c r="E618" s="325"/>
      <c r="F618" s="325"/>
      <c r="G618" s="325"/>
      <c r="H618" s="325"/>
      <c r="I618" s="325"/>
      <c r="J618" s="325"/>
      <c r="K618" s="325"/>
      <c r="L618" s="325"/>
      <c r="M618" s="325"/>
      <c r="N618" s="226">
        <f>+N619+N621</f>
        <v>9094</v>
      </c>
      <c r="O618" s="226"/>
      <c r="P618" s="226"/>
      <c r="Q618" s="226"/>
      <c r="R618" s="226"/>
      <c r="S618" s="226"/>
      <c r="T618" s="226"/>
      <c r="U618" s="226"/>
      <c r="V618" s="226"/>
      <c r="W618" s="226"/>
      <c r="X618" s="226">
        <v>2737</v>
      </c>
      <c r="Y618" s="226"/>
      <c r="Z618" s="226"/>
      <c r="AA618" s="226"/>
      <c r="AB618" s="226"/>
      <c r="AC618" s="226"/>
      <c r="AD618" s="226"/>
      <c r="AE618" s="226"/>
      <c r="AF618" s="226"/>
      <c r="AG618" s="226"/>
      <c r="AH618" s="45"/>
    </row>
    <row r="619" spans="1:34" s="23" customFormat="1" ht="27" customHeight="1">
      <c r="A619" s="22"/>
      <c r="D619" s="335" t="s">
        <v>280</v>
      </c>
      <c r="E619" s="335"/>
      <c r="F619" s="335"/>
      <c r="G619" s="335"/>
      <c r="H619" s="335"/>
      <c r="I619" s="335"/>
      <c r="J619" s="335"/>
      <c r="K619" s="335"/>
      <c r="L619" s="335"/>
      <c r="M619" s="335"/>
      <c r="N619" s="226">
        <f>+N620</f>
        <v>1716</v>
      </c>
      <c r="O619" s="226"/>
      <c r="P619" s="226"/>
      <c r="Q619" s="226"/>
      <c r="R619" s="226"/>
      <c r="S619" s="226"/>
      <c r="T619" s="226"/>
      <c r="U619" s="226"/>
      <c r="V619" s="226"/>
      <c r="W619" s="226"/>
      <c r="X619" s="226">
        <v>94</v>
      </c>
      <c r="Y619" s="226"/>
      <c r="Z619" s="226"/>
      <c r="AA619" s="226"/>
      <c r="AB619" s="226"/>
      <c r="AC619" s="226"/>
      <c r="AD619" s="226"/>
      <c r="AE619" s="226"/>
      <c r="AF619" s="226"/>
      <c r="AG619" s="226"/>
      <c r="AH619" s="45"/>
    </row>
    <row r="620" spans="1:34" s="23" customFormat="1" ht="27" customHeight="1">
      <c r="A620" s="22"/>
      <c r="D620" s="244" t="s">
        <v>281</v>
      </c>
      <c r="E620" s="244"/>
      <c r="F620" s="244"/>
      <c r="G620" s="244"/>
      <c r="H620" s="244"/>
      <c r="I620" s="244"/>
      <c r="J620" s="244"/>
      <c r="K620" s="244"/>
      <c r="L620" s="244"/>
      <c r="M620" s="244"/>
      <c r="N620" s="226">
        <v>1716</v>
      </c>
      <c r="O620" s="226"/>
      <c r="P620" s="226"/>
      <c r="Q620" s="226"/>
      <c r="R620" s="226"/>
      <c r="S620" s="226"/>
      <c r="T620" s="226"/>
      <c r="U620" s="226"/>
      <c r="V620" s="226"/>
      <c r="W620" s="226"/>
      <c r="X620" s="226">
        <v>94</v>
      </c>
      <c r="Y620" s="226"/>
      <c r="Z620" s="226"/>
      <c r="AA620" s="226"/>
      <c r="AB620" s="226"/>
      <c r="AC620" s="226"/>
      <c r="AD620" s="226"/>
      <c r="AE620" s="226"/>
      <c r="AF620" s="226"/>
      <c r="AG620" s="226"/>
      <c r="AH620" s="45"/>
    </row>
    <row r="621" spans="1:34" s="23" customFormat="1" ht="27" customHeight="1">
      <c r="A621" s="22"/>
      <c r="D621" s="335" t="s">
        <v>282</v>
      </c>
      <c r="E621" s="335"/>
      <c r="F621" s="335"/>
      <c r="G621" s="335"/>
      <c r="H621" s="335"/>
      <c r="I621" s="335"/>
      <c r="J621" s="335"/>
      <c r="K621" s="335"/>
      <c r="L621" s="335"/>
      <c r="M621" s="335"/>
      <c r="N621" s="226">
        <f>+N622+N623</f>
        <v>7378</v>
      </c>
      <c r="O621" s="226"/>
      <c r="P621" s="226"/>
      <c r="Q621" s="226"/>
      <c r="R621" s="226"/>
      <c r="S621" s="226"/>
      <c r="T621" s="226"/>
      <c r="U621" s="226"/>
      <c r="V621" s="226"/>
      <c r="W621" s="226"/>
      <c r="X621" s="226">
        <v>2643</v>
      </c>
      <c r="Y621" s="226"/>
      <c r="Z621" s="226"/>
      <c r="AA621" s="226"/>
      <c r="AB621" s="226"/>
      <c r="AC621" s="226"/>
      <c r="AD621" s="226"/>
      <c r="AE621" s="226"/>
      <c r="AF621" s="226"/>
      <c r="AG621" s="226"/>
      <c r="AH621" s="45"/>
    </row>
    <row r="622" spans="1:34" s="23" customFormat="1" ht="27" customHeight="1">
      <c r="A622" s="22"/>
      <c r="D622" s="244" t="s">
        <v>283</v>
      </c>
      <c r="E622" s="244"/>
      <c r="F622" s="244"/>
      <c r="G622" s="244"/>
      <c r="H622" s="244"/>
      <c r="I622" s="244"/>
      <c r="J622" s="244"/>
      <c r="K622" s="244"/>
      <c r="L622" s="244"/>
      <c r="M622" s="244"/>
      <c r="N622" s="226">
        <v>7378</v>
      </c>
      <c r="O622" s="226"/>
      <c r="P622" s="226"/>
      <c r="Q622" s="226"/>
      <c r="R622" s="226"/>
      <c r="S622" s="226"/>
      <c r="T622" s="226"/>
      <c r="U622" s="226"/>
      <c r="V622" s="226"/>
      <c r="W622" s="226"/>
      <c r="X622" s="226">
        <v>2222</v>
      </c>
      <c r="Y622" s="226"/>
      <c r="Z622" s="226"/>
      <c r="AA622" s="226"/>
      <c r="AB622" s="226"/>
      <c r="AC622" s="226"/>
      <c r="AD622" s="226"/>
      <c r="AE622" s="226"/>
      <c r="AF622" s="226"/>
      <c r="AG622" s="226"/>
      <c r="AH622" s="45"/>
    </row>
    <row r="623" spans="1:34" s="23" customFormat="1" ht="27" customHeight="1">
      <c r="A623" s="22"/>
      <c r="D623" s="244" t="s">
        <v>284</v>
      </c>
      <c r="E623" s="244"/>
      <c r="F623" s="244"/>
      <c r="G623" s="244"/>
      <c r="H623" s="244"/>
      <c r="I623" s="244"/>
      <c r="J623" s="244"/>
      <c r="K623" s="244"/>
      <c r="L623" s="244"/>
      <c r="M623" s="244"/>
      <c r="N623" s="226">
        <v>0</v>
      </c>
      <c r="O623" s="226"/>
      <c r="P623" s="226"/>
      <c r="Q623" s="226"/>
      <c r="R623" s="226"/>
      <c r="S623" s="226"/>
      <c r="T623" s="226"/>
      <c r="U623" s="226"/>
      <c r="V623" s="226"/>
      <c r="W623" s="226"/>
      <c r="X623" s="226">
        <v>421</v>
      </c>
      <c r="Y623" s="226"/>
      <c r="Z623" s="226"/>
      <c r="AA623" s="226"/>
      <c r="AB623" s="226"/>
      <c r="AC623" s="226"/>
      <c r="AD623" s="226"/>
      <c r="AE623" s="226"/>
      <c r="AF623" s="226"/>
      <c r="AG623" s="226"/>
      <c r="AH623" s="45"/>
    </row>
    <row r="624" spans="1:34" s="23" customFormat="1" ht="27" customHeight="1">
      <c r="A624" s="22"/>
      <c r="D624" s="95"/>
      <c r="E624" s="95"/>
      <c r="F624" s="95"/>
      <c r="G624" s="95"/>
      <c r="H624" s="95"/>
      <c r="I624" s="95"/>
      <c r="J624" s="95"/>
      <c r="K624" s="95"/>
      <c r="L624" s="95"/>
      <c r="M624" s="95"/>
      <c r="N624" s="89"/>
      <c r="O624" s="89"/>
      <c r="P624" s="89"/>
      <c r="Q624" s="89"/>
      <c r="R624" s="89"/>
      <c r="S624" s="89"/>
      <c r="T624" s="89"/>
      <c r="U624" s="89"/>
      <c r="V624" s="89"/>
      <c r="W624" s="89"/>
      <c r="X624" s="89"/>
      <c r="Y624" s="89"/>
      <c r="Z624" s="89"/>
      <c r="AA624" s="89"/>
      <c r="AB624" s="89"/>
      <c r="AC624" s="89"/>
      <c r="AD624" s="89"/>
      <c r="AE624" s="89"/>
      <c r="AF624" s="89"/>
      <c r="AG624" s="89"/>
      <c r="AH624" s="45"/>
    </row>
    <row r="625" spans="1:34" s="23" customFormat="1" ht="27" customHeight="1">
      <c r="A625" s="22"/>
      <c r="D625" s="235" t="s">
        <v>285</v>
      </c>
      <c r="E625" s="235"/>
      <c r="F625" s="235"/>
      <c r="G625" s="235"/>
      <c r="H625" s="235"/>
      <c r="I625" s="235"/>
      <c r="J625" s="235"/>
      <c r="K625" s="235"/>
      <c r="L625" s="235"/>
      <c r="M625" s="235"/>
      <c r="N625" s="235"/>
      <c r="O625" s="235"/>
      <c r="P625" s="235"/>
      <c r="Q625" s="235"/>
      <c r="R625" s="235"/>
      <c r="S625" s="235"/>
      <c r="T625" s="235"/>
      <c r="U625" s="235"/>
      <c r="V625" s="235"/>
      <c r="W625" s="235"/>
      <c r="X625" s="235"/>
      <c r="Y625" s="235"/>
      <c r="Z625" s="235"/>
      <c r="AA625" s="235"/>
      <c r="AB625" s="235"/>
      <c r="AC625" s="235"/>
      <c r="AD625" s="235"/>
      <c r="AE625" s="235"/>
      <c r="AF625" s="235"/>
      <c r="AG625" s="235"/>
      <c r="AH625" s="45"/>
    </row>
    <row r="626" spans="1:34" ht="14.25" customHeight="1" thickBot="1">
      <c r="D626" s="95"/>
      <c r="E626" s="95"/>
      <c r="F626" s="95"/>
      <c r="G626" s="95"/>
      <c r="H626" s="95"/>
      <c r="I626" s="95"/>
      <c r="J626" s="95"/>
      <c r="K626" s="95"/>
      <c r="L626" s="95"/>
      <c r="M626" s="95"/>
      <c r="N626" s="89"/>
      <c r="O626" s="89"/>
      <c r="P626" s="89"/>
      <c r="Q626" s="89"/>
      <c r="R626" s="89"/>
      <c r="S626" s="89"/>
      <c r="T626" s="89"/>
      <c r="U626" s="89"/>
      <c r="V626" s="89"/>
      <c r="W626" s="89"/>
      <c r="X626" s="89"/>
      <c r="Y626" s="89"/>
      <c r="Z626" s="89"/>
      <c r="AA626" s="89"/>
      <c r="AB626" s="89"/>
      <c r="AC626" s="89"/>
      <c r="AD626" s="89"/>
      <c r="AE626" s="89"/>
      <c r="AF626" s="89"/>
      <c r="AG626" s="89"/>
    </row>
    <row r="627" spans="1:34" ht="14.25" customHeight="1" thickBot="1">
      <c r="D627" s="268" t="s">
        <v>147</v>
      </c>
      <c r="E627" s="269"/>
      <c r="F627" s="269"/>
      <c r="G627" s="269"/>
      <c r="H627" s="269"/>
      <c r="I627" s="269"/>
      <c r="J627" s="269"/>
      <c r="K627" s="269"/>
      <c r="L627" s="269"/>
      <c r="M627" s="270"/>
      <c r="N627" s="303" t="s">
        <v>16</v>
      </c>
      <c r="O627" s="304"/>
      <c r="P627" s="304"/>
      <c r="Q627" s="304"/>
      <c r="R627" s="304"/>
      <c r="S627" s="304"/>
      <c r="T627" s="304"/>
      <c r="U627" s="304"/>
      <c r="V627" s="304"/>
      <c r="W627" s="304"/>
      <c r="X627" s="303" t="s">
        <v>17</v>
      </c>
      <c r="Y627" s="304"/>
      <c r="Z627" s="304"/>
      <c r="AA627" s="304"/>
      <c r="AB627" s="304"/>
      <c r="AC627" s="304"/>
      <c r="AD627" s="304"/>
      <c r="AE627" s="304"/>
      <c r="AF627" s="304"/>
      <c r="AG627" s="305"/>
    </row>
    <row r="628" spans="1:34" ht="14.25" customHeight="1" thickBot="1">
      <c r="D628" s="268"/>
      <c r="E628" s="269"/>
      <c r="F628" s="269"/>
      <c r="G628" s="269"/>
      <c r="H628" s="269"/>
      <c r="I628" s="269"/>
      <c r="J628" s="269"/>
      <c r="K628" s="269"/>
      <c r="L628" s="269"/>
      <c r="M628" s="270"/>
      <c r="N628" s="306"/>
      <c r="O628" s="307"/>
      <c r="P628" s="307"/>
      <c r="Q628" s="307"/>
      <c r="R628" s="307"/>
      <c r="S628" s="307"/>
      <c r="T628" s="307"/>
      <c r="U628" s="307"/>
      <c r="V628" s="307"/>
      <c r="W628" s="307"/>
      <c r="X628" s="306"/>
      <c r="Y628" s="307"/>
      <c r="Z628" s="307"/>
      <c r="AA628" s="307"/>
      <c r="AB628" s="307"/>
      <c r="AC628" s="307"/>
      <c r="AD628" s="307"/>
      <c r="AE628" s="307"/>
      <c r="AF628" s="307"/>
      <c r="AG628" s="308"/>
    </row>
    <row r="629" spans="1:34" ht="14.25" customHeight="1">
      <c r="A629" s="3">
        <v>38</v>
      </c>
      <c r="D629" s="330" t="s">
        <v>286</v>
      </c>
      <c r="E629" s="331"/>
      <c r="F629" s="331"/>
      <c r="G629" s="331"/>
      <c r="H629" s="331"/>
      <c r="I629" s="331"/>
      <c r="J629" s="331"/>
      <c r="K629" s="331"/>
      <c r="L629" s="331"/>
      <c r="M629" s="332"/>
      <c r="N629" s="333">
        <v>0</v>
      </c>
      <c r="O629" s="333"/>
      <c r="P629" s="333"/>
      <c r="Q629" s="333"/>
      <c r="R629" s="333"/>
      <c r="S629" s="333"/>
      <c r="T629" s="333"/>
      <c r="U629" s="333"/>
      <c r="V629" s="333"/>
      <c r="W629" s="333"/>
      <c r="X629" s="333">
        <v>0</v>
      </c>
      <c r="Y629" s="333"/>
      <c r="Z629" s="333"/>
      <c r="AA629" s="333"/>
      <c r="AB629" s="333"/>
      <c r="AC629" s="333"/>
      <c r="AD629" s="333"/>
      <c r="AE629" s="333"/>
      <c r="AF629" s="333"/>
      <c r="AG629" s="333"/>
    </row>
    <row r="630" spans="1:34" ht="14.25" customHeight="1">
      <c r="D630" s="255" t="s">
        <v>287</v>
      </c>
      <c r="E630" s="256"/>
      <c r="F630" s="256"/>
      <c r="G630" s="256"/>
      <c r="H630" s="256"/>
      <c r="I630" s="256"/>
      <c r="J630" s="256"/>
      <c r="K630" s="256"/>
      <c r="L630" s="256"/>
      <c r="M630" s="257"/>
      <c r="N630" s="226">
        <v>3283179</v>
      </c>
      <c r="O630" s="226"/>
      <c r="P630" s="226"/>
      <c r="Q630" s="226"/>
      <c r="R630" s="226"/>
      <c r="S630" s="226"/>
      <c r="T630" s="226"/>
      <c r="U630" s="226"/>
      <c r="V630" s="226"/>
      <c r="W630" s="226"/>
      <c r="X630" s="226">
        <v>3063476</v>
      </c>
      <c r="Y630" s="226"/>
      <c r="Z630" s="226"/>
      <c r="AA630" s="226"/>
      <c r="AB630" s="226"/>
      <c r="AC630" s="226"/>
      <c r="AD630" s="226"/>
      <c r="AE630" s="226"/>
      <c r="AF630" s="226"/>
      <c r="AG630" s="226"/>
    </row>
    <row r="631" spans="1:34" ht="26.25" customHeight="1">
      <c r="D631" s="255" t="s">
        <v>288</v>
      </c>
      <c r="E631" s="256"/>
      <c r="F631" s="256"/>
      <c r="G631" s="256"/>
      <c r="H631" s="256"/>
      <c r="I631" s="256"/>
      <c r="J631" s="256"/>
      <c r="K631" s="256"/>
      <c r="L631" s="256"/>
      <c r="M631" s="257"/>
      <c r="N631" s="226">
        <v>44256434</v>
      </c>
      <c r="O631" s="226"/>
      <c r="P631" s="226"/>
      <c r="Q631" s="226"/>
      <c r="R631" s="226"/>
      <c r="S631" s="226"/>
      <c r="T631" s="226"/>
      <c r="U631" s="226"/>
      <c r="V631" s="226"/>
      <c r="W631" s="226"/>
      <c r="X631" s="226">
        <v>48107839</v>
      </c>
      <c r="Y631" s="226"/>
      <c r="Z631" s="226"/>
      <c r="AA631" s="226"/>
      <c r="AB631" s="226"/>
      <c r="AC631" s="226"/>
      <c r="AD631" s="226"/>
      <c r="AE631" s="226"/>
      <c r="AF631" s="226"/>
      <c r="AG631" s="226"/>
    </row>
    <row r="632" spans="1:34" ht="26.25" customHeight="1">
      <c r="D632" s="255" t="s">
        <v>289</v>
      </c>
      <c r="E632" s="256"/>
      <c r="F632" s="256"/>
      <c r="G632" s="256"/>
      <c r="H632" s="256"/>
      <c r="I632" s="256"/>
      <c r="J632" s="256"/>
      <c r="K632" s="256"/>
      <c r="L632" s="256"/>
      <c r="M632" s="257"/>
      <c r="N632" s="326">
        <v>0</v>
      </c>
      <c r="O632" s="326"/>
      <c r="P632" s="326"/>
      <c r="Q632" s="326"/>
      <c r="R632" s="326"/>
      <c r="S632" s="326"/>
      <c r="T632" s="326"/>
      <c r="U632" s="326"/>
      <c r="V632" s="326"/>
      <c r="W632" s="326"/>
      <c r="X632" s="326">
        <v>0</v>
      </c>
      <c r="Y632" s="326"/>
      <c r="Z632" s="326"/>
      <c r="AA632" s="326"/>
      <c r="AB632" s="326"/>
      <c r="AC632" s="326"/>
      <c r="AD632" s="326"/>
      <c r="AE632" s="326"/>
      <c r="AF632" s="326"/>
      <c r="AG632" s="326"/>
    </row>
    <row r="633" spans="1:34" ht="26.25" customHeight="1">
      <c r="D633" s="255" t="s">
        <v>290</v>
      </c>
      <c r="E633" s="256"/>
      <c r="F633" s="256"/>
      <c r="G633" s="256"/>
      <c r="H633" s="256"/>
      <c r="I633" s="256"/>
      <c r="J633" s="256"/>
      <c r="K633" s="256"/>
      <c r="L633" s="256"/>
      <c r="M633" s="257"/>
      <c r="N633" s="226">
        <v>6234541</v>
      </c>
      <c r="O633" s="226"/>
      <c r="P633" s="226"/>
      <c r="Q633" s="226"/>
      <c r="R633" s="226"/>
      <c r="S633" s="226"/>
      <c r="T633" s="226"/>
      <c r="U633" s="226"/>
      <c r="V633" s="226"/>
      <c r="W633" s="226"/>
      <c r="X633" s="226">
        <v>5221469</v>
      </c>
      <c r="Y633" s="226"/>
      <c r="Z633" s="226"/>
      <c r="AA633" s="226"/>
      <c r="AB633" s="226"/>
      <c r="AC633" s="226"/>
      <c r="AD633" s="226"/>
      <c r="AE633" s="226"/>
      <c r="AF633" s="226"/>
      <c r="AG633" s="226"/>
    </row>
    <row r="634" spans="1:34" ht="26.25" customHeight="1">
      <c r="D634" s="255" t="s">
        <v>699</v>
      </c>
      <c r="E634" s="256"/>
      <c r="F634" s="256"/>
      <c r="G634" s="256"/>
      <c r="H634" s="256"/>
      <c r="I634" s="256"/>
      <c r="J634" s="256"/>
      <c r="K634" s="256"/>
      <c r="L634" s="256"/>
      <c r="M634" s="257"/>
      <c r="N634" s="226">
        <v>835784</v>
      </c>
      <c r="O634" s="226"/>
      <c r="P634" s="226"/>
      <c r="Q634" s="226"/>
      <c r="R634" s="226"/>
      <c r="S634" s="226"/>
      <c r="T634" s="226"/>
      <c r="U634" s="226"/>
      <c r="V634" s="226"/>
      <c r="W634" s="226"/>
      <c r="X634" s="226">
        <v>907945</v>
      </c>
      <c r="Y634" s="226"/>
      <c r="Z634" s="226"/>
      <c r="AA634" s="226"/>
      <c r="AB634" s="226"/>
      <c r="AC634" s="226"/>
      <c r="AD634" s="226"/>
      <c r="AE634" s="226"/>
      <c r="AF634" s="226"/>
      <c r="AG634" s="226"/>
    </row>
    <row r="635" spans="1:34" ht="26.25" customHeight="1" thickBot="1">
      <c r="D635" s="327" t="s">
        <v>291</v>
      </c>
      <c r="E635" s="328"/>
      <c r="F635" s="328"/>
      <c r="G635" s="328"/>
      <c r="H635" s="328"/>
      <c r="I635" s="328"/>
      <c r="J635" s="328"/>
      <c r="K635" s="328"/>
      <c r="L635" s="328"/>
      <c r="M635" s="329"/>
      <c r="N635" s="318">
        <f>SUM(N629:W634)</f>
        <v>54609938</v>
      </c>
      <c r="O635" s="318"/>
      <c r="P635" s="318"/>
      <c r="Q635" s="318"/>
      <c r="R635" s="318"/>
      <c r="S635" s="318"/>
      <c r="T635" s="318"/>
      <c r="U635" s="318"/>
      <c r="V635" s="318"/>
      <c r="W635" s="318"/>
      <c r="X635" s="318">
        <f>SUM(X629:AG634)</f>
        <v>57300729</v>
      </c>
      <c r="Y635" s="318"/>
      <c r="Z635" s="318"/>
      <c r="AA635" s="318"/>
      <c r="AB635" s="318"/>
      <c r="AC635" s="318"/>
      <c r="AD635" s="318"/>
      <c r="AE635" s="318"/>
      <c r="AF635" s="318"/>
      <c r="AG635" s="318"/>
    </row>
    <row r="636" spans="1:34" s="81" customFormat="1" ht="15" customHeight="1">
      <c r="A636" s="79"/>
      <c r="D636" s="78"/>
      <c r="E636" s="78"/>
      <c r="F636" s="78"/>
      <c r="G636" s="78"/>
      <c r="H636" s="78"/>
      <c r="I636" s="78"/>
      <c r="J636" s="78"/>
      <c r="K636" s="78"/>
      <c r="L636" s="78"/>
      <c r="M636" s="78"/>
      <c r="N636" s="84"/>
      <c r="O636" s="84"/>
      <c r="P636" s="84"/>
      <c r="Q636" s="84"/>
      <c r="R636" s="84"/>
      <c r="S636" s="84"/>
      <c r="T636" s="84"/>
      <c r="U636" s="84"/>
      <c r="V636" s="84"/>
      <c r="W636" s="84"/>
      <c r="X636" s="84"/>
      <c r="Y636" s="84"/>
      <c r="Z636" s="84"/>
      <c r="AA636" s="84"/>
      <c r="AB636" s="84"/>
      <c r="AC636" s="84"/>
      <c r="AD636" s="84"/>
      <c r="AE636" s="84"/>
      <c r="AF636" s="84"/>
      <c r="AG636" s="84"/>
      <c r="AH636" s="89"/>
    </row>
    <row r="637" spans="1:34" ht="14.25" customHeight="1">
      <c r="D637" s="276" t="s">
        <v>292</v>
      </c>
      <c r="E637" s="276"/>
      <c r="F637" s="276"/>
      <c r="G637" s="276"/>
      <c r="H637" s="276"/>
      <c r="I637" s="276"/>
      <c r="J637" s="276"/>
      <c r="K637" s="276"/>
      <c r="L637" s="276"/>
      <c r="M637" s="276"/>
      <c r="N637" s="276"/>
      <c r="O637" s="276"/>
      <c r="P637" s="276"/>
      <c r="Q637" s="276"/>
      <c r="R637" s="276"/>
      <c r="S637" s="276"/>
      <c r="T637" s="276"/>
      <c r="U637" s="276"/>
      <c r="V637" s="276"/>
      <c r="W637" s="276"/>
      <c r="X637" s="276"/>
      <c r="Y637" s="276"/>
      <c r="Z637" s="276"/>
      <c r="AA637" s="276"/>
      <c r="AB637" s="276"/>
      <c r="AC637" s="276"/>
      <c r="AD637" s="276"/>
      <c r="AE637" s="276"/>
      <c r="AF637" s="276"/>
      <c r="AG637" s="276"/>
    </row>
    <row r="638" spans="1:34" ht="14.25" customHeight="1">
      <c r="D638" s="89"/>
      <c r="E638" s="89"/>
      <c r="F638" s="89"/>
      <c r="G638" s="89"/>
      <c r="H638" s="89"/>
      <c r="I638" s="89"/>
      <c r="J638" s="89"/>
      <c r="K638" s="89"/>
      <c r="L638" s="89"/>
      <c r="M638" s="89"/>
      <c r="N638" s="89"/>
      <c r="O638" s="89"/>
      <c r="P638" s="89"/>
      <c r="Q638" s="89"/>
      <c r="R638" s="89"/>
      <c r="S638" s="89"/>
      <c r="T638" s="89"/>
      <c r="U638" s="89"/>
      <c r="V638" s="89"/>
      <c r="W638" s="89"/>
      <c r="X638" s="89"/>
      <c r="Y638" s="89"/>
      <c r="Z638" s="89"/>
      <c r="AA638" s="89"/>
      <c r="AB638" s="89"/>
      <c r="AC638" s="89"/>
      <c r="AD638" s="89"/>
      <c r="AE638" s="89"/>
      <c r="AF638" s="89"/>
      <c r="AG638" s="89"/>
    </row>
    <row r="639" spans="1:34" ht="14.25" customHeight="1">
      <c r="D639" s="235" t="s">
        <v>293</v>
      </c>
      <c r="E639" s="235"/>
      <c r="F639" s="235"/>
      <c r="G639" s="235"/>
      <c r="H639" s="235"/>
      <c r="I639" s="235"/>
      <c r="J639" s="235"/>
      <c r="K639" s="235"/>
      <c r="L639" s="235"/>
      <c r="M639" s="235"/>
      <c r="N639" s="235"/>
      <c r="O639" s="235"/>
      <c r="P639" s="235"/>
      <c r="Q639" s="235"/>
      <c r="R639" s="235"/>
      <c r="S639" s="235"/>
      <c r="T639" s="235"/>
      <c r="U639" s="235"/>
      <c r="V639" s="235"/>
      <c r="W639" s="235"/>
      <c r="X639" s="235"/>
      <c r="Y639" s="235"/>
      <c r="Z639" s="235"/>
      <c r="AA639" s="235"/>
      <c r="AB639" s="235"/>
      <c r="AC639" s="235"/>
      <c r="AD639" s="235"/>
      <c r="AE639" s="235"/>
      <c r="AF639" s="235"/>
      <c r="AG639" s="235"/>
    </row>
    <row r="640" spans="1:34" ht="14.25" customHeight="1" thickBot="1">
      <c r="D640" s="89"/>
      <c r="E640" s="89"/>
      <c r="F640" s="89"/>
      <c r="G640" s="89"/>
      <c r="H640" s="89"/>
      <c r="I640" s="89"/>
      <c r="J640" s="89"/>
      <c r="K640" s="89"/>
      <c r="L640" s="89"/>
      <c r="M640" s="89"/>
      <c r="N640" s="89"/>
      <c r="O640" s="89"/>
      <c r="P640" s="89"/>
      <c r="Q640" s="89"/>
      <c r="R640" s="89"/>
      <c r="S640" s="89"/>
      <c r="T640" s="89"/>
      <c r="U640" s="89"/>
      <c r="V640" s="89"/>
      <c r="W640" s="89"/>
      <c r="X640" s="89"/>
      <c r="Y640" s="89"/>
      <c r="Z640" s="89"/>
      <c r="AA640" s="89"/>
      <c r="AB640" s="89"/>
      <c r="AC640" s="89"/>
      <c r="AD640" s="89"/>
      <c r="AE640" s="89"/>
      <c r="AF640" s="89"/>
      <c r="AG640" s="89"/>
    </row>
    <row r="641" spans="1:34" ht="14.25" customHeight="1">
      <c r="D641" s="262" t="s">
        <v>147</v>
      </c>
      <c r="E641" s="263"/>
      <c r="F641" s="263"/>
      <c r="G641" s="263"/>
      <c r="H641" s="263"/>
      <c r="I641" s="263"/>
      <c r="J641" s="263"/>
      <c r="K641" s="263"/>
      <c r="L641" s="263"/>
      <c r="M641" s="264"/>
      <c r="N641" s="303" t="s">
        <v>16</v>
      </c>
      <c r="O641" s="304"/>
      <c r="P641" s="304"/>
      <c r="Q641" s="304"/>
      <c r="R641" s="304"/>
      <c r="S641" s="304"/>
      <c r="T641" s="304"/>
      <c r="U641" s="304"/>
      <c r="V641" s="304"/>
      <c r="W641" s="304"/>
      <c r="X641" s="303" t="s">
        <v>17</v>
      </c>
      <c r="Y641" s="304"/>
      <c r="Z641" s="304"/>
      <c r="AA641" s="304"/>
      <c r="AB641" s="304"/>
      <c r="AC641" s="304"/>
      <c r="AD641" s="304"/>
      <c r="AE641" s="304"/>
      <c r="AF641" s="304"/>
      <c r="AG641" s="305"/>
    </row>
    <row r="642" spans="1:34" ht="14.25" customHeight="1" thickBot="1">
      <c r="D642" s="265"/>
      <c r="E642" s="266"/>
      <c r="F642" s="266"/>
      <c r="G642" s="266"/>
      <c r="H642" s="266"/>
      <c r="I642" s="266"/>
      <c r="J642" s="266"/>
      <c r="K642" s="266"/>
      <c r="L642" s="266"/>
      <c r="M642" s="267"/>
      <c r="N642" s="306"/>
      <c r="O642" s="307"/>
      <c r="P642" s="307"/>
      <c r="Q642" s="307"/>
      <c r="R642" s="307"/>
      <c r="S642" s="307"/>
      <c r="T642" s="307"/>
      <c r="U642" s="307"/>
      <c r="V642" s="307"/>
      <c r="W642" s="307"/>
      <c r="X642" s="306"/>
      <c r="Y642" s="307"/>
      <c r="Z642" s="307"/>
      <c r="AA642" s="307"/>
      <c r="AB642" s="307"/>
      <c r="AC642" s="307"/>
      <c r="AD642" s="307"/>
      <c r="AE642" s="307"/>
      <c r="AF642" s="307"/>
      <c r="AG642" s="308"/>
    </row>
    <row r="643" spans="1:34" ht="14.25" customHeight="1">
      <c r="A643" s="3">
        <v>39</v>
      </c>
      <c r="D643" s="312" t="s">
        <v>294</v>
      </c>
      <c r="E643" s="313"/>
      <c r="F643" s="313"/>
      <c r="G643" s="313"/>
      <c r="H643" s="313"/>
      <c r="I643" s="313"/>
      <c r="J643" s="313"/>
      <c r="K643" s="313"/>
      <c r="L643" s="313"/>
      <c r="M643" s="314"/>
      <c r="N643" s="326">
        <v>3236543</v>
      </c>
      <c r="O643" s="326"/>
      <c r="P643" s="326"/>
      <c r="Q643" s="326"/>
      <c r="R643" s="326"/>
      <c r="S643" s="326"/>
      <c r="T643" s="326"/>
      <c r="U643" s="326"/>
      <c r="V643" s="326"/>
      <c r="W643" s="326"/>
      <c r="X643" s="315">
        <v>3197122</v>
      </c>
      <c r="Y643" s="316"/>
      <c r="Z643" s="316"/>
      <c r="AA643" s="316"/>
      <c r="AB643" s="316"/>
      <c r="AC643" s="316"/>
      <c r="AD643" s="316"/>
      <c r="AE643" s="316"/>
      <c r="AF643" s="316"/>
      <c r="AG643" s="317"/>
    </row>
    <row r="644" spans="1:34" ht="14.25" customHeight="1">
      <c r="D644" s="255" t="s">
        <v>513</v>
      </c>
      <c r="E644" s="256"/>
      <c r="F644" s="256"/>
      <c r="G644" s="256"/>
      <c r="H644" s="256"/>
      <c r="I644" s="256"/>
      <c r="J644" s="256"/>
      <c r="K644" s="256"/>
      <c r="L644" s="256"/>
      <c r="M644" s="257"/>
      <c r="N644" s="226">
        <v>505200</v>
      </c>
      <c r="O644" s="226"/>
      <c r="P644" s="226"/>
      <c r="Q644" s="226"/>
      <c r="R644" s="226"/>
      <c r="S644" s="226"/>
      <c r="T644" s="226"/>
      <c r="U644" s="226"/>
      <c r="V644" s="226"/>
      <c r="W644" s="226"/>
      <c r="X644" s="226">
        <f>366000+52800</f>
        <v>418800</v>
      </c>
      <c r="Y644" s="226"/>
      <c r="Z644" s="226"/>
      <c r="AA644" s="226"/>
      <c r="AB644" s="226"/>
      <c r="AC644" s="226"/>
      <c r="AD644" s="226"/>
      <c r="AE644" s="226"/>
      <c r="AF644" s="226"/>
      <c r="AG644" s="226"/>
    </row>
    <row r="645" spans="1:34" s="24" customFormat="1" ht="29.25" customHeight="1">
      <c r="A645" s="21"/>
      <c r="D645" s="255" t="s">
        <v>295</v>
      </c>
      <c r="E645" s="256"/>
      <c r="F645" s="256"/>
      <c r="G645" s="256"/>
      <c r="H645" s="256"/>
      <c r="I645" s="256"/>
      <c r="J645" s="256"/>
      <c r="K645" s="256"/>
      <c r="L645" s="256"/>
      <c r="M645" s="257"/>
      <c r="N645" s="248">
        <v>19200</v>
      </c>
      <c r="O645" s="249"/>
      <c r="P645" s="249"/>
      <c r="Q645" s="249"/>
      <c r="R645" s="249"/>
      <c r="S645" s="249"/>
      <c r="T645" s="249"/>
      <c r="U645" s="249"/>
      <c r="V645" s="249"/>
      <c r="W645" s="250"/>
      <c r="X645" s="248">
        <v>18466</v>
      </c>
      <c r="Y645" s="249"/>
      <c r="Z645" s="249"/>
      <c r="AA645" s="249"/>
      <c r="AB645" s="249"/>
      <c r="AC645" s="249"/>
      <c r="AD645" s="249"/>
      <c r="AE645" s="249"/>
      <c r="AF645" s="249"/>
      <c r="AG645" s="250"/>
      <c r="AH645" s="46"/>
    </row>
    <row r="646" spans="1:34" s="24" customFormat="1" ht="29.25" customHeight="1">
      <c r="A646" s="21"/>
      <c r="D646" s="255" t="s">
        <v>296</v>
      </c>
      <c r="E646" s="256"/>
      <c r="F646" s="256"/>
      <c r="G646" s="256"/>
      <c r="H646" s="256"/>
      <c r="I646" s="256"/>
      <c r="J646" s="256"/>
      <c r="K646" s="256"/>
      <c r="L646" s="256"/>
      <c r="M646" s="257"/>
      <c r="N646" s="248">
        <v>27478</v>
      </c>
      <c r="O646" s="249"/>
      <c r="P646" s="249"/>
      <c r="Q646" s="249"/>
      <c r="R646" s="249"/>
      <c r="S646" s="249"/>
      <c r="T646" s="249"/>
      <c r="U646" s="249"/>
      <c r="V646" s="249"/>
      <c r="W646" s="250"/>
      <c r="X646" s="248">
        <v>20746</v>
      </c>
      <c r="Y646" s="249"/>
      <c r="Z646" s="249"/>
      <c r="AA646" s="249"/>
      <c r="AB646" s="249"/>
      <c r="AC646" s="249"/>
      <c r="AD646" s="249"/>
      <c r="AE646" s="249"/>
      <c r="AF646" s="249"/>
      <c r="AG646" s="250"/>
      <c r="AH646" s="46"/>
    </row>
    <row r="647" spans="1:34" s="24" customFormat="1" ht="29.25" customHeight="1">
      <c r="A647" s="21"/>
      <c r="D647" s="255" t="s">
        <v>297</v>
      </c>
      <c r="E647" s="256"/>
      <c r="F647" s="256"/>
      <c r="G647" s="256"/>
      <c r="H647" s="256"/>
      <c r="I647" s="256"/>
      <c r="J647" s="256"/>
      <c r="K647" s="256"/>
      <c r="L647" s="256"/>
      <c r="M647" s="257"/>
      <c r="N647" s="248">
        <f>40878-N645</f>
        <v>21678</v>
      </c>
      <c r="O647" s="249"/>
      <c r="P647" s="249"/>
      <c r="Q647" s="249"/>
      <c r="R647" s="249"/>
      <c r="S647" s="249"/>
      <c r="T647" s="249"/>
      <c r="U647" s="249"/>
      <c r="V647" s="249"/>
      <c r="W647" s="250"/>
      <c r="X647" s="248">
        <f>800*12</f>
        <v>9600</v>
      </c>
      <c r="Y647" s="249"/>
      <c r="Z647" s="249"/>
      <c r="AA647" s="249"/>
      <c r="AB647" s="249"/>
      <c r="AC647" s="249"/>
      <c r="AD647" s="249"/>
      <c r="AE647" s="249"/>
      <c r="AF647" s="249"/>
      <c r="AG647" s="250"/>
      <c r="AH647" s="46"/>
    </row>
    <row r="648" spans="1:34" s="24" customFormat="1" ht="29.25" customHeight="1">
      <c r="A648" s="21"/>
      <c r="D648" s="255" t="s">
        <v>298</v>
      </c>
      <c r="E648" s="256"/>
      <c r="F648" s="256"/>
      <c r="G648" s="256"/>
      <c r="H648" s="256"/>
      <c r="I648" s="256"/>
      <c r="J648" s="256"/>
      <c r="K648" s="256"/>
      <c r="L648" s="256"/>
      <c r="M648" s="257"/>
      <c r="N648" s="248">
        <v>401587</v>
      </c>
      <c r="O648" s="249"/>
      <c r="P648" s="249"/>
      <c r="Q648" s="249"/>
      <c r="R648" s="249"/>
      <c r="S648" s="249"/>
      <c r="T648" s="249"/>
      <c r="U648" s="249"/>
      <c r="V648" s="249"/>
      <c r="W648" s="250"/>
      <c r="X648" s="248">
        <v>459448</v>
      </c>
      <c r="Y648" s="249"/>
      <c r="Z648" s="249"/>
      <c r="AA648" s="249"/>
      <c r="AB648" s="249"/>
      <c r="AC648" s="249"/>
      <c r="AD648" s="249"/>
      <c r="AE648" s="249"/>
      <c r="AF648" s="249"/>
      <c r="AG648" s="250"/>
      <c r="AH648" s="46"/>
    </row>
    <row r="649" spans="1:34" s="24" customFormat="1" ht="29.25" customHeight="1">
      <c r="A649" s="21"/>
      <c r="D649" s="255" t="s">
        <v>299</v>
      </c>
      <c r="E649" s="256"/>
      <c r="F649" s="256"/>
      <c r="G649" s="256"/>
      <c r="H649" s="256"/>
      <c r="I649" s="256"/>
      <c r="J649" s="256"/>
      <c r="K649" s="256"/>
      <c r="L649" s="256"/>
      <c r="M649" s="257"/>
      <c r="N649" s="248">
        <v>301143</v>
      </c>
      <c r="O649" s="249"/>
      <c r="P649" s="249"/>
      <c r="Q649" s="249"/>
      <c r="R649" s="249"/>
      <c r="S649" s="249"/>
      <c r="T649" s="249"/>
      <c r="U649" s="249"/>
      <c r="V649" s="249"/>
      <c r="W649" s="250"/>
      <c r="X649" s="248">
        <v>280860</v>
      </c>
      <c r="Y649" s="249"/>
      <c r="Z649" s="249"/>
      <c r="AA649" s="249"/>
      <c r="AB649" s="249"/>
      <c r="AC649" s="249"/>
      <c r="AD649" s="249"/>
      <c r="AE649" s="249"/>
      <c r="AF649" s="249"/>
      <c r="AG649" s="250"/>
      <c r="AH649" s="46"/>
    </row>
    <row r="650" spans="1:34" s="24" customFormat="1" ht="29.25" customHeight="1">
      <c r="A650" s="21"/>
      <c r="D650" s="255" t="s">
        <v>300</v>
      </c>
      <c r="E650" s="256"/>
      <c r="F650" s="256"/>
      <c r="G650" s="256"/>
      <c r="H650" s="256"/>
      <c r="I650" s="256"/>
      <c r="J650" s="256"/>
      <c r="K650" s="256"/>
      <c r="L650" s="256"/>
      <c r="M650" s="257"/>
      <c r="N650" s="248">
        <v>39501</v>
      </c>
      <c r="O650" s="249"/>
      <c r="P650" s="249"/>
      <c r="Q650" s="249"/>
      <c r="R650" s="249"/>
      <c r="S650" s="249"/>
      <c r="T650" s="249"/>
      <c r="U650" s="249"/>
      <c r="V650" s="249"/>
      <c r="W650" s="250"/>
      <c r="X650" s="248">
        <v>39024</v>
      </c>
      <c r="Y650" s="249"/>
      <c r="Z650" s="249"/>
      <c r="AA650" s="249"/>
      <c r="AB650" s="249"/>
      <c r="AC650" s="249"/>
      <c r="AD650" s="249"/>
      <c r="AE650" s="249"/>
      <c r="AF650" s="249"/>
      <c r="AG650" s="250"/>
      <c r="AH650" s="46"/>
    </row>
    <row r="651" spans="1:34" s="24" customFormat="1" ht="29.25" customHeight="1">
      <c r="A651" s="21"/>
      <c r="D651" s="244" t="s">
        <v>301</v>
      </c>
      <c r="E651" s="244"/>
      <c r="F651" s="244"/>
      <c r="G651" s="244"/>
      <c r="H651" s="244"/>
      <c r="I651" s="244"/>
      <c r="J651" s="244"/>
      <c r="K651" s="244"/>
      <c r="L651" s="244"/>
      <c r="M651" s="244"/>
      <c r="N651" s="226">
        <v>18857</v>
      </c>
      <c r="O651" s="226"/>
      <c r="P651" s="226"/>
      <c r="Q651" s="226"/>
      <c r="R651" s="226"/>
      <c r="S651" s="226"/>
      <c r="T651" s="226"/>
      <c r="U651" s="226"/>
      <c r="V651" s="226"/>
      <c r="W651" s="226"/>
      <c r="X651" s="226">
        <v>13538</v>
      </c>
      <c r="Y651" s="226"/>
      <c r="Z651" s="226"/>
      <c r="AA651" s="226"/>
      <c r="AB651" s="226"/>
      <c r="AC651" s="226"/>
      <c r="AD651" s="226"/>
      <c r="AE651" s="226"/>
      <c r="AF651" s="226"/>
      <c r="AG651" s="226"/>
      <c r="AH651" s="46"/>
    </row>
    <row r="652" spans="1:34" s="24" customFormat="1" ht="29.25" customHeight="1">
      <c r="A652" s="21"/>
      <c r="D652" s="244" t="s">
        <v>302</v>
      </c>
      <c r="E652" s="244"/>
      <c r="F652" s="244"/>
      <c r="G652" s="244"/>
      <c r="H652" s="244"/>
      <c r="I652" s="244"/>
      <c r="J652" s="244"/>
      <c r="K652" s="244"/>
      <c r="L652" s="244"/>
      <c r="M652" s="244"/>
      <c r="N652" s="226">
        <f>+N643-N644-N645-N646-N647-N648-N649-N650-N651</f>
        <v>1901899</v>
      </c>
      <c r="O652" s="226"/>
      <c r="P652" s="226"/>
      <c r="Q652" s="226"/>
      <c r="R652" s="226"/>
      <c r="S652" s="226"/>
      <c r="T652" s="226"/>
      <c r="U652" s="226"/>
      <c r="V652" s="226"/>
      <c r="W652" s="226"/>
      <c r="X652" s="226">
        <f>+X643-SUM(X644:AG651)</f>
        <v>1936640</v>
      </c>
      <c r="Y652" s="226"/>
      <c r="Z652" s="226"/>
      <c r="AA652" s="226"/>
      <c r="AB652" s="226"/>
      <c r="AC652" s="226"/>
      <c r="AD652" s="226"/>
      <c r="AE652" s="226"/>
      <c r="AF652" s="226"/>
      <c r="AG652" s="226"/>
      <c r="AH652" s="46"/>
    </row>
    <row r="653" spans="1:34" s="24" customFormat="1" ht="29.25" customHeight="1">
      <c r="A653" s="21"/>
      <c r="D653" s="325" t="s">
        <v>303</v>
      </c>
      <c r="E653" s="325"/>
      <c r="F653" s="325"/>
      <c r="G653" s="325"/>
      <c r="H653" s="325"/>
      <c r="I653" s="325"/>
      <c r="J653" s="325"/>
      <c r="K653" s="325"/>
      <c r="L653" s="325"/>
      <c r="M653" s="325"/>
      <c r="N653" s="226">
        <f>SUM(N654:W657)</f>
        <v>6477996</v>
      </c>
      <c r="O653" s="226"/>
      <c r="P653" s="226"/>
      <c r="Q653" s="226"/>
      <c r="R653" s="226"/>
      <c r="S653" s="226"/>
      <c r="T653" s="226"/>
      <c r="U653" s="226"/>
      <c r="V653" s="226"/>
      <c r="W653" s="226"/>
      <c r="X653" s="226">
        <f>SUM(X654:AG657)</f>
        <v>5435822</v>
      </c>
      <c r="Y653" s="226"/>
      <c r="Z653" s="226"/>
      <c r="AA653" s="226"/>
      <c r="AB653" s="226"/>
      <c r="AC653" s="226"/>
      <c r="AD653" s="226"/>
      <c r="AE653" s="226"/>
      <c r="AF653" s="226"/>
      <c r="AG653" s="226"/>
      <c r="AH653" s="46"/>
    </row>
    <row r="654" spans="1:34" s="24" customFormat="1" ht="29.25" customHeight="1">
      <c r="A654" s="21"/>
      <c r="D654" s="244" t="s">
        <v>304</v>
      </c>
      <c r="E654" s="244"/>
      <c r="F654" s="244"/>
      <c r="G654" s="244"/>
      <c r="H654" s="244"/>
      <c r="I654" s="244"/>
      <c r="J654" s="244"/>
      <c r="K654" s="244"/>
      <c r="L654" s="244"/>
      <c r="M654" s="244"/>
      <c r="N654" s="226">
        <v>6006756</v>
      </c>
      <c r="O654" s="226"/>
      <c r="P654" s="226"/>
      <c r="Q654" s="226"/>
      <c r="R654" s="226"/>
      <c r="S654" s="226"/>
      <c r="T654" s="226"/>
      <c r="U654" s="226"/>
      <c r="V654" s="226"/>
      <c r="W654" s="226"/>
      <c r="X654" s="226">
        <v>4927060</v>
      </c>
      <c r="Y654" s="226"/>
      <c r="Z654" s="226"/>
      <c r="AA654" s="226"/>
      <c r="AB654" s="226"/>
      <c r="AC654" s="226"/>
      <c r="AD654" s="226"/>
      <c r="AE654" s="226"/>
      <c r="AF654" s="226"/>
      <c r="AG654" s="226"/>
      <c r="AH654" s="46"/>
    </row>
    <row r="655" spans="1:34" s="24" customFormat="1" ht="29.25" customHeight="1">
      <c r="A655" s="21"/>
      <c r="D655" s="244" t="s">
        <v>305</v>
      </c>
      <c r="E655" s="244"/>
      <c r="F655" s="244"/>
      <c r="G655" s="244"/>
      <c r="H655" s="244"/>
      <c r="I655" s="244"/>
      <c r="J655" s="244"/>
      <c r="K655" s="244"/>
      <c r="L655" s="244"/>
      <c r="M655" s="244"/>
      <c r="N655" s="226">
        <v>488608</v>
      </c>
      <c r="O655" s="226"/>
      <c r="P655" s="226"/>
      <c r="Q655" s="226"/>
      <c r="R655" s="226"/>
      <c r="S655" s="226"/>
      <c r="T655" s="226"/>
      <c r="U655" s="226"/>
      <c r="V655" s="226"/>
      <c r="W655" s="226"/>
      <c r="X655" s="226">
        <v>466604</v>
      </c>
      <c r="Y655" s="226"/>
      <c r="Z655" s="226"/>
      <c r="AA655" s="226"/>
      <c r="AB655" s="226"/>
      <c r="AC655" s="226"/>
      <c r="AD655" s="226"/>
      <c r="AE655" s="226"/>
      <c r="AF655" s="226"/>
      <c r="AG655" s="226"/>
      <c r="AH655" s="46"/>
    </row>
    <row r="656" spans="1:34" s="24" customFormat="1" ht="29.25" customHeight="1">
      <c r="A656" s="21"/>
      <c r="D656" s="244" t="s">
        <v>306</v>
      </c>
      <c r="E656" s="244"/>
      <c r="F656" s="244"/>
      <c r="G656" s="244"/>
      <c r="H656" s="244"/>
      <c r="I656" s="244"/>
      <c r="J656" s="244"/>
      <c r="K656" s="244"/>
      <c r="L656" s="244"/>
      <c r="M656" s="244"/>
      <c r="N656" s="226">
        <v>7931</v>
      </c>
      <c r="O656" s="226"/>
      <c r="P656" s="226"/>
      <c r="Q656" s="226"/>
      <c r="R656" s="226"/>
      <c r="S656" s="226"/>
      <c r="T656" s="226"/>
      <c r="U656" s="226"/>
      <c r="V656" s="226"/>
      <c r="W656" s="226"/>
      <c r="X656" s="226">
        <v>14158</v>
      </c>
      <c r="Y656" s="226"/>
      <c r="Z656" s="226"/>
      <c r="AA656" s="226"/>
      <c r="AB656" s="226"/>
      <c r="AC656" s="226"/>
      <c r="AD656" s="226"/>
      <c r="AE656" s="226"/>
      <c r="AF656" s="226"/>
      <c r="AG656" s="226"/>
      <c r="AH656" s="46"/>
    </row>
    <row r="657" spans="1:34" s="24" customFormat="1" ht="29.25" customHeight="1">
      <c r="A657" s="21"/>
      <c r="D657" s="244" t="s">
        <v>307</v>
      </c>
      <c r="E657" s="244"/>
      <c r="F657" s="244"/>
      <c r="G657" s="244"/>
      <c r="H657" s="244"/>
      <c r="I657" s="244"/>
      <c r="J657" s="244"/>
      <c r="K657" s="244"/>
      <c r="L657" s="244"/>
      <c r="M657" s="244"/>
      <c r="N657" s="226">
        <v>-25299</v>
      </c>
      <c r="O657" s="226"/>
      <c r="P657" s="226"/>
      <c r="Q657" s="226"/>
      <c r="R657" s="226"/>
      <c r="S657" s="226"/>
      <c r="T657" s="226"/>
      <c r="U657" s="226"/>
      <c r="V657" s="226"/>
      <c r="W657" s="226"/>
      <c r="X657" s="226">
        <v>28000</v>
      </c>
      <c r="Y657" s="226"/>
      <c r="Z657" s="226"/>
      <c r="AA657" s="226"/>
      <c r="AB657" s="226"/>
      <c r="AC657" s="226"/>
      <c r="AD657" s="226"/>
      <c r="AE657" s="226"/>
      <c r="AF657" s="226"/>
      <c r="AG657" s="226"/>
      <c r="AH657" s="46"/>
    </row>
    <row r="658" spans="1:34" s="24" customFormat="1" ht="29.25" customHeight="1">
      <c r="A658" s="21"/>
      <c r="D658" s="322" t="s">
        <v>308</v>
      </c>
      <c r="E658" s="323"/>
      <c r="F658" s="323"/>
      <c r="G658" s="323"/>
      <c r="H658" s="323"/>
      <c r="I658" s="323"/>
      <c r="J658" s="323"/>
      <c r="K658" s="323"/>
      <c r="L658" s="323"/>
      <c r="M658" s="324"/>
      <c r="N658" s="226">
        <f>N659+N661</f>
        <v>100770</v>
      </c>
      <c r="O658" s="226"/>
      <c r="P658" s="226"/>
      <c r="Q658" s="226"/>
      <c r="R658" s="226"/>
      <c r="S658" s="226"/>
      <c r="T658" s="226"/>
      <c r="U658" s="226"/>
      <c r="V658" s="226"/>
      <c r="W658" s="226"/>
      <c r="X658" s="226">
        <f>X659+X661</f>
        <v>128538</v>
      </c>
      <c r="Y658" s="226"/>
      <c r="Z658" s="226"/>
      <c r="AA658" s="226"/>
      <c r="AB658" s="226"/>
      <c r="AC658" s="226"/>
      <c r="AD658" s="226"/>
      <c r="AE658" s="226"/>
      <c r="AF658" s="226"/>
      <c r="AG658" s="226"/>
      <c r="AH658" s="46"/>
    </row>
    <row r="659" spans="1:34" s="24" customFormat="1" ht="29.25" customHeight="1">
      <c r="A659" s="21"/>
      <c r="D659" s="319" t="s">
        <v>309</v>
      </c>
      <c r="E659" s="320"/>
      <c r="F659" s="320"/>
      <c r="G659" s="320"/>
      <c r="H659" s="320"/>
      <c r="I659" s="320"/>
      <c r="J659" s="320"/>
      <c r="K659" s="320"/>
      <c r="L659" s="320"/>
      <c r="M659" s="321"/>
      <c r="N659" s="226">
        <f>+N660</f>
        <v>19965</v>
      </c>
      <c r="O659" s="226"/>
      <c r="P659" s="226"/>
      <c r="Q659" s="226"/>
      <c r="R659" s="226"/>
      <c r="S659" s="226"/>
      <c r="T659" s="226"/>
      <c r="U659" s="226"/>
      <c r="V659" s="226"/>
      <c r="W659" s="226"/>
      <c r="X659" s="226">
        <f>+X660</f>
        <v>11312</v>
      </c>
      <c r="Y659" s="226"/>
      <c r="Z659" s="226"/>
      <c r="AA659" s="226"/>
      <c r="AB659" s="226"/>
      <c r="AC659" s="226"/>
      <c r="AD659" s="226"/>
      <c r="AE659" s="226"/>
      <c r="AF659" s="226"/>
      <c r="AG659" s="226"/>
      <c r="AH659" s="46"/>
    </row>
    <row r="660" spans="1:34" s="24" customFormat="1" ht="29.25" customHeight="1">
      <c r="A660" s="21"/>
      <c r="D660" s="255" t="s">
        <v>310</v>
      </c>
      <c r="E660" s="256"/>
      <c r="F660" s="256"/>
      <c r="G660" s="256"/>
      <c r="H660" s="256"/>
      <c r="I660" s="256"/>
      <c r="J660" s="256"/>
      <c r="K660" s="256"/>
      <c r="L660" s="256"/>
      <c r="M660" s="257"/>
      <c r="N660" s="226">
        <v>19965</v>
      </c>
      <c r="O660" s="226"/>
      <c r="P660" s="226"/>
      <c r="Q660" s="226"/>
      <c r="R660" s="226"/>
      <c r="S660" s="226"/>
      <c r="T660" s="226"/>
      <c r="U660" s="226"/>
      <c r="V660" s="226"/>
      <c r="W660" s="226"/>
      <c r="X660" s="226">
        <v>11312</v>
      </c>
      <c r="Y660" s="226"/>
      <c r="Z660" s="226"/>
      <c r="AA660" s="226"/>
      <c r="AB660" s="226"/>
      <c r="AC660" s="226"/>
      <c r="AD660" s="226"/>
      <c r="AE660" s="226"/>
      <c r="AF660" s="226"/>
      <c r="AG660" s="226"/>
      <c r="AH660" s="46"/>
    </row>
    <row r="661" spans="1:34" s="24" customFormat="1" ht="29.25" customHeight="1">
      <c r="A661" s="21"/>
      <c r="D661" s="319" t="s">
        <v>311</v>
      </c>
      <c r="E661" s="320"/>
      <c r="F661" s="320"/>
      <c r="G661" s="320"/>
      <c r="H661" s="320"/>
      <c r="I661" s="320"/>
      <c r="J661" s="320"/>
      <c r="K661" s="320"/>
      <c r="L661" s="320"/>
      <c r="M661" s="321"/>
      <c r="N661" s="226">
        <f>+N662+N663</f>
        <v>80805</v>
      </c>
      <c r="O661" s="226"/>
      <c r="P661" s="226"/>
      <c r="Q661" s="226"/>
      <c r="R661" s="226"/>
      <c r="S661" s="226"/>
      <c r="T661" s="226"/>
      <c r="U661" s="226"/>
      <c r="V661" s="226"/>
      <c r="W661" s="226"/>
      <c r="X661" s="226">
        <f>+X662+X663</f>
        <v>117226</v>
      </c>
      <c r="Y661" s="226"/>
      <c r="Z661" s="226"/>
      <c r="AA661" s="226"/>
      <c r="AB661" s="226"/>
      <c r="AC661" s="226"/>
      <c r="AD661" s="226"/>
      <c r="AE661" s="226"/>
      <c r="AF661" s="226"/>
      <c r="AG661" s="226"/>
      <c r="AH661" s="46"/>
    </row>
    <row r="662" spans="1:34" s="24" customFormat="1" ht="29.25" customHeight="1">
      <c r="A662" s="21"/>
      <c r="D662" s="255" t="s">
        <v>312</v>
      </c>
      <c r="E662" s="256"/>
      <c r="F662" s="256"/>
      <c r="G662" s="256"/>
      <c r="H662" s="256"/>
      <c r="I662" s="256"/>
      <c r="J662" s="256"/>
      <c r="K662" s="256"/>
      <c r="L662" s="256"/>
      <c r="M662" s="257"/>
      <c r="N662" s="226">
        <v>59655</v>
      </c>
      <c r="O662" s="226"/>
      <c r="P662" s="226"/>
      <c r="Q662" s="226"/>
      <c r="R662" s="226"/>
      <c r="S662" s="226"/>
      <c r="T662" s="226"/>
      <c r="U662" s="226"/>
      <c r="V662" s="226"/>
      <c r="W662" s="226"/>
      <c r="X662" s="226">
        <v>97372</v>
      </c>
      <c r="Y662" s="226"/>
      <c r="Z662" s="226"/>
      <c r="AA662" s="226"/>
      <c r="AB662" s="226"/>
      <c r="AC662" s="226"/>
      <c r="AD662" s="226"/>
      <c r="AE662" s="226"/>
      <c r="AF662" s="226"/>
      <c r="AG662" s="226"/>
      <c r="AH662" s="46"/>
    </row>
    <row r="663" spans="1:34" s="24" customFormat="1" ht="29.25" customHeight="1">
      <c r="A663" s="21"/>
      <c r="D663" s="255" t="s">
        <v>313</v>
      </c>
      <c r="E663" s="256"/>
      <c r="F663" s="256"/>
      <c r="G663" s="256"/>
      <c r="H663" s="256"/>
      <c r="I663" s="256"/>
      <c r="J663" s="256"/>
      <c r="K663" s="256"/>
      <c r="L663" s="256"/>
      <c r="M663" s="257"/>
      <c r="N663" s="226">
        <v>21150</v>
      </c>
      <c r="O663" s="226"/>
      <c r="P663" s="226"/>
      <c r="Q663" s="226"/>
      <c r="R663" s="226"/>
      <c r="S663" s="226"/>
      <c r="T663" s="226"/>
      <c r="U663" s="226"/>
      <c r="V663" s="226"/>
      <c r="W663" s="226"/>
      <c r="X663" s="226">
        <v>19854</v>
      </c>
      <c r="Y663" s="226"/>
      <c r="Z663" s="226"/>
      <c r="AA663" s="226"/>
      <c r="AB663" s="226"/>
      <c r="AC663" s="226"/>
      <c r="AD663" s="226"/>
      <c r="AE663" s="226"/>
      <c r="AF663" s="226"/>
      <c r="AG663" s="226"/>
      <c r="AH663" s="46"/>
    </row>
    <row r="664" spans="1:34" s="24" customFormat="1" ht="21" customHeight="1" thickBot="1">
      <c r="A664" s="26"/>
      <c r="D664" s="97"/>
      <c r="E664" s="97"/>
      <c r="F664" s="97"/>
      <c r="G664" s="97"/>
      <c r="H664" s="97"/>
      <c r="I664" s="97"/>
      <c r="J664" s="97"/>
      <c r="K664" s="97"/>
      <c r="L664" s="97"/>
      <c r="M664" s="97"/>
      <c r="N664" s="84"/>
      <c r="O664" s="84"/>
      <c r="P664" s="84"/>
      <c r="Q664" s="84"/>
      <c r="R664" s="84"/>
      <c r="S664" s="84"/>
      <c r="T664" s="84"/>
      <c r="U664" s="84"/>
      <c r="V664" s="84"/>
      <c r="W664" s="84"/>
      <c r="X664" s="84"/>
      <c r="Y664" s="84"/>
      <c r="Z664" s="84"/>
      <c r="AA664" s="84"/>
      <c r="AB664" s="84"/>
      <c r="AC664" s="84"/>
      <c r="AD664" s="84"/>
      <c r="AE664" s="84"/>
      <c r="AF664" s="84"/>
      <c r="AG664" s="84"/>
      <c r="AH664" s="46"/>
    </row>
    <row r="665" spans="1:34" ht="14.25" customHeight="1">
      <c r="D665" s="262" t="s">
        <v>147</v>
      </c>
      <c r="E665" s="263"/>
      <c r="F665" s="263"/>
      <c r="G665" s="263"/>
      <c r="H665" s="263"/>
      <c r="I665" s="263"/>
      <c r="J665" s="263"/>
      <c r="K665" s="263"/>
      <c r="L665" s="263"/>
      <c r="M665" s="264"/>
      <c r="N665" s="303" t="s">
        <v>16</v>
      </c>
      <c r="O665" s="304"/>
      <c r="P665" s="304"/>
      <c r="Q665" s="304"/>
      <c r="R665" s="304"/>
      <c r="S665" s="304"/>
      <c r="T665" s="304"/>
      <c r="U665" s="304"/>
      <c r="V665" s="304"/>
      <c r="W665" s="305"/>
      <c r="X665" s="303" t="s">
        <v>17</v>
      </c>
      <c r="Y665" s="304"/>
      <c r="Z665" s="304"/>
      <c r="AA665" s="304"/>
      <c r="AB665" s="304"/>
      <c r="AC665" s="304"/>
      <c r="AD665" s="304"/>
      <c r="AE665" s="304"/>
      <c r="AF665" s="304"/>
      <c r="AG665" s="305"/>
    </row>
    <row r="666" spans="1:34" ht="14.25" customHeight="1" thickBot="1">
      <c r="D666" s="265"/>
      <c r="E666" s="266"/>
      <c r="F666" s="266"/>
      <c r="G666" s="266"/>
      <c r="H666" s="266"/>
      <c r="I666" s="266"/>
      <c r="J666" s="266"/>
      <c r="K666" s="266"/>
      <c r="L666" s="266"/>
      <c r="M666" s="267"/>
      <c r="N666" s="306"/>
      <c r="O666" s="307"/>
      <c r="P666" s="307"/>
      <c r="Q666" s="307"/>
      <c r="R666" s="307"/>
      <c r="S666" s="307"/>
      <c r="T666" s="307"/>
      <c r="U666" s="307"/>
      <c r="V666" s="307"/>
      <c r="W666" s="308"/>
      <c r="X666" s="306"/>
      <c r="Y666" s="307"/>
      <c r="Z666" s="307"/>
      <c r="AA666" s="307"/>
      <c r="AB666" s="307"/>
      <c r="AC666" s="307"/>
      <c r="AD666" s="307"/>
      <c r="AE666" s="307"/>
      <c r="AF666" s="307"/>
      <c r="AG666" s="308"/>
    </row>
    <row r="667" spans="1:34" ht="30.75" customHeight="1">
      <c r="A667" s="3">
        <v>39</v>
      </c>
      <c r="D667" s="312" t="s">
        <v>314</v>
      </c>
      <c r="E667" s="313"/>
      <c r="F667" s="313"/>
      <c r="G667" s="313"/>
      <c r="H667" s="313"/>
      <c r="I667" s="313"/>
      <c r="J667" s="313"/>
      <c r="K667" s="313"/>
      <c r="L667" s="313"/>
      <c r="M667" s="314"/>
      <c r="N667" s="315">
        <f>+N668+N671</f>
        <v>19200</v>
      </c>
      <c r="O667" s="316"/>
      <c r="P667" s="316"/>
      <c r="Q667" s="316"/>
      <c r="R667" s="316"/>
      <c r="S667" s="316"/>
      <c r="T667" s="316"/>
      <c r="U667" s="316"/>
      <c r="V667" s="316"/>
      <c r="W667" s="317"/>
      <c r="X667" s="315">
        <f>+X668+X671</f>
        <v>18466</v>
      </c>
      <c r="Y667" s="316"/>
      <c r="Z667" s="316"/>
      <c r="AA667" s="316"/>
      <c r="AB667" s="316"/>
      <c r="AC667" s="316"/>
      <c r="AD667" s="316"/>
      <c r="AE667" s="316"/>
      <c r="AF667" s="316"/>
      <c r="AG667" s="317"/>
    </row>
    <row r="668" spans="1:34" ht="29.25" customHeight="1">
      <c r="D668" s="255" t="s">
        <v>315</v>
      </c>
      <c r="E668" s="256"/>
      <c r="F668" s="256"/>
      <c r="G668" s="256"/>
      <c r="H668" s="256"/>
      <c r="I668" s="256"/>
      <c r="J668" s="256"/>
      <c r="K668" s="256"/>
      <c r="L668" s="256"/>
      <c r="M668" s="257"/>
      <c r="N668" s="226">
        <v>19200</v>
      </c>
      <c r="O668" s="226"/>
      <c r="P668" s="226"/>
      <c r="Q668" s="226"/>
      <c r="R668" s="226"/>
      <c r="S668" s="226"/>
      <c r="T668" s="226"/>
      <c r="U668" s="226"/>
      <c r="V668" s="226"/>
      <c r="W668" s="226"/>
      <c r="X668" s="226">
        <v>18466</v>
      </c>
      <c r="Y668" s="226"/>
      <c r="Z668" s="226"/>
      <c r="AA668" s="226"/>
      <c r="AB668" s="226"/>
      <c r="AC668" s="226"/>
      <c r="AD668" s="226"/>
      <c r="AE668" s="226"/>
      <c r="AF668" s="226"/>
      <c r="AG668" s="226"/>
    </row>
    <row r="669" spans="1:34" s="24" customFormat="1" ht="29.25" customHeight="1">
      <c r="A669" s="21"/>
      <c r="D669" s="255" t="s">
        <v>316</v>
      </c>
      <c r="E669" s="256"/>
      <c r="F669" s="256"/>
      <c r="G669" s="256"/>
      <c r="H669" s="256"/>
      <c r="I669" s="256"/>
      <c r="J669" s="256"/>
      <c r="K669" s="256"/>
      <c r="L669" s="256"/>
      <c r="M669" s="257"/>
      <c r="N669" s="226"/>
      <c r="O669" s="226"/>
      <c r="P669" s="226"/>
      <c r="Q669" s="226"/>
      <c r="R669" s="226"/>
      <c r="S669" s="226"/>
      <c r="T669" s="226"/>
      <c r="U669" s="226"/>
      <c r="V669" s="226"/>
      <c r="W669" s="226"/>
      <c r="X669" s="226"/>
      <c r="Y669" s="226"/>
      <c r="Z669" s="226"/>
      <c r="AA669" s="226"/>
      <c r="AB669" s="226"/>
      <c r="AC669" s="226"/>
      <c r="AD669" s="226"/>
      <c r="AE669" s="226"/>
      <c r="AF669" s="226"/>
      <c r="AG669" s="226"/>
      <c r="AH669" s="46"/>
    </row>
    <row r="670" spans="1:34" s="24" customFormat="1" ht="29.25" customHeight="1">
      <c r="A670" s="21"/>
      <c r="D670" s="255" t="s">
        <v>317</v>
      </c>
      <c r="E670" s="256"/>
      <c r="F670" s="256"/>
      <c r="G670" s="256"/>
      <c r="H670" s="256"/>
      <c r="I670" s="256"/>
      <c r="J670" s="256"/>
      <c r="K670" s="256"/>
      <c r="L670" s="256"/>
      <c r="M670" s="257"/>
      <c r="N670" s="226"/>
      <c r="O670" s="226"/>
      <c r="P670" s="226"/>
      <c r="Q670" s="226"/>
      <c r="R670" s="226"/>
      <c r="S670" s="226"/>
      <c r="T670" s="226"/>
      <c r="U670" s="226"/>
      <c r="V670" s="226"/>
      <c r="W670" s="226"/>
      <c r="X670" s="226"/>
      <c r="Y670" s="226"/>
      <c r="Z670" s="226"/>
      <c r="AA670" s="226"/>
      <c r="AB670" s="226"/>
      <c r="AC670" s="226"/>
      <c r="AD670" s="226"/>
      <c r="AE670" s="226"/>
      <c r="AF670" s="226"/>
      <c r="AG670" s="226"/>
      <c r="AH670" s="46"/>
    </row>
    <row r="671" spans="1:34" s="24" customFormat="1" ht="29.25" customHeight="1">
      <c r="A671" s="21"/>
      <c r="D671" s="255" t="s">
        <v>318</v>
      </c>
      <c r="E671" s="256"/>
      <c r="F671" s="256"/>
      <c r="G671" s="256"/>
      <c r="H671" s="256"/>
      <c r="I671" s="256"/>
      <c r="J671" s="256"/>
      <c r="K671" s="256"/>
      <c r="L671" s="256"/>
      <c r="M671" s="257"/>
      <c r="N671" s="226">
        <v>0</v>
      </c>
      <c r="O671" s="226"/>
      <c r="P671" s="226"/>
      <c r="Q671" s="226"/>
      <c r="R671" s="226"/>
      <c r="S671" s="226"/>
      <c r="T671" s="226"/>
      <c r="U671" s="226"/>
      <c r="V671" s="226"/>
      <c r="W671" s="226"/>
      <c r="X671" s="226">
        <v>0</v>
      </c>
      <c r="Y671" s="226"/>
      <c r="Z671" s="226"/>
      <c r="AA671" s="226"/>
      <c r="AB671" s="226"/>
      <c r="AC671" s="226"/>
      <c r="AD671" s="226"/>
      <c r="AE671" s="226"/>
      <c r="AF671" s="226"/>
      <c r="AG671" s="226"/>
      <c r="AH671" s="46"/>
    </row>
    <row r="672" spans="1:34" s="24" customFormat="1" ht="29.25" customHeight="1" thickBot="1">
      <c r="A672" s="21"/>
      <c r="D672" s="280" t="s">
        <v>319</v>
      </c>
      <c r="E672" s="281"/>
      <c r="F672" s="281"/>
      <c r="G672" s="281"/>
      <c r="H672" s="281"/>
      <c r="I672" s="281"/>
      <c r="J672" s="281"/>
      <c r="K672" s="281"/>
      <c r="L672" s="281"/>
      <c r="M672" s="282"/>
      <c r="N672" s="318"/>
      <c r="O672" s="318"/>
      <c r="P672" s="318"/>
      <c r="Q672" s="318"/>
      <c r="R672" s="318"/>
      <c r="S672" s="318"/>
      <c r="T672" s="318"/>
      <c r="U672" s="318"/>
      <c r="V672" s="318"/>
      <c r="W672" s="318"/>
      <c r="X672" s="318"/>
      <c r="Y672" s="318"/>
      <c r="Z672" s="318"/>
      <c r="AA672" s="318"/>
      <c r="AB672" s="318"/>
      <c r="AC672" s="318"/>
      <c r="AD672" s="318"/>
      <c r="AE672" s="318"/>
      <c r="AF672" s="318"/>
      <c r="AG672" s="318"/>
      <c r="AH672" s="46"/>
    </row>
    <row r="673" spans="1:34" s="24" customFormat="1" ht="9.75" customHeight="1">
      <c r="A673" s="21"/>
      <c r="D673" s="78"/>
      <c r="E673" s="78"/>
      <c r="F673" s="78"/>
      <c r="G673" s="78"/>
      <c r="H673" s="78"/>
      <c r="I673" s="78"/>
      <c r="J673" s="78"/>
      <c r="K673" s="78"/>
      <c r="L673" s="78"/>
      <c r="M673" s="78"/>
      <c r="N673" s="98"/>
      <c r="O673" s="98"/>
      <c r="P673" s="98"/>
      <c r="Q673" s="98"/>
      <c r="R673" s="98"/>
      <c r="S673" s="98"/>
      <c r="T673" s="98"/>
      <c r="U673" s="98"/>
      <c r="V673" s="98"/>
      <c r="W673" s="98"/>
      <c r="X673" s="98"/>
      <c r="Y673" s="98"/>
      <c r="Z673" s="98"/>
      <c r="AA673" s="98"/>
      <c r="AB673" s="98"/>
      <c r="AC673" s="98"/>
      <c r="AD673" s="98"/>
      <c r="AE673" s="98"/>
      <c r="AF673" s="98"/>
      <c r="AG673" s="98"/>
      <c r="AH673" s="46"/>
    </row>
    <row r="674" spans="1:34" ht="20.25" customHeight="1">
      <c r="D674" s="276" t="s">
        <v>320</v>
      </c>
      <c r="E674" s="276"/>
      <c r="F674" s="276"/>
      <c r="G674" s="276"/>
      <c r="H674" s="276"/>
      <c r="I674" s="276"/>
      <c r="J674" s="276"/>
      <c r="K674" s="276"/>
      <c r="L674" s="276"/>
      <c r="M674" s="276"/>
      <c r="N674" s="276"/>
      <c r="O674" s="276"/>
      <c r="P674" s="276"/>
      <c r="Q674" s="276"/>
      <c r="R674" s="276"/>
      <c r="S674" s="276"/>
      <c r="T674" s="276"/>
      <c r="U674" s="276"/>
      <c r="V674" s="276"/>
      <c r="W674" s="276"/>
      <c r="X674" s="276"/>
      <c r="Y674" s="276"/>
      <c r="Z674" s="276"/>
      <c r="AA674" s="276"/>
      <c r="AB674" s="276"/>
      <c r="AC674" s="276"/>
      <c r="AD674" s="276"/>
      <c r="AE674" s="276"/>
      <c r="AF674" s="276"/>
      <c r="AG674" s="276"/>
    </row>
    <row r="675" spans="1:34" ht="14.25" customHeight="1">
      <c r="D675" s="89"/>
      <c r="E675" s="89"/>
      <c r="F675" s="89"/>
      <c r="G675" s="89"/>
      <c r="H675" s="89"/>
      <c r="I675" s="89"/>
      <c r="J675" s="89"/>
      <c r="K675" s="89"/>
      <c r="L675" s="89"/>
      <c r="M675" s="89"/>
      <c r="N675" s="89"/>
      <c r="O675" s="89"/>
      <c r="P675" s="89"/>
      <c r="Q675" s="89"/>
      <c r="R675" s="89"/>
      <c r="S675" s="89"/>
      <c r="T675" s="89"/>
      <c r="U675" s="89"/>
      <c r="V675" s="89"/>
      <c r="W675" s="89"/>
      <c r="X675" s="89"/>
      <c r="Y675" s="89"/>
      <c r="Z675" s="89"/>
      <c r="AA675" s="89"/>
      <c r="AB675" s="89"/>
      <c r="AC675" s="89"/>
      <c r="AD675" s="89"/>
      <c r="AE675" s="89"/>
      <c r="AF675" s="89"/>
      <c r="AG675" s="89"/>
    </row>
    <row r="676" spans="1:34" ht="14.25" customHeight="1">
      <c r="D676" s="235" t="s">
        <v>321</v>
      </c>
      <c r="E676" s="235"/>
      <c r="F676" s="235"/>
      <c r="G676" s="235"/>
      <c r="H676" s="235"/>
      <c r="I676" s="235"/>
      <c r="J676" s="235"/>
      <c r="K676" s="235"/>
      <c r="L676" s="235"/>
      <c r="M676" s="235"/>
      <c r="N676" s="235"/>
      <c r="O676" s="235"/>
      <c r="P676" s="235"/>
      <c r="Q676" s="235"/>
      <c r="R676" s="235"/>
      <c r="S676" s="235"/>
      <c r="T676" s="235"/>
      <c r="U676" s="235"/>
      <c r="V676" s="235"/>
      <c r="W676" s="235"/>
      <c r="X676" s="235"/>
      <c r="Y676" s="235"/>
      <c r="Z676" s="235"/>
      <c r="AA676" s="235"/>
      <c r="AB676" s="235"/>
      <c r="AC676" s="235"/>
      <c r="AD676" s="235"/>
      <c r="AE676" s="235"/>
      <c r="AF676" s="235"/>
      <c r="AG676" s="235"/>
    </row>
    <row r="677" spans="1:34" ht="14.25" customHeight="1" thickBot="1">
      <c r="D677" s="89"/>
      <c r="E677" s="89"/>
      <c r="F677" s="89"/>
      <c r="G677" s="89"/>
      <c r="H677" s="89"/>
      <c r="I677" s="89"/>
      <c r="J677" s="89"/>
      <c r="K677" s="89"/>
      <c r="L677" s="89"/>
      <c r="M677" s="89"/>
      <c r="N677" s="89"/>
      <c r="O677" s="89"/>
      <c r="P677" s="89"/>
      <c r="Q677" s="89"/>
      <c r="R677" s="89"/>
      <c r="S677" s="89"/>
      <c r="T677" s="89"/>
      <c r="U677" s="89"/>
      <c r="V677" s="89"/>
      <c r="W677" s="89"/>
      <c r="X677" s="89"/>
      <c r="Y677" s="89"/>
      <c r="Z677" s="89"/>
      <c r="AA677" s="89"/>
      <c r="AB677" s="89"/>
      <c r="AC677" s="89"/>
      <c r="AD677" s="89"/>
      <c r="AE677" s="89"/>
      <c r="AF677" s="89"/>
      <c r="AG677" s="89"/>
    </row>
    <row r="678" spans="1:34" ht="29.25" customHeight="1" thickBot="1">
      <c r="D678" s="221" t="s">
        <v>147</v>
      </c>
      <c r="E678" s="221"/>
      <c r="F678" s="221"/>
      <c r="G678" s="221"/>
      <c r="H678" s="221"/>
      <c r="I678" s="221"/>
      <c r="J678" s="221"/>
      <c r="K678" s="221"/>
      <c r="L678" s="221"/>
      <c r="M678" s="221"/>
      <c r="N678" s="221"/>
      <c r="O678" s="221"/>
      <c r="P678" s="221" t="s">
        <v>16</v>
      </c>
      <c r="Q678" s="221"/>
      <c r="R678" s="221"/>
      <c r="S678" s="221"/>
      <c r="T678" s="221"/>
      <c r="U678" s="221"/>
      <c r="V678" s="221"/>
      <c r="W678" s="221"/>
      <c r="X678" s="221"/>
      <c r="Y678" s="221" t="s">
        <v>17</v>
      </c>
      <c r="Z678" s="221"/>
      <c r="AA678" s="221"/>
      <c r="AB678" s="221"/>
      <c r="AC678" s="221"/>
      <c r="AD678" s="221"/>
      <c r="AE678" s="221"/>
      <c r="AF678" s="221"/>
      <c r="AG678" s="221"/>
    </row>
    <row r="679" spans="1:34" ht="40.5" customHeight="1">
      <c r="D679" s="311" t="s">
        <v>322</v>
      </c>
      <c r="E679" s="311"/>
      <c r="F679" s="311"/>
      <c r="G679" s="311"/>
      <c r="H679" s="311"/>
      <c r="I679" s="311"/>
      <c r="J679" s="311"/>
      <c r="K679" s="311"/>
      <c r="L679" s="311"/>
      <c r="M679" s="311"/>
      <c r="N679" s="311"/>
      <c r="O679" s="311"/>
      <c r="P679" s="229">
        <v>0</v>
      </c>
      <c r="Q679" s="229"/>
      <c r="R679" s="229"/>
      <c r="S679" s="229"/>
      <c r="T679" s="229"/>
      <c r="U679" s="229"/>
      <c r="V679" s="229"/>
      <c r="W679" s="229"/>
      <c r="X679" s="229"/>
      <c r="Y679" s="229">
        <v>0</v>
      </c>
      <c r="Z679" s="229"/>
      <c r="AA679" s="229"/>
      <c r="AB679" s="229"/>
      <c r="AC679" s="229"/>
      <c r="AD679" s="229"/>
      <c r="AE679" s="229"/>
      <c r="AF679" s="229"/>
      <c r="AG679" s="229"/>
    </row>
    <row r="680" spans="1:34" ht="51.75" customHeight="1">
      <c r="A680" s="3">
        <v>40</v>
      </c>
      <c r="D680" s="244" t="s">
        <v>323</v>
      </c>
      <c r="E680" s="244"/>
      <c r="F680" s="244"/>
      <c r="G680" s="244"/>
      <c r="H680" s="244"/>
      <c r="I680" s="244"/>
      <c r="J680" s="244"/>
      <c r="K680" s="244"/>
      <c r="L680" s="244"/>
      <c r="M680" s="244"/>
      <c r="N680" s="244"/>
      <c r="O680" s="244"/>
      <c r="P680" s="216"/>
      <c r="Q680" s="216"/>
      <c r="R680" s="216"/>
      <c r="S680" s="216"/>
      <c r="T680" s="216"/>
      <c r="U680" s="216"/>
      <c r="V680" s="216"/>
      <c r="W680" s="216"/>
      <c r="X680" s="216"/>
      <c r="Y680" s="216"/>
      <c r="Z680" s="216"/>
      <c r="AA680" s="216"/>
      <c r="AB680" s="216"/>
      <c r="AC680" s="216"/>
      <c r="AD680" s="216"/>
      <c r="AE680" s="216"/>
      <c r="AF680" s="216"/>
      <c r="AG680" s="216"/>
    </row>
    <row r="681" spans="1:34" ht="65.25" customHeight="1">
      <c r="D681" s="244" t="s">
        <v>324</v>
      </c>
      <c r="E681" s="244"/>
      <c r="F681" s="244"/>
      <c r="G681" s="244"/>
      <c r="H681" s="244"/>
      <c r="I681" s="244"/>
      <c r="J681" s="244"/>
      <c r="K681" s="244"/>
      <c r="L681" s="244"/>
      <c r="M681" s="244"/>
      <c r="N681" s="244"/>
      <c r="O681" s="244"/>
      <c r="P681" s="216"/>
      <c r="Q681" s="216"/>
      <c r="R681" s="216"/>
      <c r="S681" s="216"/>
      <c r="T681" s="216"/>
      <c r="U681" s="216"/>
      <c r="V681" s="216"/>
      <c r="W681" s="216"/>
      <c r="X681" s="216"/>
      <c r="Y681" s="216"/>
      <c r="Z681" s="216"/>
      <c r="AA681" s="216"/>
      <c r="AB681" s="216"/>
      <c r="AC681" s="216"/>
      <c r="AD681" s="216"/>
      <c r="AE681" s="216"/>
      <c r="AF681" s="216"/>
      <c r="AG681" s="216"/>
    </row>
    <row r="682" spans="1:34" ht="45.75" customHeight="1">
      <c r="D682" s="244" t="s">
        <v>325</v>
      </c>
      <c r="E682" s="244"/>
      <c r="F682" s="244"/>
      <c r="G682" s="244"/>
      <c r="H682" s="244"/>
      <c r="I682" s="244"/>
      <c r="J682" s="244"/>
      <c r="K682" s="244"/>
      <c r="L682" s="244"/>
      <c r="M682" s="244"/>
      <c r="N682" s="244"/>
      <c r="O682" s="244"/>
      <c r="P682" s="216"/>
      <c r="Q682" s="216"/>
      <c r="R682" s="216"/>
      <c r="S682" s="216"/>
      <c r="T682" s="216"/>
      <c r="U682" s="216"/>
      <c r="V682" s="216"/>
      <c r="W682" s="216"/>
      <c r="X682" s="216"/>
      <c r="Y682" s="216"/>
      <c r="Z682" s="216"/>
      <c r="AA682" s="216"/>
      <c r="AB682" s="216"/>
      <c r="AC682" s="216"/>
      <c r="AD682" s="216"/>
      <c r="AE682" s="216"/>
      <c r="AF682" s="216"/>
      <c r="AG682" s="216"/>
    </row>
    <row r="683" spans="1:34" ht="72" customHeight="1">
      <c r="D683" s="244" t="s">
        <v>326</v>
      </c>
      <c r="E683" s="244"/>
      <c r="F683" s="244"/>
      <c r="G683" s="244"/>
      <c r="H683" s="244"/>
      <c r="I683" s="244"/>
      <c r="J683" s="244"/>
      <c r="K683" s="244"/>
      <c r="L683" s="244"/>
      <c r="M683" s="244"/>
      <c r="N683" s="244"/>
      <c r="O683" s="244"/>
      <c r="P683" s="216"/>
      <c r="Q683" s="216"/>
      <c r="R683" s="216"/>
      <c r="S683" s="216"/>
      <c r="T683" s="216"/>
      <c r="U683" s="216"/>
      <c r="V683" s="216"/>
      <c r="W683" s="216"/>
      <c r="X683" s="216"/>
      <c r="Y683" s="216"/>
      <c r="Z683" s="216"/>
      <c r="AA683" s="216"/>
      <c r="AB683" s="216"/>
      <c r="AC683" s="216"/>
      <c r="AD683" s="216"/>
      <c r="AE683" s="216"/>
      <c r="AF683" s="216"/>
      <c r="AG683" s="216"/>
    </row>
    <row r="684" spans="1:34" ht="55.5" customHeight="1" thickBot="1">
      <c r="D684" s="309" t="s">
        <v>327</v>
      </c>
      <c r="E684" s="309"/>
      <c r="F684" s="309"/>
      <c r="G684" s="309"/>
      <c r="H684" s="309"/>
      <c r="I684" s="309"/>
      <c r="J684" s="309"/>
      <c r="K684" s="309"/>
      <c r="L684" s="309"/>
      <c r="M684" s="309"/>
      <c r="N684" s="309"/>
      <c r="O684" s="309"/>
      <c r="P684" s="310"/>
      <c r="Q684" s="310"/>
      <c r="R684" s="310"/>
      <c r="S684" s="310"/>
      <c r="T684" s="310"/>
      <c r="U684" s="310"/>
      <c r="V684" s="310"/>
      <c r="W684" s="310"/>
      <c r="X684" s="310"/>
      <c r="Y684" s="310"/>
      <c r="Z684" s="310"/>
      <c r="AA684" s="310"/>
      <c r="AB684" s="310"/>
      <c r="AC684" s="310"/>
      <c r="AD684" s="310"/>
      <c r="AE684" s="310"/>
      <c r="AF684" s="310"/>
      <c r="AG684" s="310"/>
    </row>
    <row r="685" spans="1:34" ht="21" customHeight="1">
      <c r="A685" s="25"/>
      <c r="D685" s="89"/>
      <c r="E685" s="89"/>
      <c r="F685" s="89"/>
      <c r="G685" s="89"/>
      <c r="H685" s="89"/>
      <c r="I685" s="89"/>
      <c r="J685" s="89"/>
      <c r="K685" s="89"/>
      <c r="L685" s="89"/>
      <c r="M685" s="89"/>
      <c r="N685" s="89"/>
      <c r="O685" s="89"/>
      <c r="P685" s="89"/>
      <c r="Q685" s="89"/>
      <c r="R685" s="89"/>
      <c r="S685" s="89"/>
      <c r="T685" s="89"/>
      <c r="U685" s="89"/>
      <c r="V685" s="89"/>
      <c r="W685" s="89"/>
      <c r="X685" s="89"/>
      <c r="Y685" s="89"/>
      <c r="Z685" s="89"/>
      <c r="AA685" s="89"/>
      <c r="AB685" s="89"/>
      <c r="AC685" s="89"/>
      <c r="AD685" s="89"/>
      <c r="AE685" s="89"/>
      <c r="AF685" s="89"/>
      <c r="AG685" s="89"/>
    </row>
    <row r="686" spans="1:34" ht="21" customHeight="1">
      <c r="D686" s="302" t="s">
        <v>321</v>
      </c>
      <c r="E686" s="302"/>
      <c r="F686" s="302"/>
      <c r="G686" s="302"/>
      <c r="H686" s="302"/>
      <c r="I686" s="302"/>
      <c r="J686" s="302"/>
      <c r="K686" s="302"/>
      <c r="L686" s="302"/>
      <c r="M686" s="302"/>
      <c r="N686" s="302"/>
      <c r="O686" s="302"/>
      <c r="P686" s="302"/>
      <c r="Q686" s="302"/>
      <c r="R686" s="302"/>
      <c r="S686" s="302"/>
      <c r="T686" s="302"/>
      <c r="U686" s="302"/>
      <c r="V686" s="302"/>
      <c r="W686" s="302"/>
      <c r="X686" s="302"/>
      <c r="Y686" s="302"/>
      <c r="Z686" s="302"/>
      <c r="AA686" s="302"/>
      <c r="AB686" s="302"/>
      <c r="AC686" s="302"/>
      <c r="AD686" s="302"/>
      <c r="AE686" s="302"/>
      <c r="AF686" s="302"/>
      <c r="AG686" s="302"/>
    </row>
    <row r="687" spans="1:34" ht="21" customHeight="1" thickBot="1">
      <c r="D687" s="89"/>
      <c r="E687" s="89"/>
      <c r="F687" s="89"/>
      <c r="G687" s="89"/>
      <c r="H687" s="89"/>
      <c r="I687" s="89"/>
      <c r="J687" s="89"/>
      <c r="K687" s="89"/>
      <c r="L687" s="89"/>
      <c r="M687" s="89"/>
      <c r="N687" s="89"/>
      <c r="O687" s="89"/>
      <c r="P687" s="89"/>
      <c r="Q687" s="89"/>
      <c r="R687" s="89"/>
      <c r="S687" s="89"/>
      <c r="T687" s="89"/>
      <c r="U687" s="89"/>
      <c r="V687" s="89"/>
      <c r="W687" s="89"/>
      <c r="X687" s="89"/>
      <c r="Y687" s="89"/>
      <c r="Z687" s="89"/>
      <c r="AA687" s="89"/>
      <c r="AB687" s="89"/>
      <c r="AC687" s="89"/>
      <c r="AD687" s="89"/>
      <c r="AE687" s="89"/>
      <c r="AF687" s="89"/>
      <c r="AG687" s="89"/>
    </row>
    <row r="688" spans="1:34" ht="14.25" customHeight="1" thickBot="1">
      <c r="D688" s="220" t="s">
        <v>15</v>
      </c>
      <c r="E688" s="220"/>
      <c r="F688" s="220"/>
      <c r="G688" s="220"/>
      <c r="H688" s="220"/>
      <c r="I688" s="220"/>
      <c r="J688" s="303" t="s">
        <v>16</v>
      </c>
      <c r="K688" s="304"/>
      <c r="L688" s="304"/>
      <c r="M688" s="304"/>
      <c r="N688" s="304"/>
      <c r="O688" s="304"/>
      <c r="P688" s="304"/>
      <c r="Q688" s="304"/>
      <c r="R688" s="304"/>
      <c r="S688" s="304"/>
      <c r="T688" s="304"/>
      <c r="U688" s="305"/>
      <c r="V688" s="303" t="s">
        <v>17</v>
      </c>
      <c r="W688" s="304"/>
      <c r="X688" s="304"/>
      <c r="Y688" s="304"/>
      <c r="Z688" s="304"/>
      <c r="AA688" s="304"/>
      <c r="AB688" s="304"/>
      <c r="AC688" s="304"/>
      <c r="AD688" s="304"/>
      <c r="AE688" s="304"/>
      <c r="AF688" s="304"/>
      <c r="AG688" s="305"/>
    </row>
    <row r="689" spans="1:37" ht="14.25" customHeight="1" thickBot="1">
      <c r="D689" s="220"/>
      <c r="E689" s="220"/>
      <c r="F689" s="220"/>
      <c r="G689" s="220"/>
      <c r="H689" s="220"/>
      <c r="I689" s="220"/>
      <c r="J689" s="306"/>
      <c r="K689" s="307"/>
      <c r="L689" s="307"/>
      <c r="M689" s="307"/>
      <c r="N689" s="307"/>
      <c r="O689" s="307"/>
      <c r="P689" s="307"/>
      <c r="Q689" s="307"/>
      <c r="R689" s="307"/>
      <c r="S689" s="307"/>
      <c r="T689" s="307"/>
      <c r="U689" s="308"/>
      <c r="V689" s="306"/>
      <c r="W689" s="307"/>
      <c r="X689" s="307"/>
      <c r="Y689" s="307"/>
      <c r="Z689" s="307"/>
      <c r="AA689" s="307"/>
      <c r="AB689" s="307"/>
      <c r="AC689" s="307"/>
      <c r="AD689" s="307"/>
      <c r="AE689" s="307"/>
      <c r="AF689" s="307"/>
      <c r="AG689" s="308"/>
    </row>
    <row r="690" spans="1:37" ht="14.25" customHeight="1" thickBot="1">
      <c r="A690" s="3">
        <v>41</v>
      </c>
      <c r="D690" s="220"/>
      <c r="E690" s="220"/>
      <c r="F690" s="220"/>
      <c r="G690" s="220"/>
      <c r="H690" s="220"/>
      <c r="I690" s="220"/>
      <c r="J690" s="221" t="s">
        <v>328</v>
      </c>
      <c r="K690" s="221"/>
      <c r="L690" s="221"/>
      <c r="M690" s="221"/>
      <c r="N690" s="221" t="s">
        <v>329</v>
      </c>
      <c r="O690" s="221"/>
      <c r="P690" s="221"/>
      <c r="Q690" s="221"/>
      <c r="R690" s="221" t="s">
        <v>330</v>
      </c>
      <c r="S690" s="221"/>
      <c r="T690" s="221"/>
      <c r="U690" s="221"/>
      <c r="V690" s="221" t="s">
        <v>328</v>
      </c>
      <c r="W690" s="221"/>
      <c r="X690" s="221"/>
      <c r="Y690" s="221"/>
      <c r="Z690" s="221" t="s">
        <v>329</v>
      </c>
      <c r="AA690" s="221"/>
      <c r="AB690" s="221"/>
      <c r="AC690" s="221"/>
      <c r="AD690" s="221" t="s">
        <v>330</v>
      </c>
      <c r="AE690" s="221"/>
      <c r="AF690" s="221"/>
      <c r="AG690" s="221"/>
    </row>
    <row r="691" spans="1:37" ht="30.75" customHeight="1">
      <c r="D691" s="258" t="s">
        <v>331</v>
      </c>
      <c r="E691" s="259"/>
      <c r="F691" s="259"/>
      <c r="G691" s="259"/>
      <c r="H691" s="259"/>
      <c r="I691" s="260"/>
      <c r="J691" s="229">
        <v>802616</v>
      </c>
      <c r="K691" s="229"/>
      <c r="L691" s="229"/>
      <c r="M691" s="299"/>
      <c r="N691" s="300" t="s">
        <v>28</v>
      </c>
      <c r="O691" s="298"/>
      <c r="P691" s="298"/>
      <c r="Q691" s="301"/>
      <c r="R691" s="297" t="s">
        <v>28</v>
      </c>
      <c r="S691" s="298"/>
      <c r="T691" s="298"/>
      <c r="U691" s="298"/>
      <c r="V691" s="229">
        <v>1123434</v>
      </c>
      <c r="W691" s="229"/>
      <c r="X691" s="229"/>
      <c r="Y691" s="299"/>
      <c r="Z691" s="300" t="s">
        <v>28</v>
      </c>
      <c r="AA691" s="298"/>
      <c r="AB691" s="298"/>
      <c r="AC691" s="301"/>
      <c r="AD691" s="297" t="s">
        <v>28</v>
      </c>
      <c r="AE691" s="298"/>
      <c r="AF691" s="298"/>
      <c r="AG691" s="298"/>
    </row>
    <row r="692" spans="1:37" ht="14.25" customHeight="1">
      <c r="D692" s="255" t="s">
        <v>332</v>
      </c>
      <c r="E692" s="256"/>
      <c r="F692" s="256"/>
      <c r="G692" s="256"/>
      <c r="H692" s="256"/>
      <c r="I692" s="257"/>
      <c r="J692" s="290" t="s">
        <v>28</v>
      </c>
      <c r="K692" s="290"/>
      <c r="L692" s="290"/>
      <c r="M692" s="291"/>
      <c r="N692" s="215">
        <f>+R692*J691</f>
        <v>168549.36</v>
      </c>
      <c r="O692" s="216"/>
      <c r="P692" s="216"/>
      <c r="Q692" s="214"/>
      <c r="R692" s="277">
        <v>0.21</v>
      </c>
      <c r="S692" s="278"/>
      <c r="T692" s="278"/>
      <c r="U692" s="279"/>
      <c r="V692" s="290" t="s">
        <v>28</v>
      </c>
      <c r="W692" s="290"/>
      <c r="X692" s="290"/>
      <c r="Y692" s="291"/>
      <c r="Z692" s="215">
        <f>+AD692*V691</f>
        <v>235921.13999999998</v>
      </c>
      <c r="AA692" s="216"/>
      <c r="AB692" s="216"/>
      <c r="AC692" s="214"/>
      <c r="AD692" s="277">
        <v>0.21</v>
      </c>
      <c r="AE692" s="278"/>
      <c r="AF692" s="278"/>
      <c r="AG692" s="279"/>
    </row>
    <row r="693" spans="1:37" ht="34.5" customHeight="1">
      <c r="D693" s="255" t="s">
        <v>333</v>
      </c>
      <c r="E693" s="256"/>
      <c r="F693" s="256"/>
      <c r="G693" s="256"/>
      <c r="H693" s="256"/>
      <c r="I693" s="257"/>
      <c r="J693" s="295">
        <v>275597</v>
      </c>
      <c r="K693" s="295"/>
      <c r="L693" s="295"/>
      <c r="M693" s="296"/>
      <c r="N693" s="215">
        <f>+R693*J693</f>
        <v>57875.369999999995</v>
      </c>
      <c r="O693" s="216"/>
      <c r="P693" s="216"/>
      <c r="Q693" s="214"/>
      <c r="R693" s="277">
        <v>0.21</v>
      </c>
      <c r="S693" s="278"/>
      <c r="T693" s="278"/>
      <c r="U693" s="279"/>
      <c r="V693" s="295">
        <v>38805</v>
      </c>
      <c r="W693" s="295"/>
      <c r="X693" s="295"/>
      <c r="Y693" s="296"/>
      <c r="Z693" s="215">
        <f>+AD693*V693</f>
        <v>8149.0499999999993</v>
      </c>
      <c r="AA693" s="216"/>
      <c r="AB693" s="216"/>
      <c r="AC693" s="214"/>
      <c r="AD693" s="277">
        <v>0.21</v>
      </c>
      <c r="AE693" s="278"/>
      <c r="AF693" s="278"/>
      <c r="AG693" s="279"/>
    </row>
    <row r="694" spans="1:37" ht="27.75" customHeight="1">
      <c r="D694" s="255" t="s">
        <v>334</v>
      </c>
      <c r="E694" s="256"/>
      <c r="F694" s="256"/>
      <c r="G694" s="256"/>
      <c r="H694" s="256"/>
      <c r="I694" s="257"/>
      <c r="J694" s="216"/>
      <c r="K694" s="216"/>
      <c r="L694" s="216"/>
      <c r="M694" s="245"/>
      <c r="N694" s="215">
        <f>+R694*J694</f>
        <v>0</v>
      </c>
      <c r="O694" s="216"/>
      <c r="P694" s="216"/>
      <c r="Q694" s="214"/>
      <c r="R694" s="277">
        <v>0.21</v>
      </c>
      <c r="S694" s="278"/>
      <c r="T694" s="278"/>
      <c r="U694" s="279"/>
      <c r="V694" s="216">
        <v>-105800</v>
      </c>
      <c r="W694" s="216"/>
      <c r="X694" s="216"/>
      <c r="Y694" s="245"/>
      <c r="Z694" s="215">
        <f>+AD694*V694</f>
        <v>-22218</v>
      </c>
      <c r="AA694" s="216"/>
      <c r="AB694" s="216"/>
      <c r="AC694" s="214"/>
      <c r="AD694" s="277">
        <v>0.21</v>
      </c>
      <c r="AE694" s="278"/>
      <c r="AF694" s="278"/>
      <c r="AG694" s="279"/>
    </row>
    <row r="695" spans="1:37" ht="35.25" customHeight="1">
      <c r="D695" s="255" t="s">
        <v>335</v>
      </c>
      <c r="E695" s="256"/>
      <c r="F695" s="256"/>
      <c r="G695" s="256"/>
      <c r="H695" s="256"/>
      <c r="I695" s="257"/>
      <c r="J695" s="216"/>
      <c r="K695" s="216"/>
      <c r="L695" s="216"/>
      <c r="M695" s="245"/>
      <c r="N695" s="215"/>
      <c r="O695" s="216"/>
      <c r="P695" s="216"/>
      <c r="Q695" s="214"/>
      <c r="R695" s="292"/>
      <c r="S695" s="293"/>
      <c r="T695" s="293"/>
      <c r="U695" s="294"/>
      <c r="V695" s="216"/>
      <c r="W695" s="216"/>
      <c r="X695" s="216"/>
      <c r="Y695" s="245"/>
      <c r="Z695" s="215"/>
      <c r="AA695" s="216"/>
      <c r="AB695" s="216"/>
      <c r="AC695" s="214"/>
      <c r="AD695" s="292"/>
      <c r="AE695" s="293"/>
      <c r="AF695" s="293"/>
      <c r="AG695" s="294"/>
    </row>
    <row r="696" spans="1:37" ht="27.75" customHeight="1">
      <c r="D696" s="255" t="s">
        <v>336</v>
      </c>
      <c r="E696" s="256"/>
      <c r="F696" s="256"/>
      <c r="G696" s="256"/>
      <c r="H696" s="256"/>
      <c r="I696" s="257"/>
      <c r="J696" s="216">
        <v>0</v>
      </c>
      <c r="K696" s="216"/>
      <c r="L696" s="216"/>
      <c r="M696" s="245"/>
      <c r="N696" s="215">
        <f>+R696*J696</f>
        <v>0</v>
      </c>
      <c r="O696" s="216"/>
      <c r="P696" s="216"/>
      <c r="Q696" s="214"/>
      <c r="R696" s="277">
        <v>0.21</v>
      </c>
      <c r="S696" s="278"/>
      <c r="T696" s="278"/>
      <c r="U696" s="279"/>
      <c r="V696" s="216">
        <v>0</v>
      </c>
      <c r="W696" s="216"/>
      <c r="X696" s="216"/>
      <c r="Y696" s="245"/>
      <c r="Z696" s="215">
        <f>+AD696*V696</f>
        <v>0</v>
      </c>
      <c r="AA696" s="216"/>
      <c r="AB696" s="216"/>
      <c r="AC696" s="214"/>
      <c r="AD696" s="277">
        <v>0.21</v>
      </c>
      <c r="AE696" s="278"/>
      <c r="AF696" s="278"/>
      <c r="AG696" s="279"/>
    </row>
    <row r="697" spans="1:37" ht="27.75" customHeight="1">
      <c r="D697" s="255" t="s">
        <v>337</v>
      </c>
      <c r="E697" s="256"/>
      <c r="F697" s="256"/>
      <c r="G697" s="256"/>
      <c r="H697" s="256"/>
      <c r="I697" s="257"/>
      <c r="J697" s="216"/>
      <c r="K697" s="216"/>
      <c r="L697" s="216"/>
      <c r="M697" s="245"/>
      <c r="N697" s="215"/>
      <c r="O697" s="216"/>
      <c r="P697" s="216"/>
      <c r="Q697" s="214"/>
      <c r="R697" s="292"/>
      <c r="S697" s="293"/>
      <c r="T697" s="293"/>
      <c r="U697" s="294"/>
      <c r="V697" s="216"/>
      <c r="W697" s="216"/>
      <c r="X697" s="216"/>
      <c r="Y697" s="245"/>
      <c r="Z697" s="215"/>
      <c r="AA697" s="216"/>
      <c r="AB697" s="216"/>
      <c r="AC697" s="214"/>
      <c r="AD697" s="292"/>
      <c r="AE697" s="293"/>
      <c r="AF697" s="293"/>
      <c r="AG697" s="294"/>
    </row>
    <row r="698" spans="1:37" ht="27.75" customHeight="1">
      <c r="D698" s="255" t="s">
        <v>512</v>
      </c>
      <c r="E698" s="256"/>
      <c r="F698" s="256"/>
      <c r="G698" s="256"/>
      <c r="H698" s="256"/>
      <c r="I698" s="257"/>
      <c r="J698" s="216">
        <v>10147</v>
      </c>
      <c r="K698" s="216"/>
      <c r="L698" s="216"/>
      <c r="M698" s="245"/>
      <c r="N698" s="215">
        <f>+J698*R698</f>
        <v>2130.87</v>
      </c>
      <c r="O698" s="216"/>
      <c r="P698" s="216"/>
      <c r="Q698" s="214"/>
      <c r="R698" s="277">
        <v>0.21</v>
      </c>
      <c r="S698" s="278"/>
      <c r="T698" s="278"/>
      <c r="U698" s="279"/>
      <c r="V698" s="216">
        <v>326514</v>
      </c>
      <c r="W698" s="216"/>
      <c r="X698" s="216"/>
      <c r="Y698" s="245"/>
      <c r="Z698" s="215">
        <f>+V698*AD698</f>
        <v>68567.94</v>
      </c>
      <c r="AA698" s="216"/>
      <c r="AB698" s="216"/>
      <c r="AC698" s="214"/>
      <c r="AD698" s="277">
        <v>0.21</v>
      </c>
      <c r="AE698" s="278"/>
      <c r="AF698" s="278"/>
      <c r="AG698" s="279"/>
    </row>
    <row r="699" spans="1:37" ht="27.75" customHeight="1">
      <c r="D699" s="255" t="s">
        <v>27</v>
      </c>
      <c r="E699" s="256"/>
      <c r="F699" s="256"/>
      <c r="G699" s="256"/>
      <c r="H699" s="256"/>
      <c r="I699" s="257"/>
      <c r="J699" s="216">
        <f>SUM(J691:M698)</f>
        <v>1088360</v>
      </c>
      <c r="K699" s="216"/>
      <c r="L699" s="216"/>
      <c r="M699" s="245"/>
      <c r="N699" s="215">
        <f>ROUND(+N692+N693+N694+N696+N698,0)</f>
        <v>228556</v>
      </c>
      <c r="O699" s="216"/>
      <c r="P699" s="216"/>
      <c r="Q699" s="214"/>
      <c r="R699" s="277">
        <v>0.21</v>
      </c>
      <c r="S699" s="278"/>
      <c r="T699" s="278"/>
      <c r="U699" s="279"/>
      <c r="V699" s="216">
        <f>SUM(V691:Y698)</f>
        <v>1382953</v>
      </c>
      <c r="W699" s="216"/>
      <c r="X699" s="216"/>
      <c r="Y699" s="245"/>
      <c r="Z699" s="215">
        <f>ROUND(+Z692+Z693+Z694+Z696+Z698,0)</f>
        <v>290420</v>
      </c>
      <c r="AA699" s="216"/>
      <c r="AB699" s="216"/>
      <c r="AC699" s="214"/>
      <c r="AD699" s="277">
        <v>0.21</v>
      </c>
      <c r="AE699" s="278"/>
      <c r="AF699" s="278"/>
      <c r="AG699" s="279"/>
    </row>
    <row r="700" spans="1:37" ht="27.75" customHeight="1">
      <c r="D700" s="255" t="s">
        <v>338</v>
      </c>
      <c r="E700" s="256"/>
      <c r="F700" s="256"/>
      <c r="G700" s="256"/>
      <c r="H700" s="256"/>
      <c r="I700" s="257"/>
      <c r="J700" s="290" t="s">
        <v>28</v>
      </c>
      <c r="K700" s="290"/>
      <c r="L700" s="290"/>
      <c r="M700" s="291"/>
      <c r="N700" s="215">
        <f>+N699</f>
        <v>228556</v>
      </c>
      <c r="O700" s="216"/>
      <c r="P700" s="216"/>
      <c r="Q700" s="214"/>
      <c r="R700" s="277">
        <v>0.21</v>
      </c>
      <c r="S700" s="278"/>
      <c r="T700" s="278"/>
      <c r="U700" s="279"/>
      <c r="V700" s="290" t="s">
        <v>28</v>
      </c>
      <c r="W700" s="290"/>
      <c r="X700" s="290"/>
      <c r="Y700" s="291"/>
      <c r="Z700" s="215">
        <f>+Z699</f>
        <v>290420</v>
      </c>
      <c r="AA700" s="216"/>
      <c r="AB700" s="216"/>
      <c r="AC700" s="214"/>
      <c r="AD700" s="277">
        <v>0.21</v>
      </c>
      <c r="AE700" s="278"/>
      <c r="AF700" s="278"/>
      <c r="AG700" s="279"/>
    </row>
    <row r="701" spans="1:37" ht="27.75" customHeight="1">
      <c r="D701" s="255" t="s">
        <v>339</v>
      </c>
      <c r="E701" s="256"/>
      <c r="F701" s="256"/>
      <c r="G701" s="256"/>
      <c r="H701" s="256"/>
      <c r="I701" s="257"/>
      <c r="J701" s="216">
        <v>-30752</v>
      </c>
      <c r="K701" s="216"/>
      <c r="L701" s="216"/>
      <c r="M701" s="245"/>
      <c r="N701" s="215">
        <f>+J701*R701</f>
        <v>-6457.92</v>
      </c>
      <c r="O701" s="216"/>
      <c r="P701" s="216"/>
      <c r="Q701" s="214"/>
      <c r="R701" s="277">
        <v>0.21</v>
      </c>
      <c r="S701" s="278"/>
      <c r="T701" s="278"/>
      <c r="U701" s="279"/>
      <c r="V701" s="216">
        <v>-113698</v>
      </c>
      <c r="W701" s="216"/>
      <c r="X701" s="216"/>
      <c r="Y701" s="245"/>
      <c r="Z701" s="215">
        <f>+V701*AD701</f>
        <v>-23876.579999999998</v>
      </c>
      <c r="AA701" s="216"/>
      <c r="AB701" s="216"/>
      <c r="AC701" s="214"/>
      <c r="AD701" s="277">
        <v>0.21</v>
      </c>
      <c r="AE701" s="278"/>
      <c r="AF701" s="278"/>
      <c r="AG701" s="279"/>
    </row>
    <row r="702" spans="1:37" ht="27.75" customHeight="1" thickBot="1">
      <c r="D702" s="280" t="s">
        <v>340</v>
      </c>
      <c r="E702" s="281"/>
      <c r="F702" s="281"/>
      <c r="G702" s="281"/>
      <c r="H702" s="281"/>
      <c r="I702" s="282"/>
      <c r="J702" s="283" t="s">
        <v>28</v>
      </c>
      <c r="K702" s="283"/>
      <c r="L702" s="283"/>
      <c r="M702" s="284"/>
      <c r="N702" s="285">
        <f>N700+N701</f>
        <v>222098.08</v>
      </c>
      <c r="O702" s="243"/>
      <c r="P702" s="243"/>
      <c r="Q702" s="286"/>
      <c r="R702" s="287">
        <v>0.21</v>
      </c>
      <c r="S702" s="288"/>
      <c r="T702" s="288"/>
      <c r="U702" s="289"/>
      <c r="V702" s="283" t="s">
        <v>28</v>
      </c>
      <c r="W702" s="283"/>
      <c r="X702" s="283"/>
      <c r="Y702" s="284"/>
      <c r="Z702" s="285">
        <f>Z700+Z701</f>
        <v>266543.42</v>
      </c>
      <c r="AA702" s="243"/>
      <c r="AB702" s="243"/>
      <c r="AC702" s="286"/>
      <c r="AD702" s="287">
        <v>0.21</v>
      </c>
      <c r="AE702" s="288"/>
      <c r="AF702" s="288"/>
      <c r="AG702" s="289"/>
    </row>
    <row r="703" spans="1:37" ht="16.5" customHeight="1">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c r="AD703" s="33"/>
      <c r="AE703" s="33"/>
      <c r="AF703" s="33"/>
      <c r="AG703" s="33"/>
    </row>
    <row r="704" spans="1:37" s="81" customFormat="1" ht="16.5" customHeight="1">
      <c r="A704" s="79"/>
      <c r="D704" s="89"/>
      <c r="E704" s="89"/>
      <c r="F704" s="89"/>
      <c r="G704" s="89"/>
      <c r="H704" s="89"/>
      <c r="I704" s="89"/>
      <c r="J704" s="89"/>
      <c r="K704" s="89"/>
      <c r="L704" s="192"/>
      <c r="M704" s="89"/>
      <c r="N704" s="89"/>
      <c r="O704" s="89"/>
      <c r="P704" s="89"/>
      <c r="Q704" s="89"/>
      <c r="R704" s="89"/>
      <c r="S704" s="89"/>
      <c r="T704" s="89"/>
      <c r="U704" s="89"/>
      <c r="V704" s="89"/>
      <c r="W704" s="89"/>
      <c r="X704" s="89"/>
      <c r="Y704" s="89"/>
      <c r="Z704" s="89"/>
      <c r="AA704" s="89"/>
      <c r="AB704" s="89"/>
      <c r="AC704" s="89"/>
      <c r="AD704" s="89"/>
      <c r="AE704" s="89"/>
      <c r="AF704" s="89"/>
      <c r="AG704" s="89"/>
      <c r="AH704" s="89"/>
      <c r="AK704" s="192"/>
    </row>
    <row r="705" spans="1:33" ht="14.25" customHeight="1">
      <c r="D705" s="276" t="s">
        <v>341</v>
      </c>
      <c r="E705" s="276"/>
      <c r="F705" s="276"/>
      <c r="G705" s="276"/>
      <c r="H705" s="276"/>
      <c r="I705" s="276"/>
      <c r="J705" s="276"/>
      <c r="K705" s="276"/>
      <c r="L705" s="276"/>
      <c r="M705" s="276"/>
      <c r="N705" s="276"/>
      <c r="O705" s="276"/>
      <c r="P705" s="276"/>
      <c r="Q705" s="276"/>
      <c r="R705" s="276"/>
      <c r="S705" s="276"/>
      <c r="T705" s="276"/>
      <c r="U705" s="276"/>
      <c r="V705" s="276"/>
      <c r="W705" s="276"/>
      <c r="X705" s="276"/>
      <c r="Y705" s="276"/>
      <c r="Z705" s="276"/>
      <c r="AA705" s="276"/>
      <c r="AB705" s="276"/>
      <c r="AC705" s="276"/>
      <c r="AD705" s="276"/>
      <c r="AE705" s="276"/>
      <c r="AF705" s="276"/>
      <c r="AG705" s="276"/>
    </row>
    <row r="706" spans="1:33" ht="14.25" customHeight="1">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row>
    <row r="707" spans="1:33" ht="16.5" customHeight="1">
      <c r="C707" s="3"/>
      <c r="D707" s="237" t="s">
        <v>342</v>
      </c>
      <c r="E707" s="237"/>
      <c r="F707" s="237"/>
      <c r="G707" s="237"/>
      <c r="H707" s="237"/>
      <c r="I707" s="237"/>
      <c r="J707" s="237"/>
      <c r="K707" s="237"/>
      <c r="L707" s="237"/>
      <c r="M707" s="237"/>
      <c r="N707" s="237"/>
      <c r="O707" s="237"/>
      <c r="P707" s="237"/>
      <c r="Q707" s="237"/>
      <c r="R707" s="237"/>
      <c r="S707" s="237"/>
      <c r="T707" s="237"/>
      <c r="U707" s="237"/>
      <c r="V707" s="237"/>
      <c r="W707" s="237"/>
      <c r="X707" s="237"/>
      <c r="Y707" s="237"/>
      <c r="Z707" s="237"/>
      <c r="AA707" s="237"/>
      <c r="AB707" s="237"/>
      <c r="AC707" s="237"/>
      <c r="AD707" s="237"/>
      <c r="AE707" s="237"/>
      <c r="AF707" s="237"/>
      <c r="AG707" s="237"/>
    </row>
    <row r="708" spans="1:33" ht="14.25" customHeight="1">
      <c r="D708" s="237"/>
      <c r="E708" s="237"/>
      <c r="F708" s="237"/>
      <c r="G708" s="237"/>
      <c r="H708" s="237"/>
      <c r="I708" s="237"/>
      <c r="J708" s="237"/>
      <c r="K708" s="237"/>
      <c r="L708" s="237"/>
      <c r="M708" s="237"/>
      <c r="N708" s="237"/>
      <c r="O708" s="237"/>
      <c r="P708" s="237"/>
      <c r="Q708" s="237"/>
      <c r="R708" s="237"/>
      <c r="S708" s="237"/>
      <c r="T708" s="237"/>
      <c r="U708" s="237"/>
      <c r="V708" s="237"/>
      <c r="W708" s="237"/>
      <c r="X708" s="237"/>
      <c r="Y708" s="237"/>
      <c r="Z708" s="237"/>
      <c r="AA708" s="237"/>
      <c r="AB708" s="237"/>
      <c r="AC708" s="237"/>
      <c r="AD708" s="237"/>
      <c r="AE708" s="237"/>
      <c r="AF708" s="237"/>
      <c r="AG708" s="237"/>
    </row>
    <row r="709" spans="1:33" ht="14.25" customHeight="1">
      <c r="A709" s="25"/>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row>
    <row r="710" spans="1:33" ht="14.25" customHeight="1">
      <c r="D710" s="41" t="s">
        <v>401</v>
      </c>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c r="AD710" s="33"/>
      <c r="AE710" s="33"/>
      <c r="AF710" s="33"/>
      <c r="AG710" s="33"/>
    </row>
    <row r="711" spans="1:33" ht="14.25" customHeight="1">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c r="AD711" s="33"/>
      <c r="AE711" s="33"/>
      <c r="AF711" s="33"/>
      <c r="AG711" s="33"/>
    </row>
    <row r="712" spans="1:33" ht="14.25" customHeight="1">
      <c r="A712" s="30"/>
      <c r="D712" s="33"/>
      <c r="E712" s="33" t="s">
        <v>421</v>
      </c>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c r="AD712" s="33"/>
      <c r="AE712" s="33"/>
      <c r="AF712" s="33"/>
      <c r="AG712" s="33"/>
    </row>
    <row r="713" spans="1:33" ht="14.25" customHeight="1">
      <c r="A713" s="30"/>
      <c r="D713" s="47" t="s">
        <v>422</v>
      </c>
      <c r="E713" s="48"/>
      <c r="F713" s="48"/>
      <c r="G713" s="48"/>
      <c r="H713" s="48"/>
      <c r="I713" s="48"/>
      <c r="J713" s="49"/>
      <c r="K713" s="48"/>
      <c r="L713" s="48"/>
      <c r="M713" s="48"/>
      <c r="N713" s="49" t="s">
        <v>423</v>
      </c>
      <c r="O713" s="48"/>
      <c r="P713" s="48"/>
      <c r="Q713" s="49"/>
      <c r="R713" s="48"/>
      <c r="S713" s="48"/>
      <c r="T713" s="48"/>
      <c r="U713" s="48"/>
      <c r="V713" s="48"/>
      <c r="W713" s="49" t="s">
        <v>424</v>
      </c>
      <c r="X713" s="48"/>
      <c r="Y713" s="49"/>
      <c r="Z713" s="48"/>
      <c r="AA713" s="48"/>
      <c r="AB713" s="48"/>
      <c r="AC713" s="48"/>
      <c r="AD713" s="48"/>
      <c r="AE713" s="48"/>
      <c r="AF713" s="48"/>
      <c r="AG713" s="50"/>
    </row>
    <row r="714" spans="1:33" ht="14.25" customHeight="1">
      <c r="A714" s="30"/>
      <c r="D714" s="51" t="s">
        <v>426</v>
      </c>
      <c r="E714" s="52"/>
      <c r="F714" s="52"/>
      <c r="G714" s="52"/>
      <c r="H714" s="52"/>
      <c r="I714" s="52"/>
      <c r="J714" s="53"/>
      <c r="K714" s="52"/>
      <c r="L714" s="52"/>
      <c r="M714" s="52"/>
      <c r="N714" s="53" t="s">
        <v>427</v>
      </c>
      <c r="O714" s="52"/>
      <c r="P714" s="52"/>
      <c r="Q714" s="53"/>
      <c r="R714" s="52"/>
      <c r="S714" s="52"/>
      <c r="T714" s="52"/>
      <c r="U714" s="52"/>
      <c r="V714" s="52"/>
      <c r="W714" s="53" t="s">
        <v>428</v>
      </c>
      <c r="X714" s="52"/>
      <c r="Y714" s="53"/>
      <c r="Z714" s="52"/>
      <c r="AA714" s="52"/>
      <c r="AB714" s="52"/>
      <c r="AC714" s="52"/>
      <c r="AD714" s="52"/>
      <c r="AE714" s="52"/>
      <c r="AF714" s="52"/>
      <c r="AG714" s="54"/>
    </row>
    <row r="715" spans="1:33" ht="14.25" customHeight="1">
      <c r="A715" s="30"/>
      <c r="D715" s="51" t="s">
        <v>430</v>
      </c>
      <c r="E715" s="52"/>
      <c r="F715" s="52"/>
      <c r="G715" s="52"/>
      <c r="H715" s="52"/>
      <c r="I715" s="52"/>
      <c r="J715" s="53"/>
      <c r="K715" s="52"/>
      <c r="L715" s="52"/>
      <c r="M715" s="52"/>
      <c r="N715" s="53" t="s">
        <v>431</v>
      </c>
      <c r="O715" s="52"/>
      <c r="P715" s="52"/>
      <c r="Q715" s="53"/>
      <c r="R715" s="52"/>
      <c r="S715" s="52"/>
      <c r="T715" s="52"/>
      <c r="U715" s="52"/>
      <c r="V715" s="52"/>
      <c r="W715" s="53" t="s">
        <v>432</v>
      </c>
      <c r="X715" s="52"/>
      <c r="Y715" s="53"/>
      <c r="Z715" s="52"/>
      <c r="AA715" s="52"/>
      <c r="AB715" s="52"/>
      <c r="AC715" s="52"/>
      <c r="AD715" s="52"/>
      <c r="AE715" s="52"/>
      <c r="AF715" s="52"/>
      <c r="AG715" s="54"/>
    </row>
    <row r="716" spans="1:33" ht="14.25" customHeight="1">
      <c r="A716" s="30"/>
      <c r="D716" s="51" t="s">
        <v>434</v>
      </c>
      <c r="E716" s="52"/>
      <c r="F716" s="52"/>
      <c r="G716" s="52"/>
      <c r="H716" s="52"/>
      <c r="I716" s="52"/>
      <c r="J716" s="53"/>
      <c r="K716" s="52"/>
      <c r="L716" s="52"/>
      <c r="M716" s="52"/>
      <c r="N716" s="53" t="s">
        <v>435</v>
      </c>
      <c r="O716" s="52"/>
      <c r="P716" s="52"/>
      <c r="Q716" s="53"/>
      <c r="R716" s="52"/>
      <c r="S716" s="52"/>
      <c r="T716" s="52"/>
      <c r="U716" s="52"/>
      <c r="V716" s="52"/>
      <c r="W716" s="53" t="s">
        <v>436</v>
      </c>
      <c r="X716" s="52"/>
      <c r="Y716" s="53"/>
      <c r="Z716" s="52"/>
      <c r="AA716" s="52"/>
      <c r="AB716" s="52"/>
      <c r="AC716" s="52"/>
      <c r="AD716" s="52"/>
      <c r="AE716" s="52"/>
      <c r="AF716" s="52"/>
      <c r="AG716" s="54"/>
    </row>
    <row r="717" spans="1:33" ht="14.25" customHeight="1">
      <c r="A717" s="30"/>
      <c r="D717" s="51" t="s">
        <v>438</v>
      </c>
      <c r="E717" s="52"/>
      <c r="F717" s="52"/>
      <c r="G717" s="52"/>
      <c r="H717" s="52"/>
      <c r="I717" s="52"/>
      <c r="J717" s="53"/>
      <c r="K717" s="52"/>
      <c r="L717" s="52"/>
      <c r="M717" s="52"/>
      <c r="N717" s="53" t="s">
        <v>439</v>
      </c>
      <c r="O717" s="52"/>
      <c r="P717" s="52"/>
      <c r="Q717" s="53"/>
      <c r="R717" s="52"/>
      <c r="S717" s="52"/>
      <c r="T717" s="52"/>
      <c r="U717" s="52"/>
      <c r="V717" s="52"/>
      <c r="W717" s="53" t="s">
        <v>440</v>
      </c>
      <c r="X717" s="52"/>
      <c r="Y717" s="53"/>
      <c r="Z717" s="52"/>
      <c r="AA717" s="52"/>
      <c r="AB717" s="52"/>
      <c r="AC717" s="52"/>
      <c r="AD717" s="52"/>
      <c r="AE717" s="52"/>
      <c r="AF717" s="52"/>
      <c r="AG717" s="54"/>
    </row>
    <row r="718" spans="1:33" ht="14.25" customHeight="1">
      <c r="A718" s="30"/>
      <c r="D718" s="51" t="s">
        <v>442</v>
      </c>
      <c r="E718" s="52"/>
      <c r="F718" s="52"/>
      <c r="G718" s="52"/>
      <c r="H718" s="52"/>
      <c r="I718" s="52"/>
      <c r="J718" s="53"/>
      <c r="K718" s="52"/>
      <c r="L718" s="52"/>
      <c r="M718" s="52"/>
      <c r="N718" s="53" t="s">
        <v>443</v>
      </c>
      <c r="O718" s="52"/>
      <c r="P718" s="52"/>
      <c r="Q718" s="53"/>
      <c r="R718" s="52"/>
      <c r="S718" s="52"/>
      <c r="T718" s="52"/>
      <c r="U718" s="52"/>
      <c r="V718" s="52"/>
      <c r="W718" s="53" t="s">
        <v>444</v>
      </c>
      <c r="X718" s="52"/>
      <c r="Y718" s="53"/>
      <c r="Z718" s="52"/>
      <c r="AA718" s="52"/>
      <c r="AB718" s="52"/>
      <c r="AC718" s="52"/>
      <c r="AD718" s="52"/>
      <c r="AE718" s="52"/>
      <c r="AF718" s="52"/>
      <c r="AG718" s="54"/>
    </row>
    <row r="719" spans="1:33" ht="14.25" customHeight="1">
      <c r="A719" s="30"/>
      <c r="D719" s="51" t="s">
        <v>446</v>
      </c>
      <c r="E719" s="52"/>
      <c r="F719" s="52"/>
      <c r="G719" s="52"/>
      <c r="H719" s="52"/>
      <c r="I719" s="52"/>
      <c r="J719" s="53"/>
      <c r="K719" s="52"/>
      <c r="L719" s="52"/>
      <c r="M719" s="52"/>
      <c r="N719" s="53" t="s">
        <v>447</v>
      </c>
      <c r="O719" s="52"/>
      <c r="P719" s="52"/>
      <c r="Q719" s="53"/>
      <c r="R719" s="52"/>
      <c r="S719" s="52"/>
      <c r="T719" s="52"/>
      <c r="U719" s="52"/>
      <c r="V719" s="52"/>
      <c r="W719" s="53" t="s">
        <v>448</v>
      </c>
      <c r="X719" s="52"/>
      <c r="Y719" s="53"/>
      <c r="Z719" s="52"/>
      <c r="AA719" s="52"/>
      <c r="AB719" s="52"/>
      <c r="AC719" s="52"/>
      <c r="AD719" s="52"/>
      <c r="AE719" s="52"/>
      <c r="AF719" s="52"/>
      <c r="AG719" s="54"/>
    </row>
    <row r="720" spans="1:33" ht="14.25" customHeight="1">
      <c r="A720" s="30"/>
      <c r="D720" s="51" t="s">
        <v>450</v>
      </c>
      <c r="E720" s="52"/>
      <c r="F720" s="52"/>
      <c r="G720" s="52"/>
      <c r="H720" s="52"/>
      <c r="I720" s="52"/>
      <c r="J720" s="53"/>
      <c r="K720" s="52"/>
      <c r="L720" s="52"/>
      <c r="M720" s="52"/>
      <c r="N720" s="53" t="s">
        <v>451</v>
      </c>
      <c r="O720" s="52"/>
      <c r="P720" s="52"/>
      <c r="Q720" s="53"/>
      <c r="R720" s="52"/>
      <c r="S720" s="52"/>
      <c r="T720" s="52"/>
      <c r="U720" s="52"/>
      <c r="V720" s="52"/>
      <c r="W720" s="53" t="s">
        <v>452</v>
      </c>
      <c r="X720" s="52"/>
      <c r="Y720" s="53"/>
      <c r="Z720" s="52"/>
      <c r="AA720" s="52"/>
      <c r="AB720" s="52"/>
      <c r="AC720" s="52"/>
      <c r="AD720" s="52"/>
      <c r="AE720" s="52"/>
      <c r="AF720" s="52"/>
      <c r="AG720" s="54"/>
    </row>
    <row r="721" spans="1:33" ht="14.25" customHeight="1">
      <c r="A721" s="30"/>
      <c r="D721" s="51" t="s">
        <v>454</v>
      </c>
      <c r="E721" s="52"/>
      <c r="F721" s="52"/>
      <c r="G721" s="52"/>
      <c r="H721" s="52"/>
      <c r="I721" s="52"/>
      <c r="J721" s="53"/>
      <c r="K721" s="52"/>
      <c r="L721" s="52"/>
      <c r="M721" s="52"/>
      <c r="N721" s="53" t="s">
        <v>455</v>
      </c>
      <c r="O721" s="52"/>
      <c r="P721" s="52"/>
      <c r="Q721" s="53"/>
      <c r="R721" s="52"/>
      <c r="S721" s="52"/>
      <c r="T721" s="52"/>
      <c r="U721" s="52"/>
      <c r="V721" s="52"/>
      <c r="W721" s="53" t="s">
        <v>456</v>
      </c>
      <c r="X721" s="52"/>
      <c r="Y721" s="53"/>
      <c r="Z721" s="52"/>
      <c r="AA721" s="52"/>
      <c r="AB721" s="52"/>
      <c r="AC721" s="52"/>
      <c r="AD721" s="52"/>
      <c r="AE721" s="52"/>
      <c r="AF721" s="52"/>
      <c r="AG721" s="54"/>
    </row>
    <row r="722" spans="1:33" ht="14.25" customHeight="1">
      <c r="A722" s="30"/>
      <c r="D722" s="51" t="s">
        <v>458</v>
      </c>
      <c r="E722" s="52"/>
      <c r="F722" s="52"/>
      <c r="G722" s="52"/>
      <c r="H722" s="52"/>
      <c r="I722" s="52"/>
      <c r="J722" s="53"/>
      <c r="K722" s="52"/>
      <c r="L722" s="52"/>
      <c r="M722" s="52"/>
      <c r="N722" s="53" t="s">
        <v>459</v>
      </c>
      <c r="O722" s="52"/>
      <c r="P722" s="52"/>
      <c r="Q722" s="53"/>
      <c r="R722" s="52"/>
      <c r="S722" s="52"/>
      <c r="T722" s="52"/>
      <c r="U722" s="52"/>
      <c r="V722" s="52"/>
      <c r="W722" s="53" t="s">
        <v>460</v>
      </c>
      <c r="X722" s="52"/>
      <c r="Y722" s="53"/>
      <c r="Z722" s="52"/>
      <c r="AA722" s="52"/>
      <c r="AB722" s="52"/>
      <c r="AC722" s="52"/>
      <c r="AD722" s="52"/>
      <c r="AE722" s="52"/>
      <c r="AF722" s="52"/>
      <c r="AG722" s="54"/>
    </row>
    <row r="723" spans="1:33" ht="14.25" customHeight="1">
      <c r="A723" s="30"/>
      <c r="D723" s="51" t="s">
        <v>462</v>
      </c>
      <c r="E723" s="52"/>
      <c r="F723" s="52"/>
      <c r="G723" s="52"/>
      <c r="H723" s="52"/>
      <c r="I723" s="52"/>
      <c r="J723" s="53"/>
      <c r="K723" s="52"/>
      <c r="L723" s="52"/>
      <c r="M723" s="52"/>
      <c r="N723" s="53" t="s">
        <v>463</v>
      </c>
      <c r="O723" s="52"/>
      <c r="P723" s="52"/>
      <c r="Q723" s="53"/>
      <c r="R723" s="52"/>
      <c r="S723" s="52"/>
      <c r="T723" s="52"/>
      <c r="U723" s="52"/>
      <c r="V723" s="52"/>
      <c r="W723" s="53" t="s">
        <v>464</v>
      </c>
      <c r="X723" s="52"/>
      <c r="Y723" s="53"/>
      <c r="Z723" s="52"/>
      <c r="AA723" s="52"/>
      <c r="AB723" s="52"/>
      <c r="AC723" s="52"/>
      <c r="AD723" s="52"/>
      <c r="AE723" s="52"/>
      <c r="AF723" s="52"/>
      <c r="AG723" s="54"/>
    </row>
    <row r="724" spans="1:33" ht="14.25" customHeight="1">
      <c r="A724" s="30"/>
      <c r="D724" s="51" t="s">
        <v>466</v>
      </c>
      <c r="E724" s="52"/>
      <c r="F724" s="52"/>
      <c r="G724" s="52"/>
      <c r="H724" s="52"/>
      <c r="I724" s="52"/>
      <c r="J724" s="53"/>
      <c r="K724" s="52"/>
      <c r="L724" s="52"/>
      <c r="M724" s="52"/>
      <c r="N724" s="53" t="s">
        <v>467</v>
      </c>
      <c r="O724" s="52"/>
      <c r="P724" s="52"/>
      <c r="Q724" s="53"/>
      <c r="R724" s="52"/>
      <c r="S724" s="52"/>
      <c r="T724" s="52"/>
      <c r="U724" s="52"/>
      <c r="V724" s="52"/>
      <c r="W724" s="53" t="s">
        <v>468</v>
      </c>
      <c r="X724" s="52"/>
      <c r="Y724" s="53"/>
      <c r="Z724" s="52"/>
      <c r="AA724" s="52"/>
      <c r="AB724" s="52"/>
      <c r="AC724" s="52"/>
      <c r="AD724" s="52"/>
      <c r="AE724" s="52"/>
      <c r="AF724" s="52"/>
      <c r="AG724" s="54"/>
    </row>
    <row r="725" spans="1:33" ht="14.25" customHeight="1">
      <c r="A725" s="30"/>
      <c r="D725" s="51" t="s">
        <v>470</v>
      </c>
      <c r="E725" s="52"/>
      <c r="F725" s="52"/>
      <c r="G725" s="52"/>
      <c r="H725" s="52"/>
      <c r="I725" s="52"/>
      <c r="J725" s="53"/>
      <c r="K725" s="52"/>
      <c r="L725" s="52"/>
      <c r="M725" s="52"/>
      <c r="N725" s="53" t="s">
        <v>471</v>
      </c>
      <c r="O725" s="52"/>
      <c r="P725" s="52"/>
      <c r="Q725" s="53"/>
      <c r="R725" s="52"/>
      <c r="S725" s="52"/>
      <c r="T725" s="52"/>
      <c r="U725" s="52"/>
      <c r="V725" s="52"/>
      <c r="W725" s="53" t="s">
        <v>472</v>
      </c>
      <c r="X725" s="52"/>
      <c r="Y725" s="53"/>
      <c r="Z725" s="52"/>
      <c r="AA725" s="52"/>
      <c r="AB725" s="52"/>
      <c r="AC725" s="52"/>
      <c r="AD725" s="52"/>
      <c r="AE725" s="52"/>
      <c r="AF725" s="52"/>
      <c r="AG725" s="54"/>
    </row>
    <row r="726" spans="1:33" ht="14.25" customHeight="1">
      <c r="A726" s="30"/>
      <c r="D726" s="51" t="s">
        <v>474</v>
      </c>
      <c r="E726" s="52"/>
      <c r="F726" s="52"/>
      <c r="G726" s="52"/>
      <c r="H726" s="52"/>
      <c r="I726" s="52"/>
      <c r="J726" s="53"/>
      <c r="K726" s="52"/>
      <c r="L726" s="52"/>
      <c r="M726" s="52"/>
      <c r="N726" s="53" t="s">
        <v>475</v>
      </c>
      <c r="O726" s="52"/>
      <c r="P726" s="52"/>
      <c r="Q726" s="53"/>
      <c r="R726" s="52"/>
      <c r="S726" s="52"/>
      <c r="T726" s="52"/>
      <c r="U726" s="52"/>
      <c r="V726" s="52"/>
      <c r="W726" s="53" t="s">
        <v>476</v>
      </c>
      <c r="X726" s="52"/>
      <c r="Y726" s="53"/>
      <c r="Z726" s="52"/>
      <c r="AA726" s="52"/>
      <c r="AB726" s="52"/>
      <c r="AC726" s="52"/>
      <c r="AD726" s="52"/>
      <c r="AE726" s="52"/>
      <c r="AF726" s="52"/>
      <c r="AG726" s="54"/>
    </row>
    <row r="727" spans="1:33" ht="14.25" customHeight="1">
      <c r="A727" s="30"/>
      <c r="D727" s="51" t="s">
        <v>478</v>
      </c>
      <c r="E727" s="52"/>
      <c r="F727" s="52"/>
      <c r="G727" s="52"/>
      <c r="H727" s="52"/>
      <c r="I727" s="52"/>
      <c r="J727" s="53"/>
      <c r="K727" s="52"/>
      <c r="L727" s="52"/>
      <c r="M727" s="52"/>
      <c r="N727" s="53" t="s">
        <v>479</v>
      </c>
      <c r="O727" s="52"/>
      <c r="P727" s="52"/>
      <c r="Q727" s="53"/>
      <c r="R727" s="52"/>
      <c r="S727" s="52"/>
      <c r="T727" s="52"/>
      <c r="U727" s="52"/>
      <c r="V727" s="52"/>
      <c r="W727" s="53" t="s">
        <v>480</v>
      </c>
      <c r="X727" s="52"/>
      <c r="Y727" s="53"/>
      <c r="Z727" s="52"/>
      <c r="AA727" s="52"/>
      <c r="AB727" s="52"/>
      <c r="AC727" s="52"/>
      <c r="AD727" s="52"/>
      <c r="AE727" s="52"/>
      <c r="AF727" s="52"/>
      <c r="AG727" s="54"/>
    </row>
    <row r="728" spans="1:33" ht="14.25" customHeight="1">
      <c r="A728" s="30"/>
      <c r="D728" s="51" t="s">
        <v>425</v>
      </c>
      <c r="E728" s="52"/>
      <c r="F728" s="52"/>
      <c r="G728" s="52"/>
      <c r="H728" s="52"/>
      <c r="I728" s="52"/>
      <c r="J728" s="53"/>
      <c r="K728" s="52"/>
      <c r="L728" s="52"/>
      <c r="M728" s="52"/>
      <c r="N728" s="53" t="s">
        <v>465</v>
      </c>
      <c r="O728" s="52"/>
      <c r="P728" s="52"/>
      <c r="Q728" s="53"/>
      <c r="R728" s="52"/>
      <c r="S728" s="52"/>
      <c r="T728" s="52"/>
      <c r="U728" s="52"/>
      <c r="V728" s="52"/>
      <c r="W728" s="53" t="s">
        <v>445</v>
      </c>
      <c r="X728" s="52"/>
      <c r="Y728" s="53"/>
      <c r="Z728" s="52"/>
      <c r="AA728" s="52"/>
      <c r="AB728" s="52"/>
      <c r="AC728" s="52"/>
      <c r="AD728" s="52"/>
      <c r="AE728" s="52"/>
      <c r="AF728" s="52"/>
      <c r="AG728" s="54"/>
    </row>
    <row r="729" spans="1:33" ht="14.25" customHeight="1">
      <c r="A729" s="30"/>
      <c r="D729" s="51" t="s">
        <v>429</v>
      </c>
      <c r="E729" s="52"/>
      <c r="F729" s="52"/>
      <c r="G729" s="52"/>
      <c r="H729" s="52"/>
      <c r="I729" s="52"/>
      <c r="J729" s="53"/>
      <c r="K729" s="52"/>
      <c r="L729" s="52"/>
      <c r="M729" s="52"/>
      <c r="N729" s="53" t="s">
        <v>469</v>
      </c>
      <c r="O729" s="52"/>
      <c r="P729" s="52"/>
      <c r="Q729" s="53"/>
      <c r="R729" s="52"/>
      <c r="S729" s="52"/>
      <c r="T729" s="52"/>
      <c r="U729" s="52"/>
      <c r="V729" s="52"/>
      <c r="W729" s="53" t="s">
        <v>449</v>
      </c>
      <c r="X729" s="52"/>
      <c r="Y729" s="53"/>
      <c r="Z729" s="52"/>
      <c r="AA729" s="52"/>
      <c r="AB729" s="52"/>
      <c r="AC729" s="52"/>
      <c r="AD729" s="52"/>
      <c r="AE729" s="52"/>
      <c r="AF729" s="52"/>
      <c r="AG729" s="54"/>
    </row>
    <row r="730" spans="1:33" ht="14.25" customHeight="1">
      <c r="A730" s="30"/>
      <c r="D730" s="51" t="s">
        <v>433</v>
      </c>
      <c r="E730" s="52"/>
      <c r="F730" s="52"/>
      <c r="G730" s="52"/>
      <c r="H730" s="52"/>
      <c r="I730" s="52"/>
      <c r="J730" s="53"/>
      <c r="K730" s="52"/>
      <c r="L730" s="52"/>
      <c r="M730" s="52"/>
      <c r="N730" s="53" t="s">
        <v>473</v>
      </c>
      <c r="O730" s="52"/>
      <c r="P730" s="52"/>
      <c r="Q730" s="53"/>
      <c r="R730" s="52"/>
      <c r="S730" s="52"/>
      <c r="T730" s="52"/>
      <c r="U730" s="52"/>
      <c r="V730" s="52"/>
      <c r="W730" s="53" t="s">
        <v>453</v>
      </c>
      <c r="X730" s="52"/>
      <c r="Y730" s="53"/>
      <c r="Z730" s="52"/>
      <c r="AA730" s="52"/>
      <c r="AB730" s="52"/>
      <c r="AC730" s="52"/>
      <c r="AD730" s="52"/>
      <c r="AE730" s="52"/>
      <c r="AF730" s="52"/>
      <c r="AG730" s="54"/>
    </row>
    <row r="731" spans="1:33" ht="14.25" customHeight="1">
      <c r="A731" s="30"/>
      <c r="D731" s="51" t="s">
        <v>437</v>
      </c>
      <c r="E731" s="52"/>
      <c r="F731" s="52"/>
      <c r="G731" s="52"/>
      <c r="H731" s="52"/>
      <c r="I731" s="52"/>
      <c r="J731" s="53"/>
      <c r="K731" s="52"/>
      <c r="L731" s="52"/>
      <c r="M731" s="52"/>
      <c r="N731" s="53" t="s">
        <v>477</v>
      </c>
      <c r="O731" s="52"/>
      <c r="P731" s="52"/>
      <c r="Q731" s="53"/>
      <c r="R731" s="52"/>
      <c r="S731" s="52"/>
      <c r="T731" s="52"/>
      <c r="U731" s="52"/>
      <c r="V731" s="52"/>
      <c r="W731" s="53" t="s">
        <v>457</v>
      </c>
      <c r="X731" s="52"/>
      <c r="Y731" s="53"/>
      <c r="Z731" s="52"/>
      <c r="AA731" s="52"/>
      <c r="AB731" s="52"/>
      <c r="AC731" s="52"/>
      <c r="AD731" s="52"/>
      <c r="AE731" s="52"/>
      <c r="AF731" s="52"/>
      <c r="AG731" s="54"/>
    </row>
    <row r="732" spans="1:33" ht="14.25" customHeight="1">
      <c r="A732" s="30"/>
      <c r="D732" s="55" t="s">
        <v>441</v>
      </c>
      <c r="E732" s="56"/>
      <c r="F732" s="56"/>
      <c r="G732" s="56"/>
      <c r="H732" s="56"/>
      <c r="I732" s="56"/>
      <c r="J732" s="56"/>
      <c r="K732" s="56"/>
      <c r="L732" s="56"/>
      <c r="M732" s="56"/>
      <c r="N732" s="57" t="s">
        <v>481</v>
      </c>
      <c r="O732" s="56"/>
      <c r="P732" s="56"/>
      <c r="Q732" s="56"/>
      <c r="R732" s="56"/>
      <c r="S732" s="56"/>
      <c r="T732" s="56"/>
      <c r="U732" s="56"/>
      <c r="V732" s="56"/>
      <c r="W732" s="57" t="s">
        <v>461</v>
      </c>
      <c r="X732" s="56"/>
      <c r="Y732" s="56"/>
      <c r="Z732" s="56"/>
      <c r="AA732" s="56"/>
      <c r="AB732" s="56"/>
      <c r="AC732" s="56"/>
      <c r="AD732" s="56"/>
      <c r="AE732" s="56"/>
      <c r="AF732" s="56"/>
      <c r="AG732" s="58"/>
    </row>
    <row r="733" spans="1:33" ht="14.25" customHeight="1">
      <c r="A733" s="30"/>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c r="AB733" s="33"/>
      <c r="AC733" s="33"/>
      <c r="AD733" s="33"/>
      <c r="AE733" s="33"/>
      <c r="AF733" s="33"/>
      <c r="AG733" s="33"/>
    </row>
    <row r="734" spans="1:33" ht="14.25" customHeight="1">
      <c r="D734" s="275" t="s">
        <v>343</v>
      </c>
      <c r="E734" s="275"/>
      <c r="F734" s="275"/>
      <c r="G734" s="275"/>
      <c r="H734" s="275"/>
      <c r="I734" s="275"/>
      <c r="J734" s="275"/>
      <c r="K734" s="275"/>
      <c r="L734" s="275"/>
      <c r="M734" s="275"/>
      <c r="N734" s="275"/>
      <c r="O734" s="275"/>
      <c r="P734" s="275"/>
      <c r="Q734" s="275"/>
      <c r="R734" s="275"/>
      <c r="S734" s="275"/>
      <c r="T734" s="275"/>
      <c r="U734" s="275"/>
      <c r="V734" s="275"/>
      <c r="W734" s="275"/>
      <c r="X734" s="275"/>
      <c r="Y734" s="275"/>
      <c r="Z734" s="275"/>
      <c r="AA734" s="275"/>
      <c r="AB734" s="275"/>
      <c r="AC734" s="275"/>
      <c r="AD734" s="275"/>
      <c r="AE734" s="275"/>
      <c r="AF734" s="275"/>
      <c r="AG734" s="275"/>
    </row>
    <row r="735" spans="1:33" ht="27" customHeight="1">
      <c r="D735" s="211" t="s">
        <v>344</v>
      </c>
      <c r="E735" s="211"/>
      <c r="F735" s="211"/>
      <c r="G735" s="211"/>
      <c r="H735" s="211"/>
      <c r="I735" s="211"/>
      <c r="J735" s="211"/>
      <c r="K735" s="211"/>
      <c r="L735" s="211"/>
      <c r="M735" s="274" t="s">
        <v>345</v>
      </c>
      <c r="N735" s="274"/>
      <c r="O735" s="274"/>
      <c r="P735" s="274"/>
      <c r="Q735" s="274"/>
      <c r="R735" s="274" t="s">
        <v>346</v>
      </c>
      <c r="S735" s="274"/>
      <c r="T735" s="274"/>
      <c r="U735" s="274"/>
      <c r="V735" s="274"/>
      <c r="W735" s="274"/>
      <c r="X735" s="274"/>
      <c r="Y735" s="274"/>
      <c r="Z735" s="274"/>
      <c r="AA735" s="274"/>
      <c r="AB735" s="274"/>
      <c r="AC735" s="274"/>
      <c r="AD735" s="274"/>
      <c r="AE735" s="274"/>
      <c r="AF735" s="274"/>
      <c r="AG735" s="274"/>
    </row>
    <row r="736" spans="1:33" ht="36" customHeight="1">
      <c r="D736" s="211"/>
      <c r="E736" s="211"/>
      <c r="F736" s="211"/>
      <c r="G736" s="211"/>
      <c r="H736" s="211"/>
      <c r="I736" s="211"/>
      <c r="J736" s="211"/>
      <c r="K736" s="211"/>
      <c r="L736" s="211"/>
      <c r="M736" s="274"/>
      <c r="N736" s="274"/>
      <c r="O736" s="274"/>
      <c r="P736" s="274"/>
      <c r="Q736" s="274"/>
      <c r="R736" s="274" t="s">
        <v>16</v>
      </c>
      <c r="S736" s="274"/>
      <c r="T736" s="274"/>
      <c r="U736" s="274"/>
      <c r="V736" s="274"/>
      <c r="W736" s="274"/>
      <c r="X736" s="274"/>
      <c r="Y736" s="274"/>
      <c r="Z736" s="274" t="s">
        <v>347</v>
      </c>
      <c r="AA736" s="274"/>
      <c r="AB736" s="274"/>
      <c r="AC736" s="274"/>
      <c r="AD736" s="274"/>
      <c r="AE736" s="274"/>
      <c r="AF736" s="274"/>
      <c r="AG736" s="274"/>
    </row>
    <row r="737" spans="1:34" s="100" customFormat="1" ht="14.25" customHeight="1">
      <c r="A737" s="99"/>
      <c r="D737" s="211" t="s">
        <v>131</v>
      </c>
      <c r="E737" s="211"/>
      <c r="F737" s="211"/>
      <c r="G737" s="211"/>
      <c r="H737" s="211"/>
      <c r="I737" s="211"/>
      <c r="J737" s="211"/>
      <c r="K737" s="211"/>
      <c r="L737" s="211"/>
      <c r="M737" s="211"/>
      <c r="N737" s="211"/>
      <c r="O737" s="211"/>
      <c r="P737" s="211"/>
      <c r="Q737" s="211"/>
      <c r="R737" s="212">
        <f>SUM(R738:Y743)</f>
        <v>119119</v>
      </c>
      <c r="S737" s="212"/>
      <c r="T737" s="212"/>
      <c r="U737" s="212"/>
      <c r="V737" s="212"/>
      <c r="W737" s="212"/>
      <c r="X737" s="212"/>
      <c r="Y737" s="212"/>
      <c r="Z737" s="212">
        <f>SUM(Z738:AG743)</f>
        <v>558169</v>
      </c>
      <c r="AA737" s="212"/>
      <c r="AB737" s="212"/>
      <c r="AC737" s="212"/>
      <c r="AD737" s="212"/>
      <c r="AE737" s="212"/>
      <c r="AF737" s="212"/>
      <c r="AG737" s="212"/>
      <c r="AH737" s="101"/>
    </row>
    <row r="738" spans="1:34" ht="26.25" customHeight="1">
      <c r="D738" s="199" t="s">
        <v>247</v>
      </c>
      <c r="E738" s="199"/>
      <c r="F738" s="199"/>
      <c r="G738" s="199"/>
      <c r="H738" s="199"/>
      <c r="I738" s="199"/>
      <c r="J738" s="199"/>
      <c r="K738" s="199"/>
      <c r="L738" s="199"/>
      <c r="M738" s="199" t="s">
        <v>348</v>
      </c>
      <c r="N738" s="199"/>
      <c r="O738" s="199"/>
      <c r="P738" s="199"/>
      <c r="Q738" s="199"/>
      <c r="R738" s="200">
        <v>211</v>
      </c>
      <c r="S738" s="200"/>
      <c r="T738" s="200"/>
      <c r="U738" s="200"/>
      <c r="V738" s="200"/>
      <c r="W738" s="200"/>
      <c r="X738" s="200"/>
      <c r="Y738" s="200"/>
      <c r="Z738" s="200">
        <v>162567</v>
      </c>
      <c r="AA738" s="200"/>
      <c r="AB738" s="200"/>
      <c r="AC738" s="200"/>
      <c r="AD738" s="200"/>
      <c r="AE738" s="200"/>
      <c r="AF738" s="200"/>
      <c r="AG738" s="200"/>
    </row>
    <row r="739" spans="1:34" ht="18.75" customHeight="1">
      <c r="D739" s="199" t="s">
        <v>349</v>
      </c>
      <c r="E739" s="199"/>
      <c r="F739" s="199"/>
      <c r="G739" s="199"/>
      <c r="H739" s="199"/>
      <c r="I739" s="199"/>
      <c r="J739" s="199"/>
      <c r="K739" s="199"/>
      <c r="L739" s="199"/>
      <c r="M739" s="199" t="s">
        <v>348</v>
      </c>
      <c r="N739" s="199"/>
      <c r="O739" s="199"/>
      <c r="P739" s="199"/>
      <c r="Q739" s="199"/>
      <c r="R739" s="200">
        <v>0</v>
      </c>
      <c r="S739" s="200"/>
      <c r="T739" s="200"/>
      <c r="U739" s="200"/>
      <c r="V739" s="200"/>
      <c r="W739" s="200"/>
      <c r="X739" s="200"/>
      <c r="Y739" s="200"/>
      <c r="Z739" s="200">
        <v>0</v>
      </c>
      <c r="AA739" s="200"/>
      <c r="AB739" s="200"/>
      <c r="AC739" s="200"/>
      <c r="AD739" s="200"/>
      <c r="AE739" s="200"/>
      <c r="AF739" s="200"/>
      <c r="AG739" s="200"/>
    </row>
    <row r="740" spans="1:34" ht="18.75" customHeight="1">
      <c r="D740" s="199" t="s">
        <v>489</v>
      </c>
      <c r="E740" s="199"/>
      <c r="F740" s="199"/>
      <c r="G740" s="199"/>
      <c r="H740" s="199"/>
      <c r="I740" s="199"/>
      <c r="J740" s="199"/>
      <c r="K740" s="199"/>
      <c r="L740" s="199"/>
      <c r="M740" s="199" t="s">
        <v>348</v>
      </c>
      <c r="N740" s="199"/>
      <c r="O740" s="199"/>
      <c r="P740" s="199"/>
      <c r="Q740" s="199"/>
      <c r="R740" s="200">
        <v>115518</v>
      </c>
      <c r="S740" s="200"/>
      <c r="T740" s="200"/>
      <c r="U740" s="200"/>
      <c r="V740" s="200"/>
      <c r="W740" s="200"/>
      <c r="X740" s="200"/>
      <c r="Y740" s="200"/>
      <c r="Z740" s="200">
        <v>280698</v>
      </c>
      <c r="AA740" s="200"/>
      <c r="AB740" s="200"/>
      <c r="AC740" s="200"/>
      <c r="AD740" s="200"/>
      <c r="AE740" s="200"/>
      <c r="AF740" s="200"/>
      <c r="AG740" s="200"/>
    </row>
    <row r="741" spans="1:34" s="81" customFormat="1" ht="18.75" customHeight="1">
      <c r="A741" s="79"/>
      <c r="D741" s="199" t="s">
        <v>488</v>
      </c>
      <c r="E741" s="199"/>
      <c r="F741" s="199"/>
      <c r="G741" s="199"/>
      <c r="H741" s="199"/>
      <c r="I741" s="199"/>
      <c r="J741" s="199"/>
      <c r="K741" s="199"/>
      <c r="L741" s="199"/>
      <c r="M741" s="199" t="s">
        <v>348</v>
      </c>
      <c r="N741" s="199"/>
      <c r="O741" s="199"/>
      <c r="P741" s="199"/>
      <c r="Q741" s="199"/>
      <c r="R741" s="200">
        <v>2839</v>
      </c>
      <c r="S741" s="200"/>
      <c r="T741" s="200"/>
      <c r="U741" s="200"/>
      <c r="V741" s="200"/>
      <c r="W741" s="200"/>
      <c r="X741" s="200"/>
      <c r="Y741" s="200"/>
      <c r="Z741" s="200">
        <v>114627</v>
      </c>
      <c r="AA741" s="200"/>
      <c r="AB741" s="200"/>
      <c r="AC741" s="200"/>
      <c r="AD741" s="200"/>
      <c r="AE741" s="200"/>
      <c r="AF741" s="200"/>
      <c r="AG741" s="200"/>
      <c r="AH741" s="89"/>
    </row>
    <row r="742" spans="1:34" s="81" customFormat="1" ht="18.75" customHeight="1">
      <c r="A742" s="79"/>
      <c r="D742" s="199" t="s">
        <v>356</v>
      </c>
      <c r="E742" s="199"/>
      <c r="F742" s="199"/>
      <c r="G742" s="199"/>
      <c r="H742" s="199"/>
      <c r="I742" s="199"/>
      <c r="J742" s="199"/>
      <c r="K742" s="199"/>
      <c r="L742" s="199"/>
      <c r="M742" s="199" t="s">
        <v>348</v>
      </c>
      <c r="N742" s="199"/>
      <c r="O742" s="199"/>
      <c r="P742" s="199"/>
      <c r="Q742" s="199"/>
      <c r="R742" s="200"/>
      <c r="S742" s="200"/>
      <c r="T742" s="200"/>
      <c r="U742" s="200"/>
      <c r="V742" s="200"/>
      <c r="W742" s="200"/>
      <c r="X742" s="200"/>
      <c r="Y742" s="200"/>
      <c r="Z742" s="200">
        <v>199</v>
      </c>
      <c r="AA742" s="200"/>
      <c r="AB742" s="200"/>
      <c r="AC742" s="200"/>
      <c r="AD742" s="200"/>
      <c r="AE742" s="200"/>
      <c r="AF742" s="200"/>
      <c r="AG742" s="200"/>
      <c r="AH742" s="89"/>
    </row>
    <row r="743" spans="1:34" s="81" customFormat="1" ht="18.75" customHeight="1">
      <c r="A743" s="79"/>
      <c r="D743" s="199" t="s">
        <v>694</v>
      </c>
      <c r="E743" s="199"/>
      <c r="F743" s="199"/>
      <c r="G743" s="199"/>
      <c r="H743" s="199"/>
      <c r="I743" s="199"/>
      <c r="J743" s="199"/>
      <c r="K743" s="199"/>
      <c r="L743" s="199"/>
      <c r="M743" s="199" t="s">
        <v>348</v>
      </c>
      <c r="N743" s="199"/>
      <c r="O743" s="199"/>
      <c r="P743" s="199"/>
      <c r="Q743" s="199"/>
      <c r="R743" s="200">
        <v>551</v>
      </c>
      <c r="S743" s="200"/>
      <c r="T743" s="200"/>
      <c r="U743" s="200"/>
      <c r="V743" s="200"/>
      <c r="W743" s="200"/>
      <c r="X743" s="200"/>
      <c r="Y743" s="200"/>
      <c r="Z743" s="200">
        <v>78</v>
      </c>
      <c r="AA743" s="200"/>
      <c r="AB743" s="200"/>
      <c r="AC743" s="200"/>
      <c r="AD743" s="200"/>
      <c r="AE743" s="200"/>
      <c r="AF743" s="200"/>
      <c r="AG743" s="200"/>
      <c r="AH743" s="89"/>
    </row>
    <row r="744" spans="1:34" s="100" customFormat="1" ht="18.75" customHeight="1">
      <c r="A744" s="99"/>
      <c r="D744" s="211" t="s">
        <v>350</v>
      </c>
      <c r="E744" s="211"/>
      <c r="F744" s="211"/>
      <c r="G744" s="211"/>
      <c r="H744" s="211"/>
      <c r="I744" s="211"/>
      <c r="J744" s="211"/>
      <c r="K744" s="211"/>
      <c r="L744" s="211"/>
      <c r="M744" s="211"/>
      <c r="N744" s="211"/>
      <c r="O744" s="211"/>
      <c r="P744" s="211"/>
      <c r="Q744" s="211"/>
      <c r="R744" s="212">
        <f>SUM(R745:Y750)</f>
        <v>135251</v>
      </c>
      <c r="S744" s="212"/>
      <c r="T744" s="212"/>
      <c r="U744" s="212"/>
      <c r="V744" s="212"/>
      <c r="W744" s="212"/>
      <c r="X744" s="212"/>
      <c r="Y744" s="212"/>
      <c r="Z744" s="212">
        <f>SUM(Z745:AG750)</f>
        <v>132297</v>
      </c>
      <c r="AA744" s="212"/>
      <c r="AB744" s="212"/>
      <c r="AC744" s="212"/>
      <c r="AD744" s="212"/>
      <c r="AE744" s="212"/>
      <c r="AF744" s="212"/>
      <c r="AG744" s="212"/>
      <c r="AH744" s="101"/>
    </row>
    <row r="745" spans="1:34" s="81" customFormat="1" ht="18.75" customHeight="1">
      <c r="A745" s="79"/>
      <c r="D745" s="199" t="s">
        <v>247</v>
      </c>
      <c r="E745" s="199"/>
      <c r="F745" s="199"/>
      <c r="G745" s="199"/>
      <c r="H745" s="199"/>
      <c r="I745" s="199"/>
      <c r="J745" s="199"/>
      <c r="K745" s="199"/>
      <c r="L745" s="199"/>
      <c r="M745" s="199" t="s">
        <v>351</v>
      </c>
      <c r="N745" s="199"/>
      <c r="O745" s="199"/>
      <c r="P745" s="199"/>
      <c r="Q745" s="199"/>
      <c r="R745" s="200">
        <v>3212</v>
      </c>
      <c r="S745" s="200"/>
      <c r="T745" s="200"/>
      <c r="U745" s="200"/>
      <c r="V745" s="200"/>
      <c r="W745" s="200"/>
      <c r="X745" s="200"/>
      <c r="Y745" s="200"/>
      <c r="Z745" s="200">
        <v>1712</v>
      </c>
      <c r="AA745" s="200"/>
      <c r="AB745" s="200"/>
      <c r="AC745" s="200"/>
      <c r="AD745" s="200"/>
      <c r="AE745" s="200"/>
      <c r="AF745" s="200"/>
      <c r="AG745" s="200"/>
      <c r="AH745" s="89"/>
    </row>
    <row r="746" spans="1:34" ht="18.75" customHeight="1">
      <c r="D746" s="199" t="s">
        <v>349</v>
      </c>
      <c r="E746" s="199"/>
      <c r="F746" s="199"/>
      <c r="G746" s="199"/>
      <c r="H746" s="199"/>
      <c r="I746" s="199"/>
      <c r="J746" s="199"/>
      <c r="K746" s="199"/>
      <c r="L746" s="199"/>
      <c r="M746" s="199" t="s">
        <v>351</v>
      </c>
      <c r="N746" s="199"/>
      <c r="O746" s="199"/>
      <c r="P746" s="199"/>
      <c r="Q746" s="199"/>
      <c r="R746" s="200">
        <v>30928</v>
      </c>
      <c r="S746" s="200"/>
      <c r="T746" s="200"/>
      <c r="U746" s="200"/>
      <c r="V746" s="200"/>
      <c r="W746" s="200"/>
      <c r="X746" s="200"/>
      <c r="Y746" s="200"/>
      <c r="Z746" s="200">
        <v>48894</v>
      </c>
      <c r="AA746" s="200"/>
      <c r="AB746" s="200"/>
      <c r="AC746" s="200"/>
      <c r="AD746" s="200"/>
      <c r="AE746" s="200"/>
      <c r="AF746" s="200"/>
      <c r="AG746" s="200"/>
    </row>
    <row r="747" spans="1:34" ht="18.75" customHeight="1">
      <c r="D747" s="199" t="s">
        <v>488</v>
      </c>
      <c r="E747" s="199"/>
      <c r="F747" s="199"/>
      <c r="G747" s="199"/>
      <c r="H747" s="199"/>
      <c r="I747" s="199"/>
      <c r="J747" s="199"/>
      <c r="K747" s="199"/>
      <c r="L747" s="199"/>
      <c r="M747" s="199" t="s">
        <v>351</v>
      </c>
      <c r="N747" s="199"/>
      <c r="O747" s="199"/>
      <c r="P747" s="199"/>
      <c r="Q747" s="199"/>
      <c r="R747" s="200">
        <v>550</v>
      </c>
      <c r="S747" s="200"/>
      <c r="T747" s="200"/>
      <c r="U747" s="200"/>
      <c r="V747" s="200"/>
      <c r="W747" s="200"/>
      <c r="X747" s="200"/>
      <c r="Y747" s="200"/>
      <c r="Z747" s="200">
        <v>9440</v>
      </c>
      <c r="AA747" s="200"/>
      <c r="AB747" s="200"/>
      <c r="AC747" s="200"/>
      <c r="AD747" s="200"/>
      <c r="AE747" s="200"/>
      <c r="AF747" s="200"/>
      <c r="AG747" s="200"/>
    </row>
    <row r="748" spans="1:34" ht="18.75" customHeight="1">
      <c r="D748" s="199" t="s">
        <v>489</v>
      </c>
      <c r="E748" s="199"/>
      <c r="F748" s="199"/>
      <c r="G748" s="199"/>
      <c r="H748" s="199"/>
      <c r="I748" s="199"/>
      <c r="J748" s="199"/>
      <c r="K748" s="199"/>
      <c r="L748" s="199"/>
      <c r="M748" s="199" t="s">
        <v>351</v>
      </c>
      <c r="N748" s="199"/>
      <c r="O748" s="199"/>
      <c r="P748" s="199"/>
      <c r="Q748" s="199"/>
      <c r="R748" s="200">
        <v>1200</v>
      </c>
      <c r="S748" s="200"/>
      <c r="T748" s="200"/>
      <c r="U748" s="200"/>
      <c r="V748" s="200"/>
      <c r="W748" s="200"/>
      <c r="X748" s="200"/>
      <c r="Y748" s="200"/>
      <c r="Z748" s="200">
        <v>300</v>
      </c>
      <c r="AA748" s="200"/>
      <c r="AB748" s="200"/>
      <c r="AC748" s="200"/>
      <c r="AD748" s="200"/>
      <c r="AE748" s="200"/>
      <c r="AF748" s="200"/>
      <c r="AG748" s="200"/>
    </row>
    <row r="749" spans="1:34" s="81" customFormat="1" ht="18.75" customHeight="1">
      <c r="A749" s="79"/>
      <c r="D749" s="199" t="s">
        <v>695</v>
      </c>
      <c r="E749" s="199"/>
      <c r="F749" s="199"/>
      <c r="G749" s="199"/>
      <c r="H749" s="199"/>
      <c r="I749" s="199"/>
      <c r="J749" s="199"/>
      <c r="K749" s="199"/>
      <c r="L749" s="199"/>
      <c r="M749" s="199" t="s">
        <v>351</v>
      </c>
      <c r="N749" s="199"/>
      <c r="O749" s="199"/>
      <c r="P749" s="199"/>
      <c r="Q749" s="199"/>
      <c r="R749" s="200"/>
      <c r="S749" s="200"/>
      <c r="T749" s="200"/>
      <c r="U749" s="200"/>
      <c r="V749" s="200"/>
      <c r="W749" s="200"/>
      <c r="X749" s="200"/>
      <c r="Y749" s="200"/>
      <c r="Z749" s="200">
        <v>3447</v>
      </c>
      <c r="AA749" s="200"/>
      <c r="AB749" s="200"/>
      <c r="AC749" s="200"/>
      <c r="AD749" s="200"/>
      <c r="AE749" s="200"/>
      <c r="AF749" s="200"/>
      <c r="AG749" s="200"/>
      <c r="AH749" s="89"/>
    </row>
    <row r="750" spans="1:34" ht="18.75" customHeight="1">
      <c r="D750" s="199" t="s">
        <v>353</v>
      </c>
      <c r="E750" s="199"/>
      <c r="F750" s="199"/>
      <c r="G750" s="199"/>
      <c r="H750" s="199"/>
      <c r="I750" s="199"/>
      <c r="J750" s="199"/>
      <c r="K750" s="199"/>
      <c r="L750" s="199"/>
      <c r="M750" s="199" t="s">
        <v>351</v>
      </c>
      <c r="N750" s="199"/>
      <c r="O750" s="199"/>
      <c r="P750" s="199"/>
      <c r="Q750" s="199"/>
      <c r="R750" s="200">
        <v>99361</v>
      </c>
      <c r="S750" s="200"/>
      <c r="T750" s="200"/>
      <c r="U750" s="200"/>
      <c r="V750" s="200"/>
      <c r="W750" s="200"/>
      <c r="X750" s="200"/>
      <c r="Y750" s="200"/>
      <c r="Z750" s="200">
        <f>68743-239</f>
        <v>68504</v>
      </c>
      <c r="AA750" s="200"/>
      <c r="AB750" s="200"/>
      <c r="AC750" s="200"/>
      <c r="AD750" s="200"/>
      <c r="AE750" s="200"/>
      <c r="AF750" s="200"/>
      <c r="AG750" s="200"/>
    </row>
    <row r="751" spans="1:34" ht="18.75" customHeight="1">
      <c r="D751" s="63"/>
      <c r="E751" s="63"/>
      <c r="F751" s="63"/>
      <c r="G751" s="63"/>
      <c r="H751" s="63"/>
      <c r="I751" s="63"/>
      <c r="J751" s="63"/>
      <c r="K751" s="63"/>
      <c r="L751" s="63"/>
      <c r="M751" s="63"/>
      <c r="N751" s="63"/>
      <c r="O751" s="63"/>
      <c r="P751" s="63"/>
      <c r="Q751" s="63"/>
      <c r="R751" s="83"/>
      <c r="S751" s="83"/>
      <c r="T751" s="83"/>
      <c r="U751" s="83"/>
      <c r="V751" s="83"/>
      <c r="W751" s="83"/>
      <c r="X751" s="83"/>
      <c r="Y751" s="83"/>
      <c r="Z751" s="83"/>
      <c r="AA751" s="83"/>
      <c r="AB751" s="83"/>
      <c r="AC751" s="83"/>
      <c r="AD751" s="83"/>
      <c r="AE751" s="83"/>
      <c r="AF751" s="83"/>
      <c r="AG751" s="83"/>
    </row>
    <row r="752" spans="1:34" ht="18.75" customHeight="1">
      <c r="D752" s="63"/>
      <c r="E752" s="63"/>
      <c r="F752" s="63"/>
      <c r="G752" s="63"/>
      <c r="H752" s="63"/>
      <c r="I752" s="63"/>
      <c r="J752" s="63"/>
      <c r="K752" s="63"/>
      <c r="L752" s="63"/>
      <c r="M752" s="63"/>
      <c r="N752" s="63"/>
      <c r="O752" s="63"/>
      <c r="P752" s="63"/>
      <c r="Q752" s="63"/>
      <c r="R752" s="83"/>
      <c r="S752" s="83"/>
      <c r="T752" s="83"/>
      <c r="U752" s="83"/>
      <c r="V752" s="83"/>
      <c r="W752" s="83"/>
      <c r="X752" s="83"/>
      <c r="Y752" s="83"/>
      <c r="Z752" s="83"/>
      <c r="AA752" s="83"/>
      <c r="AB752" s="83"/>
      <c r="AC752" s="83"/>
      <c r="AD752" s="83"/>
      <c r="AE752" s="83"/>
      <c r="AF752" s="83"/>
      <c r="AG752" s="83"/>
    </row>
    <row r="753" spans="4:33" ht="18.75" customHeight="1">
      <c r="D753" s="211" t="s">
        <v>344</v>
      </c>
      <c r="E753" s="211"/>
      <c r="F753" s="211"/>
      <c r="G753" s="211"/>
      <c r="H753" s="211"/>
      <c r="I753" s="211"/>
      <c r="J753" s="211"/>
      <c r="K753" s="211"/>
      <c r="L753" s="211"/>
      <c r="M753" s="274" t="s">
        <v>345</v>
      </c>
      <c r="N753" s="274"/>
      <c r="O753" s="274"/>
      <c r="P753" s="274"/>
      <c r="Q753" s="274"/>
      <c r="R753" s="274" t="s">
        <v>346</v>
      </c>
      <c r="S753" s="274"/>
      <c r="T753" s="274"/>
      <c r="U753" s="274"/>
      <c r="V753" s="274"/>
      <c r="W753" s="274"/>
      <c r="X753" s="274"/>
      <c r="Y753" s="274"/>
      <c r="Z753" s="274"/>
      <c r="AA753" s="274"/>
      <c r="AB753" s="274"/>
      <c r="AC753" s="274"/>
      <c r="AD753" s="274"/>
      <c r="AE753" s="274"/>
      <c r="AF753" s="274"/>
      <c r="AG753" s="274"/>
    </row>
    <row r="754" spans="4:33" ht="30.75" customHeight="1">
      <c r="D754" s="211"/>
      <c r="E754" s="211"/>
      <c r="F754" s="211"/>
      <c r="G754" s="211"/>
      <c r="H754" s="211"/>
      <c r="I754" s="211"/>
      <c r="J754" s="211"/>
      <c r="K754" s="211"/>
      <c r="L754" s="211"/>
      <c r="M754" s="274"/>
      <c r="N754" s="274"/>
      <c r="O754" s="274"/>
      <c r="P754" s="274"/>
      <c r="Q754" s="274"/>
      <c r="R754" s="274" t="s">
        <v>16</v>
      </c>
      <c r="S754" s="274"/>
      <c r="T754" s="274"/>
      <c r="U754" s="274"/>
      <c r="V754" s="274"/>
      <c r="W754" s="274"/>
      <c r="X754" s="274"/>
      <c r="Y754" s="274"/>
      <c r="Z754" s="274" t="s">
        <v>347</v>
      </c>
      <c r="AA754" s="274"/>
      <c r="AB754" s="274"/>
      <c r="AC754" s="274"/>
      <c r="AD754" s="274"/>
      <c r="AE754" s="274"/>
      <c r="AF754" s="274"/>
      <c r="AG754" s="274"/>
    </row>
    <row r="755" spans="4:33" ht="18.75" customHeight="1">
      <c r="D755" s="211" t="s">
        <v>292</v>
      </c>
      <c r="E755" s="211"/>
      <c r="F755" s="211"/>
      <c r="G755" s="211"/>
      <c r="H755" s="211"/>
      <c r="I755" s="211"/>
      <c r="J755" s="211"/>
      <c r="K755" s="211"/>
      <c r="L755" s="211"/>
      <c r="M755" s="211"/>
      <c r="N755" s="211"/>
      <c r="O755" s="211"/>
      <c r="P755" s="211"/>
      <c r="Q755" s="211"/>
      <c r="R755" s="212">
        <f>SUM(R756:Y764)</f>
        <v>2006048</v>
      </c>
      <c r="S755" s="212"/>
      <c r="T755" s="212"/>
      <c r="U755" s="212"/>
      <c r="V755" s="212"/>
      <c r="W755" s="212"/>
      <c r="X755" s="212"/>
      <c r="Y755" s="212"/>
      <c r="Z755" s="212">
        <f>SUM(Z756:AG764)</f>
        <v>1639991</v>
      </c>
      <c r="AA755" s="212"/>
      <c r="AB755" s="212"/>
      <c r="AC755" s="212"/>
      <c r="AD755" s="212"/>
      <c r="AE755" s="212"/>
      <c r="AF755" s="212"/>
      <c r="AG755" s="212"/>
    </row>
    <row r="756" spans="4:33" ht="18.75" customHeight="1">
      <c r="D756" s="199" t="s">
        <v>247</v>
      </c>
      <c r="E756" s="199"/>
      <c r="F756" s="199"/>
      <c r="G756" s="199"/>
      <c r="H756" s="199"/>
      <c r="I756" s="199"/>
      <c r="J756" s="199"/>
      <c r="K756" s="199"/>
      <c r="L756" s="199"/>
      <c r="M756" s="199" t="s">
        <v>351</v>
      </c>
      <c r="N756" s="199"/>
      <c r="O756" s="199"/>
      <c r="P756" s="199"/>
      <c r="Q756" s="199"/>
      <c r="R756" s="200">
        <v>481035</v>
      </c>
      <c r="S756" s="200"/>
      <c r="T756" s="200"/>
      <c r="U756" s="200"/>
      <c r="V756" s="200"/>
      <c r="W756" s="200"/>
      <c r="X756" s="200"/>
      <c r="Y756" s="200"/>
      <c r="Z756" s="200">
        <v>411441</v>
      </c>
      <c r="AA756" s="200"/>
      <c r="AB756" s="200"/>
      <c r="AC756" s="200"/>
      <c r="AD756" s="200"/>
      <c r="AE756" s="200"/>
      <c r="AF756" s="200"/>
      <c r="AG756" s="200"/>
    </row>
    <row r="757" spans="4:33" ht="18.75" customHeight="1">
      <c r="D757" s="199" t="s">
        <v>349</v>
      </c>
      <c r="E757" s="199"/>
      <c r="F757" s="199"/>
      <c r="G757" s="199"/>
      <c r="H757" s="199"/>
      <c r="I757" s="199"/>
      <c r="J757" s="199"/>
      <c r="K757" s="199"/>
      <c r="L757" s="199"/>
      <c r="M757" s="199" t="s">
        <v>351</v>
      </c>
      <c r="N757" s="199"/>
      <c r="O757" s="199"/>
      <c r="P757" s="199"/>
      <c r="Q757" s="199"/>
      <c r="R757" s="200">
        <v>654458</v>
      </c>
      <c r="S757" s="200"/>
      <c r="T757" s="200"/>
      <c r="U757" s="200"/>
      <c r="V757" s="200"/>
      <c r="W757" s="200"/>
      <c r="X757" s="200"/>
      <c r="Y757" s="200"/>
      <c r="Z757" s="200">
        <v>523836</v>
      </c>
      <c r="AA757" s="200"/>
      <c r="AB757" s="200"/>
      <c r="AC757" s="200"/>
      <c r="AD757" s="200"/>
      <c r="AE757" s="200"/>
      <c r="AF757" s="200"/>
      <c r="AG757" s="200"/>
    </row>
    <row r="758" spans="4:33" ht="18.75" customHeight="1">
      <c r="D758" s="199" t="s">
        <v>489</v>
      </c>
      <c r="E758" s="199"/>
      <c r="F758" s="199"/>
      <c r="G758" s="199"/>
      <c r="H758" s="199"/>
      <c r="I758" s="199"/>
      <c r="J758" s="199"/>
      <c r="K758" s="199"/>
      <c r="L758" s="199"/>
      <c r="M758" s="199" t="s">
        <v>351</v>
      </c>
      <c r="N758" s="199"/>
      <c r="O758" s="199"/>
      <c r="P758" s="199"/>
      <c r="Q758" s="199"/>
      <c r="R758" s="200">
        <v>100447</v>
      </c>
      <c r="S758" s="200"/>
      <c r="T758" s="200"/>
      <c r="U758" s="200"/>
      <c r="V758" s="200"/>
      <c r="W758" s="200"/>
      <c r="X758" s="200"/>
      <c r="Y758" s="200"/>
      <c r="Z758" s="200">
        <v>220200</v>
      </c>
      <c r="AA758" s="200"/>
      <c r="AB758" s="200"/>
      <c r="AC758" s="200"/>
      <c r="AD758" s="200"/>
      <c r="AE758" s="200"/>
      <c r="AF758" s="200"/>
      <c r="AG758" s="200"/>
    </row>
    <row r="759" spans="4:33" ht="18.75" customHeight="1">
      <c r="D759" s="199" t="s">
        <v>697</v>
      </c>
      <c r="E759" s="199"/>
      <c r="F759" s="199"/>
      <c r="G759" s="199"/>
      <c r="H759" s="199"/>
      <c r="I759" s="199"/>
      <c r="J759" s="199"/>
      <c r="K759" s="199"/>
      <c r="L759" s="199"/>
      <c r="M759" s="199" t="s">
        <v>351</v>
      </c>
      <c r="N759" s="199"/>
      <c r="O759" s="199"/>
      <c r="P759" s="199"/>
      <c r="Q759" s="199"/>
      <c r="R759" s="200">
        <v>7223</v>
      </c>
      <c r="S759" s="200"/>
      <c r="T759" s="200"/>
      <c r="U759" s="200"/>
      <c r="V759" s="200"/>
      <c r="W759" s="200"/>
      <c r="X759" s="200"/>
      <c r="Y759" s="200"/>
      <c r="Z759" s="200">
        <v>12488</v>
      </c>
      <c r="AA759" s="200"/>
      <c r="AB759" s="200"/>
      <c r="AC759" s="200"/>
      <c r="AD759" s="200"/>
      <c r="AE759" s="200"/>
      <c r="AF759" s="200"/>
      <c r="AG759" s="200"/>
    </row>
    <row r="760" spans="4:33" ht="18.75" customHeight="1">
      <c r="D760" s="199" t="s">
        <v>353</v>
      </c>
      <c r="E760" s="199"/>
      <c r="F760" s="199"/>
      <c r="G760" s="199"/>
      <c r="H760" s="199"/>
      <c r="I760" s="199"/>
      <c r="J760" s="199"/>
      <c r="K760" s="199"/>
      <c r="L760" s="199"/>
      <c r="M760" s="199" t="s">
        <v>351</v>
      </c>
      <c r="N760" s="199"/>
      <c r="O760" s="199"/>
      <c r="P760" s="199"/>
      <c r="Q760" s="199"/>
      <c r="R760" s="200">
        <v>374185</v>
      </c>
      <c r="S760" s="200"/>
      <c r="T760" s="200"/>
      <c r="U760" s="200"/>
      <c r="V760" s="200"/>
      <c r="W760" s="200"/>
      <c r="X760" s="200"/>
      <c r="Y760" s="200"/>
      <c r="Z760" s="200">
        <v>352359</v>
      </c>
      <c r="AA760" s="200"/>
      <c r="AB760" s="200"/>
      <c r="AC760" s="200"/>
      <c r="AD760" s="200"/>
      <c r="AE760" s="200"/>
      <c r="AF760" s="200"/>
      <c r="AG760" s="200"/>
    </row>
    <row r="761" spans="4:33" ht="18.75" customHeight="1">
      <c r="D761" s="199" t="s">
        <v>354</v>
      </c>
      <c r="E761" s="199"/>
      <c r="F761" s="199"/>
      <c r="G761" s="199"/>
      <c r="H761" s="199"/>
      <c r="I761" s="199"/>
      <c r="J761" s="199"/>
      <c r="K761" s="199"/>
      <c r="L761" s="199"/>
      <c r="M761" s="199" t="s">
        <v>351</v>
      </c>
      <c r="N761" s="199"/>
      <c r="O761" s="199"/>
      <c r="P761" s="199"/>
      <c r="Q761" s="199"/>
      <c r="R761" s="200"/>
      <c r="S761" s="200"/>
      <c r="T761" s="200"/>
      <c r="U761" s="200"/>
      <c r="V761" s="200"/>
      <c r="W761" s="200"/>
      <c r="X761" s="200"/>
      <c r="Y761" s="200"/>
      <c r="Z761" s="200"/>
      <c r="AA761" s="200"/>
      <c r="AB761" s="200"/>
      <c r="AC761" s="200"/>
      <c r="AD761" s="200"/>
      <c r="AE761" s="200"/>
      <c r="AF761" s="200"/>
      <c r="AG761" s="200"/>
    </row>
    <row r="762" spans="4:33" ht="18.75" customHeight="1">
      <c r="D762" s="199" t="s">
        <v>355</v>
      </c>
      <c r="E762" s="199"/>
      <c r="F762" s="199"/>
      <c r="G762" s="199"/>
      <c r="H762" s="199"/>
      <c r="I762" s="199"/>
      <c r="J762" s="199"/>
      <c r="K762" s="199"/>
      <c r="L762" s="199"/>
      <c r="M762" s="199" t="s">
        <v>351</v>
      </c>
      <c r="N762" s="199"/>
      <c r="O762" s="199"/>
      <c r="P762" s="199"/>
      <c r="Q762" s="199"/>
      <c r="R762" s="200">
        <v>388689</v>
      </c>
      <c r="S762" s="200"/>
      <c r="T762" s="200"/>
      <c r="U762" s="200"/>
      <c r="V762" s="200"/>
      <c r="W762" s="200"/>
      <c r="X762" s="200"/>
      <c r="Y762" s="200"/>
      <c r="Z762" s="200">
        <v>98856</v>
      </c>
      <c r="AA762" s="200"/>
      <c r="AB762" s="200"/>
      <c r="AC762" s="200"/>
      <c r="AD762" s="200"/>
      <c r="AE762" s="200"/>
      <c r="AF762" s="200"/>
      <c r="AG762" s="200"/>
    </row>
    <row r="763" spans="4:33" ht="18.75" customHeight="1">
      <c r="D763" s="199" t="s">
        <v>352</v>
      </c>
      <c r="E763" s="199"/>
      <c r="F763" s="199"/>
      <c r="G763" s="199"/>
      <c r="H763" s="199"/>
      <c r="I763" s="199"/>
      <c r="J763" s="199"/>
      <c r="K763" s="199"/>
      <c r="L763" s="199"/>
      <c r="M763" s="199" t="s">
        <v>351</v>
      </c>
      <c r="N763" s="199"/>
      <c r="O763" s="199"/>
      <c r="P763" s="199"/>
      <c r="Q763" s="199"/>
      <c r="R763" s="200"/>
      <c r="S763" s="200"/>
      <c r="T763" s="200"/>
      <c r="U763" s="200"/>
      <c r="V763" s="200"/>
      <c r="W763" s="200"/>
      <c r="X763" s="200"/>
      <c r="Y763" s="200"/>
      <c r="Z763" s="200"/>
      <c r="AA763" s="200"/>
      <c r="AB763" s="200"/>
      <c r="AC763" s="200"/>
      <c r="AD763" s="200"/>
      <c r="AE763" s="200"/>
      <c r="AF763" s="200"/>
      <c r="AG763" s="200"/>
    </row>
    <row r="764" spans="4:33" ht="18.75" customHeight="1">
      <c r="D764" s="199" t="s">
        <v>356</v>
      </c>
      <c r="E764" s="199"/>
      <c r="F764" s="199"/>
      <c r="G764" s="199"/>
      <c r="H764" s="199"/>
      <c r="I764" s="199"/>
      <c r="J764" s="199"/>
      <c r="K764" s="199"/>
      <c r="L764" s="199"/>
      <c r="M764" s="199" t="s">
        <v>351</v>
      </c>
      <c r="N764" s="199"/>
      <c r="O764" s="199"/>
      <c r="P764" s="199"/>
      <c r="Q764" s="199"/>
      <c r="R764" s="200">
        <v>11</v>
      </c>
      <c r="S764" s="200"/>
      <c r="T764" s="200"/>
      <c r="U764" s="200"/>
      <c r="V764" s="200"/>
      <c r="W764" s="200"/>
      <c r="X764" s="200"/>
      <c r="Y764" s="200"/>
      <c r="Z764" s="200">
        <v>20811</v>
      </c>
      <c r="AA764" s="200"/>
      <c r="AB764" s="200"/>
      <c r="AC764" s="200"/>
      <c r="AD764" s="200"/>
      <c r="AE764" s="200"/>
      <c r="AF764" s="200"/>
      <c r="AG764" s="200"/>
    </row>
    <row r="765" spans="4:33" ht="18.75" customHeight="1">
      <c r="D765" s="211" t="s">
        <v>357</v>
      </c>
      <c r="E765" s="211"/>
      <c r="F765" s="211"/>
      <c r="G765" s="211"/>
      <c r="H765" s="211"/>
      <c r="I765" s="211"/>
      <c r="J765" s="211"/>
      <c r="K765" s="211"/>
      <c r="L765" s="211"/>
      <c r="M765" s="211"/>
      <c r="N765" s="211"/>
      <c r="O765" s="211"/>
      <c r="P765" s="211"/>
      <c r="Q765" s="211"/>
      <c r="R765" s="212">
        <f>SUM(R766:Y776)</f>
        <v>2062182.6500000001</v>
      </c>
      <c r="S765" s="212"/>
      <c r="T765" s="212"/>
      <c r="U765" s="212"/>
      <c r="V765" s="212"/>
      <c r="W765" s="212"/>
      <c r="X765" s="212"/>
      <c r="Y765" s="212"/>
      <c r="Z765" s="212">
        <f>SUM(Z766:AG775)</f>
        <v>4895818</v>
      </c>
      <c r="AA765" s="212"/>
      <c r="AB765" s="212"/>
      <c r="AC765" s="212"/>
      <c r="AD765" s="212"/>
      <c r="AE765" s="212"/>
      <c r="AF765" s="212"/>
      <c r="AG765" s="212"/>
    </row>
    <row r="766" spans="4:33" ht="18.75" customHeight="1">
      <c r="D766" s="199" t="s">
        <v>349</v>
      </c>
      <c r="E766" s="199"/>
      <c r="F766" s="199"/>
      <c r="G766" s="199"/>
      <c r="H766" s="199"/>
      <c r="I766" s="199"/>
      <c r="J766" s="199"/>
      <c r="K766" s="199"/>
      <c r="L766" s="199"/>
      <c r="M766" s="199" t="s">
        <v>348</v>
      </c>
      <c r="N766" s="199"/>
      <c r="O766" s="199"/>
      <c r="P766" s="199"/>
      <c r="Q766" s="199"/>
      <c r="R766" s="200">
        <v>2.1800000000000002</v>
      </c>
      <c r="S766" s="200"/>
      <c r="T766" s="200"/>
      <c r="U766" s="200"/>
      <c r="V766" s="200"/>
      <c r="W766" s="200"/>
      <c r="X766" s="200"/>
      <c r="Y766" s="200"/>
      <c r="Z766" s="200"/>
      <c r="AA766" s="200"/>
      <c r="AB766" s="200"/>
      <c r="AC766" s="200"/>
      <c r="AD766" s="200"/>
      <c r="AE766" s="200"/>
      <c r="AF766" s="200"/>
      <c r="AG766" s="200"/>
    </row>
    <row r="767" spans="4:33" ht="18.75" customHeight="1">
      <c r="D767" s="199" t="s">
        <v>489</v>
      </c>
      <c r="E767" s="199"/>
      <c r="F767" s="199"/>
      <c r="G767" s="199"/>
      <c r="H767" s="199"/>
      <c r="I767" s="199"/>
      <c r="J767" s="199"/>
      <c r="K767" s="199"/>
      <c r="L767" s="199"/>
      <c r="M767" s="199" t="s">
        <v>348</v>
      </c>
      <c r="N767" s="199"/>
      <c r="O767" s="199"/>
      <c r="P767" s="199"/>
      <c r="Q767" s="199"/>
      <c r="R767" s="200">
        <v>943996</v>
      </c>
      <c r="S767" s="200"/>
      <c r="T767" s="200"/>
      <c r="U767" s="200"/>
      <c r="V767" s="200"/>
      <c r="W767" s="200"/>
      <c r="X767" s="200"/>
      <c r="Y767" s="200"/>
      <c r="Z767" s="200">
        <v>1003590</v>
      </c>
      <c r="AA767" s="200"/>
      <c r="AB767" s="200"/>
      <c r="AC767" s="200"/>
      <c r="AD767" s="200"/>
      <c r="AE767" s="200"/>
      <c r="AF767" s="200"/>
      <c r="AG767" s="200"/>
    </row>
    <row r="768" spans="4:33" ht="18.75" customHeight="1">
      <c r="D768" s="199" t="s">
        <v>247</v>
      </c>
      <c r="E768" s="199"/>
      <c r="F768" s="199"/>
      <c r="G768" s="199"/>
      <c r="H768" s="199"/>
      <c r="I768" s="199"/>
      <c r="J768" s="199"/>
      <c r="K768" s="199"/>
      <c r="L768" s="199"/>
      <c r="M768" s="199" t="s">
        <v>348</v>
      </c>
      <c r="N768" s="199"/>
      <c r="O768" s="199"/>
      <c r="P768" s="199"/>
      <c r="Q768" s="199"/>
      <c r="R768" s="200">
        <v>810126</v>
      </c>
      <c r="S768" s="200"/>
      <c r="T768" s="200"/>
      <c r="U768" s="200"/>
      <c r="V768" s="200"/>
      <c r="W768" s="200"/>
      <c r="X768" s="200"/>
      <c r="Y768" s="200"/>
      <c r="Z768" s="200">
        <v>762761</v>
      </c>
      <c r="AA768" s="200"/>
      <c r="AB768" s="200"/>
      <c r="AC768" s="200"/>
      <c r="AD768" s="200"/>
      <c r="AE768" s="200"/>
      <c r="AF768" s="200"/>
      <c r="AG768" s="200"/>
    </row>
    <row r="769" spans="1:34" ht="18.75" customHeight="1">
      <c r="D769" s="199" t="s">
        <v>358</v>
      </c>
      <c r="E769" s="199"/>
      <c r="F769" s="199"/>
      <c r="G769" s="199"/>
      <c r="H769" s="199"/>
      <c r="I769" s="199"/>
      <c r="J769" s="199"/>
      <c r="K769" s="199"/>
      <c r="L769" s="199"/>
      <c r="M769" s="199" t="s">
        <v>348</v>
      </c>
      <c r="N769" s="199"/>
      <c r="O769" s="199"/>
      <c r="P769" s="199"/>
      <c r="Q769" s="199"/>
      <c r="R769" s="200">
        <v>4767</v>
      </c>
      <c r="S769" s="200"/>
      <c r="T769" s="200"/>
      <c r="U769" s="200"/>
      <c r="V769" s="200"/>
      <c r="W769" s="200"/>
      <c r="X769" s="200"/>
      <c r="Y769" s="200"/>
      <c r="Z769" s="200">
        <v>9396</v>
      </c>
      <c r="AA769" s="200"/>
      <c r="AB769" s="200"/>
      <c r="AC769" s="200"/>
      <c r="AD769" s="200"/>
      <c r="AE769" s="200"/>
      <c r="AF769" s="200"/>
      <c r="AG769" s="200"/>
    </row>
    <row r="770" spans="1:34" ht="18.75" customHeight="1">
      <c r="A770" s="29"/>
      <c r="D770" s="199" t="s">
        <v>708</v>
      </c>
      <c r="E770" s="199"/>
      <c r="F770" s="199"/>
      <c r="G770" s="199"/>
      <c r="H770" s="199"/>
      <c r="I770" s="199"/>
      <c r="J770" s="199"/>
      <c r="K770" s="199"/>
      <c r="L770" s="199"/>
      <c r="M770" s="199" t="s">
        <v>348</v>
      </c>
      <c r="N770" s="199"/>
      <c r="O770" s="199"/>
      <c r="P770" s="199"/>
      <c r="Q770" s="199"/>
      <c r="R770" s="200">
        <v>7378</v>
      </c>
      <c r="S770" s="200"/>
      <c r="T770" s="200"/>
      <c r="U770" s="200"/>
      <c r="V770" s="200"/>
      <c r="W770" s="200"/>
      <c r="X770" s="200"/>
      <c r="Y770" s="200"/>
      <c r="Z770" s="200"/>
      <c r="AA770" s="200"/>
      <c r="AB770" s="200"/>
      <c r="AC770" s="200"/>
      <c r="AD770" s="200"/>
      <c r="AE770" s="200"/>
      <c r="AF770" s="200"/>
      <c r="AG770" s="200"/>
    </row>
    <row r="771" spans="1:34" ht="18.75" customHeight="1">
      <c r="A771" s="29"/>
      <c r="D771" s="199" t="s">
        <v>355</v>
      </c>
      <c r="E771" s="199"/>
      <c r="F771" s="199"/>
      <c r="G771" s="199"/>
      <c r="H771" s="199"/>
      <c r="I771" s="199"/>
      <c r="J771" s="199"/>
      <c r="K771" s="199"/>
      <c r="L771" s="199"/>
      <c r="M771" s="199" t="s">
        <v>348</v>
      </c>
      <c r="N771" s="199"/>
      <c r="O771" s="199"/>
      <c r="P771" s="199"/>
      <c r="Q771" s="199"/>
      <c r="R771" s="200">
        <v>287839</v>
      </c>
      <c r="S771" s="200"/>
      <c r="T771" s="200"/>
      <c r="U771" s="200"/>
      <c r="V771" s="200"/>
      <c r="W771" s="200"/>
      <c r="X771" s="200"/>
      <c r="Y771" s="200"/>
      <c r="Z771" s="200">
        <v>3115960</v>
      </c>
      <c r="AA771" s="200"/>
      <c r="AB771" s="200"/>
      <c r="AC771" s="200"/>
      <c r="AD771" s="200"/>
      <c r="AE771" s="200"/>
      <c r="AF771" s="200"/>
      <c r="AG771" s="200"/>
    </row>
    <row r="772" spans="1:34" ht="15" customHeight="1">
      <c r="D772" s="199" t="s">
        <v>353</v>
      </c>
      <c r="E772" s="199"/>
      <c r="F772" s="199"/>
      <c r="G772" s="199"/>
      <c r="H772" s="199"/>
      <c r="I772" s="199"/>
      <c r="J772" s="199"/>
      <c r="K772" s="199"/>
      <c r="L772" s="199"/>
      <c r="M772" s="199" t="s">
        <v>348</v>
      </c>
      <c r="N772" s="199"/>
      <c r="O772" s="199"/>
      <c r="P772" s="199"/>
      <c r="Q772" s="199"/>
      <c r="R772" s="200"/>
      <c r="S772" s="200"/>
      <c r="T772" s="200"/>
      <c r="U772" s="200"/>
      <c r="V772" s="200"/>
      <c r="W772" s="200"/>
      <c r="X772" s="200"/>
      <c r="Y772" s="200"/>
      <c r="Z772" s="200"/>
      <c r="AA772" s="200"/>
      <c r="AB772" s="200"/>
      <c r="AC772" s="200"/>
      <c r="AD772" s="200"/>
      <c r="AE772" s="200"/>
      <c r="AF772" s="200"/>
      <c r="AG772" s="200"/>
    </row>
    <row r="773" spans="1:34" ht="15" customHeight="1">
      <c r="A773" s="32"/>
      <c r="D773" s="199" t="s">
        <v>356</v>
      </c>
      <c r="E773" s="199"/>
      <c r="F773" s="199"/>
      <c r="G773" s="199"/>
      <c r="H773" s="199"/>
      <c r="I773" s="199"/>
      <c r="J773" s="199"/>
      <c r="K773" s="199"/>
      <c r="L773" s="199"/>
      <c r="M773" s="199" t="s">
        <v>348</v>
      </c>
      <c r="N773" s="199"/>
      <c r="O773" s="199"/>
      <c r="P773" s="199"/>
      <c r="Q773" s="199"/>
      <c r="R773" s="200">
        <v>856</v>
      </c>
      <c r="S773" s="200"/>
      <c r="T773" s="200"/>
      <c r="U773" s="200"/>
      <c r="V773" s="200"/>
      <c r="W773" s="200"/>
      <c r="X773" s="200"/>
      <c r="Y773" s="200"/>
      <c r="Z773" s="200">
        <v>1824</v>
      </c>
      <c r="AA773" s="200"/>
      <c r="AB773" s="200"/>
      <c r="AC773" s="200"/>
      <c r="AD773" s="200"/>
      <c r="AE773" s="200"/>
      <c r="AF773" s="200"/>
      <c r="AG773" s="200"/>
    </row>
    <row r="774" spans="1:34" s="81" customFormat="1" ht="15" customHeight="1">
      <c r="A774" s="79"/>
      <c r="D774" s="199" t="s">
        <v>354</v>
      </c>
      <c r="E774" s="199"/>
      <c r="F774" s="199"/>
      <c r="G774" s="199"/>
      <c r="H774" s="199"/>
      <c r="I774" s="199"/>
      <c r="J774" s="199"/>
      <c r="K774" s="199"/>
      <c r="L774" s="199"/>
      <c r="M774" s="199" t="s">
        <v>348</v>
      </c>
      <c r="N774" s="199"/>
      <c r="O774" s="199"/>
      <c r="P774" s="199"/>
      <c r="Q774" s="199"/>
      <c r="R774" s="200">
        <v>4768.47</v>
      </c>
      <c r="S774" s="200"/>
      <c r="T774" s="200"/>
      <c r="U774" s="200"/>
      <c r="V774" s="200"/>
      <c r="W774" s="200"/>
      <c r="X774" s="200"/>
      <c r="Y774" s="200"/>
      <c r="Z774" s="200">
        <v>65</v>
      </c>
      <c r="AA774" s="200"/>
      <c r="AB774" s="200"/>
      <c r="AC774" s="200"/>
      <c r="AD774" s="200"/>
      <c r="AE774" s="200"/>
      <c r="AF774" s="200"/>
      <c r="AG774" s="200"/>
      <c r="AH774" s="89"/>
    </row>
    <row r="775" spans="1:34" s="81" customFormat="1" ht="15" customHeight="1">
      <c r="A775" s="79"/>
      <c r="D775" s="199" t="s">
        <v>696</v>
      </c>
      <c r="E775" s="199"/>
      <c r="F775" s="199"/>
      <c r="G775" s="199"/>
      <c r="H775" s="199"/>
      <c r="I775" s="199"/>
      <c r="J775" s="199"/>
      <c r="K775" s="199"/>
      <c r="L775" s="199"/>
      <c r="M775" s="199" t="s">
        <v>348</v>
      </c>
      <c r="N775" s="199"/>
      <c r="O775" s="199"/>
      <c r="P775" s="199"/>
      <c r="Q775" s="199"/>
      <c r="R775" s="200"/>
      <c r="S775" s="200"/>
      <c r="T775" s="200"/>
      <c r="U775" s="200"/>
      <c r="V775" s="200"/>
      <c r="W775" s="200"/>
      <c r="X775" s="200"/>
      <c r="Y775" s="200"/>
      <c r="Z775" s="200">
        <v>2222</v>
      </c>
      <c r="AA775" s="200"/>
      <c r="AB775" s="200"/>
      <c r="AC775" s="200"/>
      <c r="AD775" s="200"/>
      <c r="AE775" s="200"/>
      <c r="AF775" s="200"/>
      <c r="AG775" s="200"/>
      <c r="AH775" s="89"/>
    </row>
    <row r="776" spans="1:34" s="81" customFormat="1" ht="15" customHeight="1">
      <c r="A776" s="79"/>
      <c r="D776" s="199" t="s">
        <v>709</v>
      </c>
      <c r="E776" s="199"/>
      <c r="F776" s="199"/>
      <c r="G776" s="199"/>
      <c r="H776" s="199"/>
      <c r="I776" s="199"/>
      <c r="J776" s="199"/>
      <c r="K776" s="199"/>
      <c r="L776" s="199"/>
      <c r="M776" s="199" t="s">
        <v>348</v>
      </c>
      <c r="N776" s="199"/>
      <c r="O776" s="199"/>
      <c r="P776" s="199"/>
      <c r="Q776" s="199"/>
      <c r="R776" s="200">
        <v>2450</v>
      </c>
      <c r="S776" s="200"/>
      <c r="T776" s="200"/>
      <c r="U776" s="200"/>
      <c r="V776" s="200"/>
      <c r="W776" s="200"/>
      <c r="X776" s="200"/>
      <c r="Y776" s="200"/>
      <c r="Z776" s="200">
        <v>2222</v>
      </c>
      <c r="AA776" s="200"/>
      <c r="AB776" s="200"/>
      <c r="AC776" s="200"/>
      <c r="AD776" s="200"/>
      <c r="AE776" s="200"/>
      <c r="AF776" s="200"/>
      <c r="AG776" s="200"/>
      <c r="AH776" s="89"/>
    </row>
    <row r="777" spans="1:34" s="81" customFormat="1" ht="14.25" customHeight="1">
      <c r="A777" s="79"/>
      <c r="D777" s="89"/>
      <c r="E777" s="89"/>
      <c r="F777" s="89"/>
      <c r="G777" s="89"/>
      <c r="H777" s="89"/>
      <c r="I777" s="89"/>
      <c r="J777" s="89"/>
      <c r="K777" s="89"/>
      <c r="L777" s="89"/>
      <c r="M777" s="89"/>
      <c r="N777" s="89"/>
      <c r="O777" s="89"/>
      <c r="P777" s="89"/>
      <c r="Q777" s="89"/>
      <c r="R777" s="89"/>
      <c r="S777" s="89"/>
      <c r="T777" s="89"/>
      <c r="U777" s="89"/>
      <c r="V777" s="89"/>
      <c r="W777" s="89"/>
      <c r="X777" s="89"/>
      <c r="Y777" s="89"/>
      <c r="Z777" s="89"/>
      <c r="AA777" s="89"/>
      <c r="AB777" s="89"/>
      <c r="AC777" s="89"/>
      <c r="AD777" s="89"/>
      <c r="AE777" s="89"/>
      <c r="AF777" s="89"/>
      <c r="AG777" s="89"/>
      <c r="AH777" s="89"/>
    </row>
    <row r="778" spans="1:34" ht="14.25" customHeight="1">
      <c r="D778" s="261" t="s">
        <v>402</v>
      </c>
      <c r="E778" s="261"/>
      <c r="F778" s="261"/>
      <c r="G778" s="261"/>
      <c r="H778" s="261"/>
      <c r="I778" s="261"/>
      <c r="J778" s="261"/>
      <c r="K778" s="261"/>
      <c r="L778" s="261"/>
      <c r="M778" s="261"/>
      <c r="N778" s="261"/>
      <c r="O778" s="261"/>
      <c r="P778" s="261"/>
      <c r="Q778" s="261"/>
      <c r="R778" s="261"/>
      <c r="S778" s="261"/>
      <c r="T778" s="261"/>
      <c r="U778" s="261"/>
      <c r="V778" s="261"/>
      <c r="W778" s="261"/>
      <c r="X778" s="261"/>
      <c r="Y778" s="261"/>
      <c r="Z778" s="261"/>
      <c r="AA778" s="261"/>
      <c r="AB778" s="261"/>
      <c r="AC778" s="261"/>
      <c r="AD778" s="261"/>
      <c r="AE778" s="261"/>
      <c r="AF778" s="261"/>
      <c r="AG778" s="261"/>
    </row>
    <row r="779" spans="1:34" ht="14.25" customHeight="1" thickBot="1">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c r="AB779" s="33"/>
      <c r="AC779" s="33"/>
      <c r="AD779" s="33"/>
      <c r="AE779" s="33"/>
      <c r="AF779" s="33"/>
      <c r="AG779" s="33"/>
    </row>
    <row r="780" spans="1:34" ht="14.25" customHeight="1" thickBot="1">
      <c r="D780" s="262" t="s">
        <v>359</v>
      </c>
      <c r="E780" s="263"/>
      <c r="F780" s="263"/>
      <c r="G780" s="263"/>
      <c r="H780" s="263"/>
      <c r="I780" s="263"/>
      <c r="J780" s="263"/>
      <c r="K780" s="263"/>
      <c r="L780" s="263"/>
      <c r="M780" s="264"/>
      <c r="N780" s="268" t="s">
        <v>16</v>
      </c>
      <c r="O780" s="269"/>
      <c r="P780" s="269"/>
      <c r="Q780" s="269"/>
      <c r="R780" s="269"/>
      <c r="S780" s="269"/>
      <c r="T780" s="269"/>
      <c r="U780" s="269"/>
      <c r="V780" s="269"/>
      <c r="W780" s="269"/>
      <c r="X780" s="269"/>
      <c r="Y780" s="269"/>
      <c r="Z780" s="269"/>
      <c r="AA780" s="269"/>
      <c r="AB780" s="269"/>
      <c r="AC780" s="269"/>
      <c r="AD780" s="269"/>
      <c r="AE780" s="269"/>
      <c r="AF780" s="269"/>
      <c r="AG780" s="270"/>
    </row>
    <row r="781" spans="1:34" ht="33.75" customHeight="1" thickBot="1">
      <c r="D781" s="265"/>
      <c r="E781" s="266"/>
      <c r="F781" s="266"/>
      <c r="G781" s="266"/>
      <c r="H781" s="266"/>
      <c r="I781" s="266"/>
      <c r="J781" s="266"/>
      <c r="K781" s="266"/>
      <c r="L781" s="266"/>
      <c r="M781" s="267"/>
      <c r="N781" s="271" t="s">
        <v>360</v>
      </c>
      <c r="O781" s="272"/>
      <c r="P781" s="272"/>
      <c r="Q781" s="273"/>
      <c r="R781" s="271" t="s">
        <v>89</v>
      </c>
      <c r="S781" s="272"/>
      <c r="T781" s="272"/>
      <c r="U781" s="273"/>
      <c r="V781" s="271" t="s">
        <v>90</v>
      </c>
      <c r="W781" s="272"/>
      <c r="X781" s="272"/>
      <c r="Y781" s="273"/>
      <c r="Z781" s="271" t="s">
        <v>91</v>
      </c>
      <c r="AA781" s="272"/>
      <c r="AB781" s="272"/>
      <c r="AC781" s="273"/>
      <c r="AD781" s="271" t="s">
        <v>361</v>
      </c>
      <c r="AE781" s="272"/>
      <c r="AF781" s="272"/>
      <c r="AG781" s="273"/>
    </row>
    <row r="782" spans="1:34" ht="14.25" customHeight="1">
      <c r="D782" s="258" t="s">
        <v>362</v>
      </c>
      <c r="E782" s="259"/>
      <c r="F782" s="259"/>
      <c r="G782" s="259"/>
      <c r="H782" s="259"/>
      <c r="I782" s="259"/>
      <c r="J782" s="259"/>
      <c r="K782" s="259"/>
      <c r="L782" s="259"/>
      <c r="M782" s="260"/>
      <c r="N782" s="252">
        <v>2956639</v>
      </c>
      <c r="O782" s="253"/>
      <c r="P782" s="253"/>
      <c r="Q782" s="254"/>
      <c r="R782" s="252"/>
      <c r="S782" s="253"/>
      <c r="T782" s="253"/>
      <c r="U782" s="254"/>
      <c r="V782" s="252"/>
      <c r="W782" s="253"/>
      <c r="X782" s="253"/>
      <c r="Y782" s="254"/>
      <c r="Z782" s="252"/>
      <c r="AA782" s="253"/>
      <c r="AB782" s="253"/>
      <c r="AC782" s="254"/>
      <c r="AD782" s="252">
        <f>SUM(N782:AC782)</f>
        <v>2956639</v>
      </c>
      <c r="AE782" s="253"/>
      <c r="AF782" s="253"/>
      <c r="AG782" s="254"/>
    </row>
    <row r="783" spans="1:34" ht="35.25" customHeight="1">
      <c r="D783" s="255" t="s">
        <v>363</v>
      </c>
      <c r="E783" s="256"/>
      <c r="F783" s="256"/>
      <c r="G783" s="256"/>
      <c r="H783" s="256"/>
      <c r="I783" s="256"/>
      <c r="J783" s="256"/>
      <c r="K783" s="256"/>
      <c r="L783" s="256"/>
      <c r="M783" s="257"/>
      <c r="N783" s="245">
        <v>0</v>
      </c>
      <c r="O783" s="246"/>
      <c r="P783" s="246"/>
      <c r="Q783" s="247"/>
      <c r="R783" s="245"/>
      <c r="S783" s="246"/>
      <c r="T783" s="246"/>
      <c r="U783" s="247"/>
      <c r="V783" s="245"/>
      <c r="W783" s="246"/>
      <c r="X783" s="246"/>
      <c r="Y783" s="247"/>
      <c r="Z783" s="245"/>
      <c r="AA783" s="246"/>
      <c r="AB783" s="246"/>
      <c r="AC783" s="247"/>
      <c r="AD783" s="245">
        <f t="shared" ref="AD783:AD800" si="9">SUM(N783:AC783)</f>
        <v>0</v>
      </c>
      <c r="AE783" s="246"/>
      <c r="AF783" s="246"/>
      <c r="AG783" s="247"/>
    </row>
    <row r="784" spans="1:34" ht="14.25" customHeight="1">
      <c r="D784" s="255" t="s">
        <v>364</v>
      </c>
      <c r="E784" s="256"/>
      <c r="F784" s="256"/>
      <c r="G784" s="256"/>
      <c r="H784" s="256"/>
      <c r="I784" s="256"/>
      <c r="J784" s="256"/>
      <c r="K784" s="256"/>
      <c r="L784" s="256"/>
      <c r="M784" s="257"/>
      <c r="N784" s="245">
        <v>0</v>
      </c>
      <c r="O784" s="246"/>
      <c r="P784" s="246"/>
      <c r="Q784" s="247"/>
      <c r="R784" s="245"/>
      <c r="S784" s="246"/>
      <c r="T784" s="246"/>
      <c r="U784" s="247"/>
      <c r="V784" s="245"/>
      <c r="W784" s="246"/>
      <c r="X784" s="246"/>
      <c r="Y784" s="247"/>
      <c r="Z784" s="245"/>
      <c r="AA784" s="246"/>
      <c r="AB784" s="246"/>
      <c r="AC784" s="247"/>
      <c r="AD784" s="245">
        <f t="shared" si="9"/>
        <v>0</v>
      </c>
      <c r="AE784" s="246"/>
      <c r="AF784" s="246"/>
      <c r="AG784" s="247"/>
    </row>
    <row r="785" spans="4:36" ht="14.25" customHeight="1">
      <c r="D785" s="255" t="s">
        <v>365</v>
      </c>
      <c r="E785" s="256"/>
      <c r="F785" s="256"/>
      <c r="G785" s="256"/>
      <c r="H785" s="256"/>
      <c r="I785" s="256"/>
      <c r="J785" s="256"/>
      <c r="K785" s="256"/>
      <c r="L785" s="256"/>
      <c r="M785" s="257"/>
      <c r="N785" s="245">
        <v>0</v>
      </c>
      <c r="O785" s="246"/>
      <c r="P785" s="246"/>
      <c r="Q785" s="247"/>
      <c r="R785" s="245"/>
      <c r="S785" s="246"/>
      <c r="T785" s="246"/>
      <c r="U785" s="247"/>
      <c r="V785" s="245"/>
      <c r="W785" s="246"/>
      <c r="X785" s="246"/>
      <c r="Y785" s="247"/>
      <c r="Z785" s="245"/>
      <c r="AA785" s="246"/>
      <c r="AB785" s="246"/>
      <c r="AC785" s="247"/>
      <c r="AD785" s="245">
        <f t="shared" si="9"/>
        <v>0</v>
      </c>
      <c r="AE785" s="246"/>
      <c r="AF785" s="246"/>
      <c r="AG785" s="247"/>
    </row>
    <row r="786" spans="4:36" ht="14.25" customHeight="1">
      <c r="D786" s="255" t="s">
        <v>366</v>
      </c>
      <c r="E786" s="256"/>
      <c r="F786" s="256"/>
      <c r="G786" s="256"/>
      <c r="H786" s="256"/>
      <c r="I786" s="256"/>
      <c r="J786" s="256"/>
      <c r="K786" s="256"/>
      <c r="L786" s="256"/>
      <c r="M786" s="257"/>
      <c r="N786" s="245">
        <v>0</v>
      </c>
      <c r="O786" s="246"/>
      <c r="P786" s="246"/>
      <c r="Q786" s="247"/>
      <c r="R786" s="245"/>
      <c r="S786" s="246"/>
      <c r="T786" s="246"/>
      <c r="U786" s="247"/>
      <c r="V786" s="245"/>
      <c r="W786" s="246"/>
      <c r="X786" s="246"/>
      <c r="Y786" s="247"/>
      <c r="Z786" s="245"/>
      <c r="AA786" s="246"/>
      <c r="AB786" s="246"/>
      <c r="AC786" s="247"/>
      <c r="AD786" s="245">
        <f t="shared" si="9"/>
        <v>0</v>
      </c>
      <c r="AE786" s="246"/>
      <c r="AF786" s="246"/>
      <c r="AG786" s="247"/>
    </row>
    <row r="787" spans="4:36" ht="14.25" customHeight="1">
      <c r="D787" s="255" t="s">
        <v>367</v>
      </c>
      <c r="E787" s="256"/>
      <c r="F787" s="256"/>
      <c r="G787" s="256"/>
      <c r="H787" s="256"/>
      <c r="I787" s="256"/>
      <c r="J787" s="256"/>
      <c r="K787" s="256"/>
      <c r="L787" s="256"/>
      <c r="M787" s="257"/>
      <c r="N787" s="245">
        <v>4346417</v>
      </c>
      <c r="O787" s="246"/>
      <c r="P787" s="246"/>
      <c r="Q787" s="247"/>
      <c r="R787" s="245"/>
      <c r="S787" s="246"/>
      <c r="T787" s="246"/>
      <c r="U787" s="247"/>
      <c r="V787" s="245"/>
      <c r="W787" s="246"/>
      <c r="X787" s="246"/>
      <c r="Y787" s="247"/>
      <c r="Z787" s="245"/>
      <c r="AA787" s="246"/>
      <c r="AB787" s="246"/>
      <c r="AC787" s="247"/>
      <c r="AD787" s="245">
        <f t="shared" si="9"/>
        <v>4346417</v>
      </c>
      <c r="AE787" s="246"/>
      <c r="AF787" s="246"/>
      <c r="AG787" s="247"/>
    </row>
    <row r="788" spans="4:36" ht="37.5" customHeight="1">
      <c r="D788" s="255" t="s">
        <v>368</v>
      </c>
      <c r="E788" s="256"/>
      <c r="F788" s="256"/>
      <c r="G788" s="256"/>
      <c r="H788" s="256"/>
      <c r="I788" s="256"/>
      <c r="J788" s="256"/>
      <c r="K788" s="256"/>
      <c r="L788" s="256"/>
      <c r="M788" s="257"/>
      <c r="N788" s="245">
        <v>0</v>
      </c>
      <c r="O788" s="246"/>
      <c r="P788" s="246"/>
      <c r="Q788" s="247"/>
      <c r="R788" s="245"/>
      <c r="S788" s="246"/>
      <c r="T788" s="246"/>
      <c r="U788" s="247"/>
      <c r="V788" s="245"/>
      <c r="W788" s="246"/>
      <c r="X788" s="246"/>
      <c r="Y788" s="247"/>
      <c r="Z788" s="245"/>
      <c r="AA788" s="246"/>
      <c r="AB788" s="246"/>
      <c r="AC788" s="247"/>
      <c r="AD788" s="245">
        <f t="shared" si="9"/>
        <v>0</v>
      </c>
      <c r="AE788" s="246"/>
      <c r="AF788" s="246"/>
      <c r="AG788" s="247"/>
    </row>
    <row r="789" spans="4:36" ht="29.25" customHeight="1">
      <c r="D789" s="255" t="s">
        <v>369</v>
      </c>
      <c r="E789" s="256"/>
      <c r="F789" s="256"/>
      <c r="G789" s="256"/>
      <c r="H789" s="256"/>
      <c r="I789" s="256"/>
      <c r="J789" s="256"/>
      <c r="K789" s="256"/>
      <c r="L789" s="256"/>
      <c r="M789" s="257"/>
      <c r="N789" s="245">
        <v>0</v>
      </c>
      <c r="O789" s="246"/>
      <c r="P789" s="246"/>
      <c r="Q789" s="247"/>
      <c r="R789" s="245"/>
      <c r="S789" s="246"/>
      <c r="T789" s="246"/>
      <c r="U789" s="247"/>
      <c r="V789" s="245"/>
      <c r="W789" s="246"/>
      <c r="X789" s="246"/>
      <c r="Y789" s="247"/>
      <c r="Z789" s="245"/>
      <c r="AA789" s="246"/>
      <c r="AB789" s="246"/>
      <c r="AC789" s="247"/>
      <c r="AD789" s="245">
        <f>SUM(N789:AC789)</f>
        <v>0</v>
      </c>
      <c r="AE789" s="246"/>
      <c r="AF789" s="246"/>
      <c r="AG789" s="247"/>
    </row>
    <row r="790" spans="4:36" ht="22.5" customHeight="1">
      <c r="D790" s="255" t="s">
        <v>370</v>
      </c>
      <c r="E790" s="256"/>
      <c r="F790" s="256"/>
      <c r="G790" s="256"/>
      <c r="H790" s="256"/>
      <c r="I790" s="256"/>
      <c r="J790" s="256"/>
      <c r="K790" s="256"/>
      <c r="L790" s="256"/>
      <c r="M790" s="257"/>
      <c r="N790" s="245">
        <v>0</v>
      </c>
      <c r="O790" s="246"/>
      <c r="P790" s="246"/>
      <c r="Q790" s="247"/>
      <c r="R790" s="245"/>
      <c r="S790" s="246"/>
      <c r="T790" s="246"/>
      <c r="U790" s="247"/>
      <c r="V790" s="245"/>
      <c r="W790" s="246"/>
      <c r="X790" s="246"/>
      <c r="Y790" s="247"/>
      <c r="Z790" s="245"/>
      <c r="AA790" s="246"/>
      <c r="AB790" s="246"/>
      <c r="AC790" s="247"/>
      <c r="AD790" s="245">
        <f t="shared" si="9"/>
        <v>0</v>
      </c>
      <c r="AE790" s="246"/>
      <c r="AF790" s="246"/>
      <c r="AG790" s="247"/>
    </row>
    <row r="791" spans="4:36" ht="22.5" customHeight="1">
      <c r="D791" s="255" t="s">
        <v>371</v>
      </c>
      <c r="E791" s="256"/>
      <c r="F791" s="256"/>
      <c r="G791" s="256"/>
      <c r="H791" s="256"/>
      <c r="I791" s="256"/>
      <c r="J791" s="256"/>
      <c r="K791" s="256"/>
      <c r="L791" s="256"/>
      <c r="M791" s="257"/>
      <c r="N791" s="245">
        <v>0</v>
      </c>
      <c r="O791" s="246"/>
      <c r="P791" s="246"/>
      <c r="Q791" s="247"/>
      <c r="R791" s="245"/>
      <c r="S791" s="246"/>
      <c r="T791" s="246"/>
      <c r="U791" s="247"/>
      <c r="V791" s="245"/>
      <c r="W791" s="246"/>
      <c r="X791" s="246"/>
      <c r="Y791" s="247"/>
      <c r="Z791" s="245"/>
      <c r="AA791" s="246"/>
      <c r="AB791" s="246"/>
      <c r="AC791" s="247"/>
      <c r="AD791" s="245">
        <f t="shared" si="9"/>
        <v>0</v>
      </c>
      <c r="AE791" s="246"/>
      <c r="AF791" s="246"/>
      <c r="AG791" s="247"/>
    </row>
    <row r="792" spans="4:36" ht="14.25" customHeight="1">
      <c r="D792" s="255" t="s">
        <v>372</v>
      </c>
      <c r="E792" s="256"/>
      <c r="F792" s="256"/>
      <c r="G792" s="256"/>
      <c r="H792" s="256"/>
      <c r="I792" s="256"/>
      <c r="J792" s="256"/>
      <c r="K792" s="256"/>
      <c r="L792" s="256"/>
      <c r="M792" s="257"/>
      <c r="N792" s="245">
        <v>745</v>
      </c>
      <c r="O792" s="246"/>
      <c r="P792" s="246"/>
      <c r="Q792" s="247"/>
      <c r="R792" s="245"/>
      <c r="S792" s="246"/>
      <c r="T792" s="246"/>
      <c r="U792" s="247"/>
      <c r="V792" s="245"/>
      <c r="W792" s="246"/>
      <c r="X792" s="246"/>
      <c r="Y792" s="247"/>
      <c r="Z792" s="245"/>
      <c r="AA792" s="246"/>
      <c r="AB792" s="246"/>
      <c r="AC792" s="247"/>
      <c r="AD792" s="245">
        <f t="shared" si="9"/>
        <v>745</v>
      </c>
      <c r="AE792" s="246"/>
      <c r="AF792" s="246"/>
      <c r="AG792" s="247"/>
      <c r="AJ792" s="5" t="s">
        <v>381</v>
      </c>
    </row>
    <row r="793" spans="4:36" ht="22.5" customHeight="1">
      <c r="D793" s="244" t="s">
        <v>373</v>
      </c>
      <c r="E793" s="244"/>
      <c r="F793" s="244"/>
      <c r="G793" s="244"/>
      <c r="H793" s="244"/>
      <c r="I793" s="244"/>
      <c r="J793" s="244"/>
      <c r="K793" s="244"/>
      <c r="L793" s="244"/>
      <c r="M793" s="244"/>
      <c r="N793" s="245">
        <v>0</v>
      </c>
      <c r="O793" s="246"/>
      <c r="P793" s="246"/>
      <c r="Q793" s="247"/>
      <c r="R793" s="216"/>
      <c r="S793" s="216"/>
      <c r="T793" s="216"/>
      <c r="U793" s="216"/>
      <c r="V793" s="216"/>
      <c r="W793" s="216"/>
      <c r="X793" s="216"/>
      <c r="Y793" s="216"/>
      <c r="Z793" s="216"/>
      <c r="AA793" s="216"/>
      <c r="AB793" s="216"/>
      <c r="AC793" s="216"/>
      <c r="AD793" s="216">
        <f t="shared" si="9"/>
        <v>0</v>
      </c>
      <c r="AE793" s="216"/>
      <c r="AF793" s="216"/>
      <c r="AG793" s="216"/>
    </row>
    <row r="794" spans="4:36" ht="14.25" customHeight="1">
      <c r="D794" s="244" t="s">
        <v>374</v>
      </c>
      <c r="E794" s="244"/>
      <c r="F794" s="244"/>
      <c r="G794" s="244"/>
      <c r="H794" s="244"/>
      <c r="I794" s="244"/>
      <c r="J794" s="244"/>
      <c r="K794" s="244"/>
      <c r="L794" s="244"/>
      <c r="M794" s="244"/>
      <c r="N794" s="245">
        <v>1441</v>
      </c>
      <c r="O794" s="246"/>
      <c r="P794" s="246"/>
      <c r="Q794" s="247"/>
      <c r="R794" s="216"/>
      <c r="S794" s="216"/>
      <c r="T794" s="216"/>
      <c r="U794" s="216"/>
      <c r="V794" s="216"/>
      <c r="W794" s="216"/>
      <c r="X794" s="216"/>
      <c r="Y794" s="216"/>
      <c r="Z794" s="216"/>
      <c r="AA794" s="216"/>
      <c r="AB794" s="216"/>
      <c r="AC794" s="216"/>
      <c r="AD794" s="216">
        <f t="shared" si="9"/>
        <v>1441</v>
      </c>
      <c r="AE794" s="216"/>
      <c r="AF794" s="216"/>
      <c r="AG794" s="216"/>
    </row>
    <row r="795" spans="4:36" ht="14.25" customHeight="1">
      <c r="D795" s="244" t="s">
        <v>375</v>
      </c>
      <c r="E795" s="244"/>
      <c r="F795" s="244"/>
      <c r="G795" s="244"/>
      <c r="H795" s="244"/>
      <c r="I795" s="244"/>
      <c r="J795" s="244"/>
      <c r="K795" s="244"/>
      <c r="L795" s="244"/>
      <c r="M795" s="244"/>
      <c r="N795" s="245">
        <v>3979436</v>
      </c>
      <c r="O795" s="246"/>
      <c r="P795" s="246"/>
      <c r="Q795" s="247"/>
      <c r="R795" s="216"/>
      <c r="S795" s="216"/>
      <c r="T795" s="216"/>
      <c r="U795" s="216"/>
      <c r="V795" s="216"/>
      <c r="W795" s="216"/>
      <c r="X795" s="216"/>
      <c r="Y795" s="216"/>
      <c r="Z795" s="216">
        <v>856891</v>
      </c>
      <c r="AA795" s="216"/>
      <c r="AB795" s="216"/>
      <c r="AC795" s="216"/>
      <c r="AD795" s="216">
        <f>SUM(N795:AC795)</f>
        <v>4836327</v>
      </c>
      <c r="AE795" s="216"/>
      <c r="AF795" s="216"/>
      <c r="AG795" s="216"/>
    </row>
    <row r="796" spans="4:36" ht="14.25" customHeight="1">
      <c r="D796" s="244" t="s">
        <v>376</v>
      </c>
      <c r="E796" s="244"/>
      <c r="F796" s="244"/>
      <c r="G796" s="244"/>
      <c r="H796" s="244"/>
      <c r="I796" s="244"/>
      <c r="J796" s="244"/>
      <c r="K796" s="244"/>
      <c r="L796" s="244"/>
      <c r="M796" s="244"/>
      <c r="N796" s="245">
        <v>-5147926</v>
      </c>
      <c r="O796" s="246"/>
      <c r="P796" s="246"/>
      <c r="Q796" s="247"/>
      <c r="R796" s="216"/>
      <c r="S796" s="216"/>
      <c r="T796" s="216"/>
      <c r="U796" s="216"/>
      <c r="V796" s="216"/>
      <c r="W796" s="216"/>
      <c r="X796" s="216"/>
      <c r="Y796" s="216"/>
      <c r="Z796" s="216"/>
      <c r="AA796" s="216"/>
      <c r="AB796" s="216"/>
      <c r="AC796" s="216"/>
      <c r="AD796" s="216">
        <f t="shared" si="9"/>
        <v>-5147926</v>
      </c>
      <c r="AE796" s="216"/>
      <c r="AF796" s="216"/>
      <c r="AG796" s="216"/>
    </row>
    <row r="797" spans="4:36" ht="30.75" customHeight="1">
      <c r="D797" s="244" t="s">
        <v>377</v>
      </c>
      <c r="E797" s="244"/>
      <c r="F797" s="244"/>
      <c r="G797" s="244"/>
      <c r="H797" s="244"/>
      <c r="I797" s="244"/>
      <c r="J797" s="244"/>
      <c r="K797" s="244"/>
      <c r="L797" s="244"/>
      <c r="M797" s="244"/>
      <c r="N797" s="248">
        <v>856891</v>
      </c>
      <c r="O797" s="249"/>
      <c r="P797" s="249"/>
      <c r="Q797" s="250"/>
      <c r="R797" s="226">
        <v>580518</v>
      </c>
      <c r="S797" s="226"/>
      <c r="T797" s="226"/>
      <c r="U797" s="226"/>
      <c r="V797" s="226"/>
      <c r="W797" s="226"/>
      <c r="X797" s="226"/>
      <c r="Y797" s="226"/>
      <c r="Z797" s="226">
        <v>-856891</v>
      </c>
      <c r="AA797" s="226"/>
      <c r="AB797" s="226"/>
      <c r="AC797" s="226"/>
      <c r="AD797" s="216">
        <f t="shared" si="9"/>
        <v>580518</v>
      </c>
      <c r="AE797" s="216"/>
      <c r="AF797" s="216"/>
      <c r="AG797" s="216"/>
    </row>
    <row r="798" spans="4:36" ht="14.25" customHeight="1">
      <c r="D798" s="244" t="s">
        <v>378</v>
      </c>
      <c r="E798" s="244"/>
      <c r="F798" s="244"/>
      <c r="G798" s="244"/>
      <c r="H798" s="244"/>
      <c r="I798" s="244"/>
      <c r="J798" s="244"/>
      <c r="K798" s="244"/>
      <c r="L798" s="244"/>
      <c r="M798" s="244"/>
      <c r="N798" s="245">
        <v>0</v>
      </c>
      <c r="O798" s="246"/>
      <c r="P798" s="246"/>
      <c r="Q798" s="247"/>
      <c r="R798" s="216"/>
      <c r="S798" s="216"/>
      <c r="T798" s="216"/>
      <c r="U798" s="216"/>
      <c r="V798" s="216"/>
      <c r="W798" s="216"/>
      <c r="X798" s="216"/>
      <c r="Y798" s="216"/>
      <c r="Z798" s="216"/>
      <c r="AA798" s="216"/>
      <c r="AB798" s="216"/>
      <c r="AC798" s="216"/>
      <c r="AD798" s="216">
        <f t="shared" si="9"/>
        <v>0</v>
      </c>
      <c r="AE798" s="216"/>
      <c r="AF798" s="216"/>
      <c r="AG798" s="216"/>
    </row>
    <row r="799" spans="4:36" ht="25.5" customHeight="1">
      <c r="D799" s="244" t="s">
        <v>379</v>
      </c>
      <c r="E799" s="244"/>
      <c r="F799" s="244"/>
      <c r="G799" s="244"/>
      <c r="H799" s="244"/>
      <c r="I799" s="244"/>
      <c r="J799" s="244"/>
      <c r="K799" s="244"/>
      <c r="L799" s="244"/>
      <c r="M799" s="244"/>
      <c r="N799" s="245">
        <v>0</v>
      </c>
      <c r="O799" s="246"/>
      <c r="P799" s="246"/>
      <c r="Q799" s="247"/>
      <c r="R799" s="216"/>
      <c r="S799" s="216"/>
      <c r="T799" s="216"/>
      <c r="U799" s="216"/>
      <c r="V799" s="216"/>
      <c r="W799" s="216"/>
      <c r="X799" s="216"/>
      <c r="Y799" s="216"/>
      <c r="Z799" s="216"/>
      <c r="AA799" s="216"/>
      <c r="AB799" s="216"/>
      <c r="AC799" s="216"/>
      <c r="AD799" s="216">
        <f t="shared" si="9"/>
        <v>0</v>
      </c>
      <c r="AE799" s="216"/>
      <c r="AF799" s="216"/>
      <c r="AG799" s="216"/>
    </row>
    <row r="800" spans="4:36" ht="26.25" customHeight="1" thickBot="1">
      <c r="D800" s="239" t="s">
        <v>380</v>
      </c>
      <c r="E800" s="239"/>
      <c r="F800" s="239"/>
      <c r="G800" s="239"/>
      <c r="H800" s="239"/>
      <c r="I800" s="239"/>
      <c r="J800" s="239"/>
      <c r="K800" s="239"/>
      <c r="L800" s="239"/>
      <c r="M800" s="239"/>
      <c r="N800" s="240">
        <v>0</v>
      </c>
      <c r="O800" s="241"/>
      <c r="P800" s="241"/>
      <c r="Q800" s="242"/>
      <c r="R800" s="243"/>
      <c r="S800" s="243"/>
      <c r="T800" s="243"/>
      <c r="U800" s="243"/>
      <c r="V800" s="243"/>
      <c r="W800" s="243"/>
      <c r="X800" s="243"/>
      <c r="Y800" s="243"/>
      <c r="Z800" s="243"/>
      <c r="AA800" s="243"/>
      <c r="AB800" s="243"/>
      <c r="AC800" s="243"/>
      <c r="AD800" s="243">
        <f t="shared" si="9"/>
        <v>0</v>
      </c>
      <c r="AE800" s="243"/>
      <c r="AF800" s="243"/>
      <c r="AG800" s="243"/>
    </row>
    <row r="801" spans="4:33" ht="14.25" customHeight="1">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c r="AD801" s="33"/>
      <c r="AE801" s="33"/>
      <c r="AF801" s="33"/>
      <c r="AG801" s="33"/>
    </row>
    <row r="802" spans="4:33" ht="25.5" customHeight="1" thickBot="1">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row>
    <row r="803" spans="4:33" ht="14.25" customHeight="1" thickBot="1">
      <c r="D803" s="220" t="s">
        <v>359</v>
      </c>
      <c r="E803" s="220"/>
      <c r="F803" s="220"/>
      <c r="G803" s="220"/>
      <c r="H803" s="220"/>
      <c r="I803" s="220"/>
      <c r="J803" s="220"/>
      <c r="K803" s="220"/>
      <c r="L803" s="220"/>
      <c r="M803" s="220"/>
      <c r="N803" s="220" t="s">
        <v>17</v>
      </c>
      <c r="O803" s="220"/>
      <c r="P803" s="220"/>
      <c r="Q803" s="220"/>
      <c r="R803" s="220"/>
      <c r="S803" s="220"/>
      <c r="T803" s="220"/>
      <c r="U803" s="220"/>
      <c r="V803" s="220"/>
      <c r="W803" s="220"/>
      <c r="X803" s="220"/>
      <c r="Y803" s="220"/>
      <c r="Z803" s="220"/>
      <c r="AA803" s="220"/>
      <c r="AB803" s="220"/>
      <c r="AC803" s="220"/>
      <c r="AD803" s="220"/>
      <c r="AE803" s="220"/>
      <c r="AF803" s="220"/>
      <c r="AG803" s="220"/>
    </row>
    <row r="804" spans="4:33" ht="53.25" customHeight="1" thickBot="1">
      <c r="D804" s="220"/>
      <c r="E804" s="220"/>
      <c r="F804" s="220"/>
      <c r="G804" s="220"/>
      <c r="H804" s="220"/>
      <c r="I804" s="220"/>
      <c r="J804" s="220"/>
      <c r="K804" s="220"/>
      <c r="L804" s="220"/>
      <c r="M804" s="220"/>
      <c r="N804" s="221" t="s">
        <v>360</v>
      </c>
      <c r="O804" s="221"/>
      <c r="P804" s="221"/>
      <c r="Q804" s="221"/>
      <c r="R804" s="221" t="s">
        <v>89</v>
      </c>
      <c r="S804" s="221"/>
      <c r="T804" s="221"/>
      <c r="U804" s="221"/>
      <c r="V804" s="221" t="s">
        <v>90</v>
      </c>
      <c r="W804" s="221"/>
      <c r="X804" s="221"/>
      <c r="Y804" s="221"/>
      <c r="Z804" s="221" t="s">
        <v>91</v>
      </c>
      <c r="AA804" s="221"/>
      <c r="AB804" s="221"/>
      <c r="AC804" s="221"/>
      <c r="AD804" s="221" t="s">
        <v>361</v>
      </c>
      <c r="AE804" s="221"/>
      <c r="AF804" s="221"/>
      <c r="AG804" s="221"/>
    </row>
    <row r="805" spans="4:33" ht="14.25" customHeight="1">
      <c r="D805" s="251" t="s">
        <v>362</v>
      </c>
      <c r="E805" s="251"/>
      <c r="F805" s="251"/>
      <c r="G805" s="251"/>
      <c r="H805" s="251"/>
      <c r="I805" s="251"/>
      <c r="J805" s="251"/>
      <c r="K805" s="251"/>
      <c r="L805" s="251"/>
      <c r="M805" s="251"/>
      <c r="N805" s="252">
        <v>6639</v>
      </c>
      <c r="O805" s="253"/>
      <c r="P805" s="253"/>
      <c r="Q805" s="254"/>
      <c r="R805" s="252">
        <v>2950000</v>
      </c>
      <c r="S805" s="253"/>
      <c r="T805" s="253"/>
      <c r="U805" s="254"/>
      <c r="V805" s="252"/>
      <c r="W805" s="253"/>
      <c r="X805" s="253"/>
      <c r="Y805" s="254"/>
      <c r="Z805" s="252"/>
      <c r="AA805" s="253"/>
      <c r="AB805" s="253"/>
      <c r="AC805" s="254"/>
      <c r="AD805" s="252">
        <f>SUM(N805:AC805)</f>
        <v>2956639</v>
      </c>
      <c r="AE805" s="253"/>
      <c r="AF805" s="253"/>
      <c r="AG805" s="254"/>
    </row>
    <row r="806" spans="4:33" ht="22.5" customHeight="1">
      <c r="D806" s="244" t="s">
        <v>363</v>
      </c>
      <c r="E806" s="244"/>
      <c r="F806" s="244"/>
      <c r="G806" s="244"/>
      <c r="H806" s="244"/>
      <c r="I806" s="244"/>
      <c r="J806" s="244"/>
      <c r="K806" s="244"/>
      <c r="L806" s="244"/>
      <c r="M806" s="244"/>
      <c r="N806" s="245">
        <v>0</v>
      </c>
      <c r="O806" s="246"/>
      <c r="P806" s="246"/>
      <c r="Q806" s="247"/>
      <c r="R806" s="245"/>
      <c r="S806" s="246"/>
      <c r="T806" s="246"/>
      <c r="U806" s="247"/>
      <c r="V806" s="245"/>
      <c r="W806" s="246"/>
      <c r="X806" s="246"/>
      <c r="Y806" s="247"/>
      <c r="Z806" s="245"/>
      <c r="AA806" s="246"/>
      <c r="AB806" s="246"/>
      <c r="AC806" s="247"/>
      <c r="AD806" s="245">
        <f t="shared" ref="AD806:AD811" si="10">SUM(N806:AC806)</f>
        <v>0</v>
      </c>
      <c r="AE806" s="246"/>
      <c r="AF806" s="246"/>
      <c r="AG806" s="247"/>
    </row>
    <row r="807" spans="4:33" ht="14.25" customHeight="1">
      <c r="D807" s="244" t="s">
        <v>364</v>
      </c>
      <c r="E807" s="244"/>
      <c r="F807" s="244"/>
      <c r="G807" s="244"/>
      <c r="H807" s="244"/>
      <c r="I807" s="244"/>
      <c r="J807" s="244"/>
      <c r="K807" s="244"/>
      <c r="L807" s="244"/>
      <c r="M807" s="244"/>
      <c r="N807" s="245">
        <v>0</v>
      </c>
      <c r="O807" s="246"/>
      <c r="P807" s="246"/>
      <c r="Q807" s="247"/>
      <c r="R807" s="245"/>
      <c r="S807" s="246"/>
      <c r="T807" s="246"/>
      <c r="U807" s="247"/>
      <c r="V807" s="245"/>
      <c r="W807" s="246"/>
      <c r="X807" s="246"/>
      <c r="Y807" s="247"/>
      <c r="Z807" s="245"/>
      <c r="AA807" s="246"/>
      <c r="AB807" s="246"/>
      <c r="AC807" s="247"/>
      <c r="AD807" s="245">
        <f t="shared" si="10"/>
        <v>0</v>
      </c>
      <c r="AE807" s="246"/>
      <c r="AF807" s="246"/>
      <c r="AG807" s="247"/>
    </row>
    <row r="808" spans="4:33" ht="14.25" customHeight="1">
      <c r="D808" s="244" t="s">
        <v>365</v>
      </c>
      <c r="E808" s="244"/>
      <c r="F808" s="244"/>
      <c r="G808" s="244"/>
      <c r="H808" s="244"/>
      <c r="I808" s="244"/>
      <c r="J808" s="244"/>
      <c r="K808" s="244"/>
      <c r="L808" s="244"/>
      <c r="M808" s="244"/>
      <c r="N808" s="245">
        <v>0</v>
      </c>
      <c r="O808" s="246"/>
      <c r="P808" s="246"/>
      <c r="Q808" s="247"/>
      <c r="R808" s="245"/>
      <c r="S808" s="246"/>
      <c r="T808" s="246"/>
      <c r="U808" s="247"/>
      <c r="V808" s="245"/>
      <c r="W808" s="246"/>
      <c r="X808" s="246"/>
      <c r="Y808" s="247"/>
      <c r="Z808" s="245"/>
      <c r="AA808" s="246"/>
      <c r="AB808" s="246"/>
      <c r="AC808" s="247"/>
      <c r="AD808" s="245">
        <f t="shared" si="10"/>
        <v>0</v>
      </c>
      <c r="AE808" s="246"/>
      <c r="AF808" s="246"/>
      <c r="AG808" s="247"/>
    </row>
    <row r="809" spans="4:33" ht="14.25" customHeight="1">
      <c r="D809" s="244" t="s">
        <v>366</v>
      </c>
      <c r="E809" s="244"/>
      <c r="F809" s="244"/>
      <c r="G809" s="244"/>
      <c r="H809" s="244"/>
      <c r="I809" s="244"/>
      <c r="J809" s="244"/>
      <c r="K809" s="244"/>
      <c r="L809" s="244"/>
      <c r="M809" s="244"/>
      <c r="N809" s="245">
        <v>0</v>
      </c>
      <c r="O809" s="246"/>
      <c r="P809" s="246"/>
      <c r="Q809" s="247"/>
      <c r="R809" s="245"/>
      <c r="S809" s="246"/>
      <c r="T809" s="246"/>
      <c r="U809" s="247"/>
      <c r="V809" s="245"/>
      <c r="W809" s="246"/>
      <c r="X809" s="246"/>
      <c r="Y809" s="247"/>
      <c r="Z809" s="245"/>
      <c r="AA809" s="246"/>
      <c r="AB809" s="246"/>
      <c r="AC809" s="247"/>
      <c r="AD809" s="245">
        <f t="shared" si="10"/>
        <v>0</v>
      </c>
      <c r="AE809" s="246"/>
      <c r="AF809" s="246"/>
      <c r="AG809" s="247"/>
    </row>
    <row r="810" spans="4:33" ht="14.25" customHeight="1">
      <c r="D810" s="244" t="s">
        <v>367</v>
      </c>
      <c r="E810" s="244"/>
      <c r="F810" s="244"/>
      <c r="G810" s="244"/>
      <c r="H810" s="244"/>
      <c r="I810" s="244"/>
      <c r="J810" s="244"/>
      <c r="K810" s="244"/>
      <c r="L810" s="244"/>
      <c r="M810" s="244"/>
      <c r="N810" s="245">
        <v>4346417</v>
      </c>
      <c r="O810" s="246"/>
      <c r="P810" s="246"/>
      <c r="Q810" s="247"/>
      <c r="R810" s="245"/>
      <c r="S810" s="246"/>
      <c r="T810" s="246"/>
      <c r="U810" s="247"/>
      <c r="V810" s="245"/>
      <c r="W810" s="246"/>
      <c r="X810" s="246"/>
      <c r="Y810" s="247"/>
      <c r="Z810" s="245"/>
      <c r="AA810" s="246"/>
      <c r="AB810" s="246"/>
      <c r="AC810" s="247"/>
      <c r="AD810" s="245">
        <f t="shared" si="10"/>
        <v>4346417</v>
      </c>
      <c r="AE810" s="246"/>
      <c r="AF810" s="246"/>
      <c r="AG810" s="247"/>
    </row>
    <row r="811" spans="4:33" ht="28.5" customHeight="1">
      <c r="D811" s="244" t="s">
        <v>368</v>
      </c>
      <c r="E811" s="244"/>
      <c r="F811" s="244"/>
      <c r="G811" s="244"/>
      <c r="H811" s="244"/>
      <c r="I811" s="244"/>
      <c r="J811" s="244"/>
      <c r="K811" s="244"/>
      <c r="L811" s="244"/>
      <c r="M811" s="244"/>
      <c r="N811" s="245">
        <v>0</v>
      </c>
      <c r="O811" s="246"/>
      <c r="P811" s="246"/>
      <c r="Q811" s="247"/>
      <c r="R811" s="245"/>
      <c r="S811" s="246"/>
      <c r="T811" s="246"/>
      <c r="U811" s="247"/>
      <c r="V811" s="245"/>
      <c r="W811" s="246"/>
      <c r="X811" s="246"/>
      <c r="Y811" s="247"/>
      <c r="Z811" s="245"/>
      <c r="AA811" s="246"/>
      <c r="AB811" s="246"/>
      <c r="AC811" s="247"/>
      <c r="AD811" s="245">
        <f t="shared" si="10"/>
        <v>0</v>
      </c>
      <c r="AE811" s="246"/>
      <c r="AF811" s="246"/>
      <c r="AG811" s="247"/>
    </row>
    <row r="812" spans="4:33" ht="30" customHeight="1">
      <c r="D812" s="244" t="s">
        <v>369</v>
      </c>
      <c r="E812" s="244"/>
      <c r="F812" s="244"/>
      <c r="G812" s="244"/>
      <c r="H812" s="244"/>
      <c r="I812" s="244"/>
      <c r="J812" s="244"/>
      <c r="K812" s="244"/>
      <c r="L812" s="244"/>
      <c r="M812" s="244"/>
      <c r="N812" s="245">
        <v>0</v>
      </c>
      <c r="O812" s="246"/>
      <c r="P812" s="246"/>
      <c r="Q812" s="247"/>
      <c r="R812" s="245"/>
      <c r="S812" s="246"/>
      <c r="T812" s="246"/>
      <c r="U812" s="247"/>
      <c r="V812" s="245"/>
      <c r="W812" s="246"/>
      <c r="X812" s="246"/>
      <c r="Y812" s="247"/>
      <c r="Z812" s="245"/>
      <c r="AA812" s="246"/>
      <c r="AB812" s="246"/>
      <c r="AC812" s="247"/>
      <c r="AD812" s="245">
        <f>SUM(N812:AC812)</f>
        <v>0</v>
      </c>
      <c r="AE812" s="246"/>
      <c r="AF812" s="246"/>
      <c r="AG812" s="247"/>
    </row>
    <row r="813" spans="4:33" ht="21.75" customHeight="1">
      <c r="D813" s="244" t="s">
        <v>370</v>
      </c>
      <c r="E813" s="244"/>
      <c r="F813" s="244"/>
      <c r="G813" s="244"/>
      <c r="H813" s="244"/>
      <c r="I813" s="244"/>
      <c r="J813" s="244"/>
      <c r="K813" s="244"/>
      <c r="L813" s="244"/>
      <c r="M813" s="244"/>
      <c r="N813" s="245">
        <v>0</v>
      </c>
      <c r="O813" s="246"/>
      <c r="P813" s="246"/>
      <c r="Q813" s="247"/>
      <c r="R813" s="245"/>
      <c r="S813" s="246"/>
      <c r="T813" s="246"/>
      <c r="U813" s="247"/>
      <c r="V813" s="245"/>
      <c r="W813" s="246"/>
      <c r="X813" s="246"/>
      <c r="Y813" s="247"/>
      <c r="Z813" s="245"/>
      <c r="AA813" s="246"/>
      <c r="AB813" s="246"/>
      <c r="AC813" s="247"/>
      <c r="AD813" s="245">
        <f t="shared" ref="AD813:AD817" si="11">SUM(N813:AC813)</f>
        <v>0</v>
      </c>
      <c r="AE813" s="246"/>
      <c r="AF813" s="246"/>
      <c r="AG813" s="247"/>
    </row>
    <row r="814" spans="4:33" ht="21.75" customHeight="1">
      <c r="D814" s="244" t="s">
        <v>371</v>
      </c>
      <c r="E814" s="244"/>
      <c r="F814" s="244"/>
      <c r="G814" s="244"/>
      <c r="H814" s="244"/>
      <c r="I814" s="244"/>
      <c r="J814" s="244"/>
      <c r="K814" s="244"/>
      <c r="L814" s="244"/>
      <c r="M814" s="244"/>
      <c r="N814" s="245">
        <v>0</v>
      </c>
      <c r="O814" s="246"/>
      <c r="P814" s="246"/>
      <c r="Q814" s="247"/>
      <c r="R814" s="245"/>
      <c r="S814" s="246"/>
      <c r="T814" s="246"/>
      <c r="U814" s="247"/>
      <c r="V814" s="245"/>
      <c r="W814" s="246"/>
      <c r="X814" s="246"/>
      <c r="Y814" s="247"/>
      <c r="Z814" s="245"/>
      <c r="AA814" s="246"/>
      <c r="AB814" s="246"/>
      <c r="AC814" s="247"/>
      <c r="AD814" s="245">
        <f t="shared" si="11"/>
        <v>0</v>
      </c>
      <c r="AE814" s="246"/>
      <c r="AF814" s="246"/>
      <c r="AG814" s="247"/>
    </row>
    <row r="815" spans="4:33" ht="14.25" customHeight="1">
      <c r="D815" s="244" t="s">
        <v>372</v>
      </c>
      <c r="E815" s="244"/>
      <c r="F815" s="244"/>
      <c r="G815" s="244"/>
      <c r="H815" s="244"/>
      <c r="I815" s="244"/>
      <c r="J815" s="244"/>
      <c r="K815" s="244"/>
      <c r="L815" s="244"/>
      <c r="M815" s="244"/>
      <c r="N815" s="245">
        <v>745</v>
      </c>
      <c r="O815" s="246"/>
      <c r="P815" s="246"/>
      <c r="Q815" s="247"/>
      <c r="R815" s="245"/>
      <c r="S815" s="246"/>
      <c r="T815" s="246"/>
      <c r="U815" s="247"/>
      <c r="V815" s="245"/>
      <c r="W815" s="246"/>
      <c r="X815" s="246"/>
      <c r="Y815" s="247"/>
      <c r="Z815" s="245"/>
      <c r="AA815" s="246"/>
      <c r="AB815" s="246"/>
      <c r="AC815" s="247"/>
      <c r="AD815" s="245">
        <f t="shared" si="11"/>
        <v>745</v>
      </c>
      <c r="AE815" s="246"/>
      <c r="AF815" s="246"/>
      <c r="AG815" s="247"/>
    </row>
    <row r="816" spans="4:33" ht="24.75" customHeight="1">
      <c r="D816" s="244" t="s">
        <v>373</v>
      </c>
      <c r="E816" s="244"/>
      <c r="F816" s="244"/>
      <c r="G816" s="244"/>
      <c r="H816" s="244"/>
      <c r="I816" s="244"/>
      <c r="J816" s="244"/>
      <c r="K816" s="244"/>
      <c r="L816" s="244"/>
      <c r="M816" s="244"/>
      <c r="N816" s="245">
        <v>0</v>
      </c>
      <c r="O816" s="246"/>
      <c r="P816" s="246"/>
      <c r="Q816" s="247"/>
      <c r="R816" s="216"/>
      <c r="S816" s="216"/>
      <c r="T816" s="216"/>
      <c r="U816" s="216"/>
      <c r="V816" s="216"/>
      <c r="W816" s="216"/>
      <c r="X816" s="216"/>
      <c r="Y816" s="216"/>
      <c r="Z816" s="216"/>
      <c r="AA816" s="216"/>
      <c r="AB816" s="216"/>
      <c r="AC816" s="216"/>
      <c r="AD816" s="216">
        <f t="shared" si="11"/>
        <v>0</v>
      </c>
      <c r="AE816" s="216"/>
      <c r="AF816" s="216"/>
      <c r="AG816" s="216"/>
    </row>
    <row r="817" spans="4:33" ht="14.25" customHeight="1">
      <c r="D817" s="244" t="s">
        <v>374</v>
      </c>
      <c r="E817" s="244"/>
      <c r="F817" s="244"/>
      <c r="G817" s="244"/>
      <c r="H817" s="244"/>
      <c r="I817" s="244"/>
      <c r="J817" s="244"/>
      <c r="K817" s="244"/>
      <c r="L817" s="244"/>
      <c r="M817" s="244"/>
      <c r="N817" s="245">
        <v>1441</v>
      </c>
      <c r="O817" s="246"/>
      <c r="P817" s="246"/>
      <c r="Q817" s="247"/>
      <c r="R817" s="216"/>
      <c r="S817" s="216"/>
      <c r="T817" s="216"/>
      <c r="U817" s="216"/>
      <c r="V817" s="216"/>
      <c r="W817" s="216"/>
      <c r="X817" s="216"/>
      <c r="Y817" s="216"/>
      <c r="Z817" s="216"/>
      <c r="AA817" s="216"/>
      <c r="AB817" s="216"/>
      <c r="AC817" s="216"/>
      <c r="AD817" s="216">
        <f t="shared" si="11"/>
        <v>1441</v>
      </c>
      <c r="AE817" s="216"/>
      <c r="AF817" s="216"/>
      <c r="AG817" s="216"/>
    </row>
    <row r="818" spans="4:33" ht="14.25" customHeight="1">
      <c r="D818" s="244" t="s">
        <v>375</v>
      </c>
      <c r="E818" s="244"/>
      <c r="F818" s="244"/>
      <c r="G818" s="244"/>
      <c r="H818" s="244"/>
      <c r="I818" s="244"/>
      <c r="J818" s="244"/>
      <c r="K818" s="244"/>
      <c r="L818" s="244"/>
      <c r="M818" s="244"/>
      <c r="N818" s="245">
        <v>3321067</v>
      </c>
      <c r="O818" s="246"/>
      <c r="P818" s="246"/>
      <c r="Q818" s="247"/>
      <c r="R818" s="216"/>
      <c r="S818" s="216"/>
      <c r="T818" s="216"/>
      <c r="U818" s="216"/>
      <c r="V818" s="216"/>
      <c r="W818" s="216"/>
      <c r="X818" s="216"/>
      <c r="Y818" s="216"/>
      <c r="Z818" s="216">
        <v>658369</v>
      </c>
      <c r="AA818" s="216"/>
      <c r="AB818" s="216"/>
      <c r="AC818" s="216"/>
      <c r="AD818" s="216">
        <f>SUM(N818:AC818)</f>
        <v>3979436</v>
      </c>
      <c r="AE818" s="216"/>
      <c r="AF818" s="216"/>
      <c r="AG818" s="216"/>
    </row>
    <row r="819" spans="4:33" ht="14.25" customHeight="1">
      <c r="D819" s="244" t="s">
        <v>376</v>
      </c>
      <c r="E819" s="244"/>
      <c r="F819" s="244"/>
      <c r="G819" s="244"/>
      <c r="H819" s="244"/>
      <c r="I819" s="244"/>
      <c r="J819" s="244"/>
      <c r="K819" s="244"/>
      <c r="L819" s="244"/>
      <c r="M819" s="244"/>
      <c r="N819" s="245">
        <v>-5147926</v>
      </c>
      <c r="O819" s="246"/>
      <c r="P819" s="246"/>
      <c r="Q819" s="247"/>
      <c r="R819" s="216"/>
      <c r="S819" s="216"/>
      <c r="T819" s="216"/>
      <c r="U819" s="216"/>
      <c r="V819" s="216"/>
      <c r="W819" s="216"/>
      <c r="X819" s="216"/>
      <c r="Y819" s="216"/>
      <c r="Z819" s="216"/>
      <c r="AA819" s="216"/>
      <c r="AB819" s="216"/>
      <c r="AC819" s="216"/>
      <c r="AD819" s="216">
        <f t="shared" ref="AD819:AD823" si="12">SUM(N819:AC819)</f>
        <v>-5147926</v>
      </c>
      <c r="AE819" s="216"/>
      <c r="AF819" s="216"/>
      <c r="AG819" s="216"/>
    </row>
    <row r="820" spans="4:33" ht="34.5" customHeight="1">
      <c r="D820" s="244" t="s">
        <v>377</v>
      </c>
      <c r="E820" s="244"/>
      <c r="F820" s="244"/>
      <c r="G820" s="244"/>
      <c r="H820" s="244"/>
      <c r="I820" s="244"/>
      <c r="J820" s="244"/>
      <c r="K820" s="244"/>
      <c r="L820" s="244"/>
      <c r="M820" s="244"/>
      <c r="N820" s="248">
        <v>658369</v>
      </c>
      <c r="O820" s="249"/>
      <c r="P820" s="249"/>
      <c r="Q820" s="250"/>
      <c r="R820" s="226">
        <v>856891</v>
      </c>
      <c r="S820" s="226"/>
      <c r="T820" s="226"/>
      <c r="U820" s="226"/>
      <c r="V820" s="226"/>
      <c r="W820" s="226"/>
      <c r="X820" s="226"/>
      <c r="Y820" s="226"/>
      <c r="Z820" s="226">
        <v>-658369</v>
      </c>
      <c r="AA820" s="226"/>
      <c r="AB820" s="226"/>
      <c r="AC820" s="226"/>
      <c r="AD820" s="216">
        <f t="shared" si="12"/>
        <v>856891</v>
      </c>
      <c r="AE820" s="216"/>
      <c r="AF820" s="216"/>
      <c r="AG820" s="216"/>
    </row>
    <row r="821" spans="4:33" ht="14.25" customHeight="1">
      <c r="D821" s="244" t="s">
        <v>378</v>
      </c>
      <c r="E821" s="244"/>
      <c r="F821" s="244"/>
      <c r="G821" s="244"/>
      <c r="H821" s="244"/>
      <c r="I821" s="244"/>
      <c r="J821" s="244"/>
      <c r="K821" s="244"/>
      <c r="L821" s="244"/>
      <c r="M821" s="244"/>
      <c r="N821" s="245">
        <v>0</v>
      </c>
      <c r="O821" s="246"/>
      <c r="P821" s="246"/>
      <c r="Q821" s="247"/>
      <c r="R821" s="216"/>
      <c r="S821" s="216"/>
      <c r="T821" s="216"/>
      <c r="U821" s="216"/>
      <c r="V821" s="216"/>
      <c r="W821" s="216"/>
      <c r="X821" s="216"/>
      <c r="Y821" s="216"/>
      <c r="Z821" s="216"/>
      <c r="AA821" s="216"/>
      <c r="AB821" s="216"/>
      <c r="AC821" s="216"/>
      <c r="AD821" s="216">
        <f t="shared" si="12"/>
        <v>0</v>
      </c>
      <c r="AE821" s="216"/>
      <c r="AF821" s="216"/>
      <c r="AG821" s="216"/>
    </row>
    <row r="822" spans="4:33" ht="21.75" customHeight="1">
      <c r="D822" s="244" t="s">
        <v>379</v>
      </c>
      <c r="E822" s="244"/>
      <c r="F822" s="244"/>
      <c r="G822" s="244"/>
      <c r="H822" s="244"/>
      <c r="I822" s="244"/>
      <c r="J822" s="244"/>
      <c r="K822" s="244"/>
      <c r="L822" s="244"/>
      <c r="M822" s="244"/>
      <c r="N822" s="245">
        <v>0</v>
      </c>
      <c r="O822" s="246"/>
      <c r="P822" s="246"/>
      <c r="Q822" s="247"/>
      <c r="R822" s="216"/>
      <c r="S822" s="216"/>
      <c r="T822" s="216"/>
      <c r="U822" s="216"/>
      <c r="V822" s="216"/>
      <c r="W822" s="216"/>
      <c r="X822" s="216"/>
      <c r="Y822" s="216"/>
      <c r="Z822" s="216"/>
      <c r="AA822" s="216"/>
      <c r="AB822" s="216"/>
      <c r="AC822" s="216"/>
      <c r="AD822" s="216">
        <f t="shared" si="12"/>
        <v>0</v>
      </c>
      <c r="AE822" s="216"/>
      <c r="AF822" s="216"/>
      <c r="AG822" s="216"/>
    </row>
    <row r="823" spans="4:33" ht="34.5" customHeight="1" thickBot="1">
      <c r="D823" s="239" t="s">
        <v>380</v>
      </c>
      <c r="E823" s="239"/>
      <c r="F823" s="239"/>
      <c r="G823" s="239"/>
      <c r="H823" s="239"/>
      <c r="I823" s="239"/>
      <c r="J823" s="239"/>
      <c r="K823" s="239"/>
      <c r="L823" s="239"/>
      <c r="M823" s="239"/>
      <c r="N823" s="240">
        <v>0</v>
      </c>
      <c r="O823" s="241"/>
      <c r="P823" s="241"/>
      <c r="Q823" s="242"/>
      <c r="R823" s="243"/>
      <c r="S823" s="243"/>
      <c r="T823" s="243"/>
      <c r="U823" s="243"/>
      <c r="V823" s="243"/>
      <c r="W823" s="243"/>
      <c r="X823" s="243"/>
      <c r="Y823" s="243"/>
      <c r="Z823" s="243"/>
      <c r="AA823" s="243"/>
      <c r="AB823" s="243"/>
      <c r="AC823" s="243"/>
      <c r="AD823" s="243">
        <f t="shared" si="12"/>
        <v>0</v>
      </c>
      <c r="AE823" s="243"/>
      <c r="AF823" s="243"/>
      <c r="AG823" s="243"/>
    </row>
    <row r="824" spans="4:33" ht="14.25" customHeight="1">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c r="AB824" s="33"/>
      <c r="AC824" s="33"/>
      <c r="AD824" s="33"/>
      <c r="AE824" s="33"/>
      <c r="AF824" s="33"/>
      <c r="AG824" s="33"/>
    </row>
    <row r="825" spans="4:33" ht="14.25" customHeight="1">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c r="AB825" s="33"/>
      <c r="AC825" s="33"/>
      <c r="AD825" s="33"/>
      <c r="AE825" s="33"/>
      <c r="AF825" s="33"/>
      <c r="AG825" s="33"/>
    </row>
    <row r="826" spans="4:33" ht="14.25" customHeight="1">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row>
    <row r="827" spans="4:33" ht="14.25" customHeight="1">
      <c r="D827" s="41" t="s">
        <v>403</v>
      </c>
      <c r="E827" s="33"/>
      <c r="F827" s="33"/>
      <c r="G827" s="33"/>
      <c r="H827" s="33"/>
      <c r="I827" s="33"/>
      <c r="J827" s="33"/>
      <c r="K827" s="33"/>
      <c r="L827" s="33"/>
      <c r="M827" s="33"/>
      <c r="N827" s="33"/>
      <c r="O827" s="33"/>
      <c r="P827" s="33"/>
      <c r="Q827" s="33"/>
      <c r="R827" s="33"/>
      <c r="S827" s="33"/>
      <c r="T827" s="33"/>
      <c r="U827" s="33"/>
      <c r="V827" s="33"/>
      <c r="W827" s="33"/>
      <c r="X827" s="33"/>
      <c r="Y827" s="33"/>
      <c r="Z827" s="33"/>
      <c r="AA827" s="33"/>
      <c r="AB827" s="33"/>
      <c r="AC827" s="33"/>
      <c r="AD827" s="33"/>
      <c r="AE827" s="33"/>
      <c r="AF827" s="33"/>
      <c r="AG827" s="33"/>
    </row>
    <row r="828" spans="4:33" ht="14.25" customHeight="1">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c r="AB828" s="33"/>
      <c r="AC828" s="33"/>
      <c r="AD828" s="33"/>
      <c r="AE828" s="33"/>
      <c r="AF828" s="33"/>
      <c r="AG828" s="33"/>
    </row>
    <row r="829" spans="4:33" ht="14.25" customHeight="1">
      <c r="D829" s="235" t="s">
        <v>389</v>
      </c>
      <c r="E829" s="235"/>
      <c r="F829" s="235"/>
      <c r="G829" s="235"/>
      <c r="H829" s="235"/>
      <c r="I829" s="235"/>
      <c r="J829" s="235"/>
      <c r="K829" s="235"/>
      <c r="L829" s="235"/>
      <c r="M829" s="235"/>
      <c r="N829" s="235"/>
      <c r="O829" s="235"/>
      <c r="P829" s="235"/>
      <c r="Q829" s="235"/>
      <c r="R829" s="235"/>
      <c r="S829" s="235"/>
      <c r="T829" s="235"/>
      <c r="U829" s="235"/>
      <c r="V829" s="235"/>
      <c r="W829" s="235"/>
      <c r="X829" s="235"/>
      <c r="Y829" s="235"/>
      <c r="Z829" s="235"/>
      <c r="AA829" s="235"/>
      <c r="AB829" s="235"/>
      <c r="AC829" s="235"/>
      <c r="AD829" s="235"/>
      <c r="AE829" s="235"/>
      <c r="AF829" s="235"/>
      <c r="AG829" s="235"/>
    </row>
    <row r="830" spans="4:33" ht="14.25" customHeight="1">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c r="AB830" s="33"/>
      <c r="AC830" s="33"/>
      <c r="AD830" s="33"/>
      <c r="AE830" s="33"/>
      <c r="AF830" s="33"/>
      <c r="AG830" s="33"/>
    </row>
    <row r="831" spans="4:33" ht="14.25" customHeight="1">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c r="AB831" s="33"/>
      <c r="AC831" s="33"/>
      <c r="AD831" s="33"/>
      <c r="AE831" s="33"/>
      <c r="AF831" s="33"/>
      <c r="AG831" s="33"/>
    </row>
    <row r="832" spans="4:33" ht="14.25" customHeight="1">
      <c r="D832" s="41" t="s">
        <v>404</v>
      </c>
      <c r="E832" s="33"/>
      <c r="F832" s="33"/>
      <c r="G832" s="33"/>
      <c r="H832" s="33"/>
      <c r="I832" s="33"/>
      <c r="J832" s="33"/>
      <c r="K832" s="33"/>
      <c r="L832" s="33"/>
      <c r="M832" s="33"/>
      <c r="N832" s="33"/>
      <c r="O832" s="33"/>
      <c r="P832" s="33"/>
      <c r="Q832" s="33"/>
      <c r="R832" s="33"/>
      <c r="S832" s="33"/>
      <c r="T832" s="33"/>
      <c r="U832" s="33"/>
      <c r="V832" s="33"/>
      <c r="W832" s="33"/>
      <c r="X832" s="33"/>
      <c r="Y832" s="33"/>
      <c r="Z832" s="33"/>
      <c r="AA832" s="33"/>
      <c r="AB832" s="33"/>
      <c r="AC832" s="33"/>
      <c r="AD832" s="33"/>
      <c r="AE832" s="33"/>
      <c r="AF832" s="33"/>
      <c r="AG832" s="33"/>
    </row>
    <row r="833" spans="4:33" ht="14.25" customHeight="1">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C833" s="33"/>
      <c r="AD833" s="33"/>
      <c r="AE833" s="33"/>
      <c r="AF833" s="33"/>
      <c r="AG833" s="33"/>
    </row>
    <row r="834" spans="4:33" ht="14.25" customHeight="1">
      <c r="D834" s="236" t="s">
        <v>710</v>
      </c>
      <c r="E834" s="237"/>
      <c r="F834" s="237"/>
      <c r="G834" s="237"/>
      <c r="H834" s="237"/>
      <c r="I834" s="237"/>
      <c r="J834" s="237"/>
      <c r="K834" s="237"/>
      <c r="L834" s="237"/>
      <c r="M834" s="237"/>
      <c r="N834" s="237"/>
      <c r="O834" s="237"/>
      <c r="P834" s="237"/>
      <c r="Q834" s="237"/>
      <c r="R834" s="237"/>
      <c r="S834" s="237"/>
      <c r="T834" s="237"/>
      <c r="U834" s="237"/>
      <c r="V834" s="237"/>
      <c r="W834" s="237"/>
      <c r="X834" s="237"/>
      <c r="Y834" s="237"/>
      <c r="Z834" s="237"/>
      <c r="AA834" s="237"/>
      <c r="AB834" s="237"/>
      <c r="AC834" s="237"/>
      <c r="AD834" s="237"/>
      <c r="AE834" s="237"/>
      <c r="AF834" s="237"/>
      <c r="AG834" s="237"/>
    </row>
    <row r="835" spans="4:33" ht="14.25" customHeight="1">
      <c r="D835" s="237"/>
      <c r="E835" s="237"/>
      <c r="F835" s="237"/>
      <c r="G835" s="237"/>
      <c r="H835" s="237"/>
      <c r="I835" s="237"/>
      <c r="J835" s="237"/>
      <c r="K835" s="237"/>
      <c r="L835" s="237"/>
      <c r="M835" s="237"/>
      <c r="N835" s="237"/>
      <c r="O835" s="237"/>
      <c r="P835" s="237"/>
      <c r="Q835" s="237"/>
      <c r="R835" s="237"/>
      <c r="S835" s="237"/>
      <c r="T835" s="237"/>
      <c r="U835" s="237"/>
      <c r="V835" s="237"/>
      <c r="W835" s="237"/>
      <c r="X835" s="237"/>
      <c r="Y835" s="237"/>
      <c r="Z835" s="237"/>
      <c r="AA835" s="237"/>
      <c r="AB835" s="237"/>
      <c r="AC835" s="237"/>
      <c r="AD835" s="237"/>
      <c r="AE835" s="237"/>
      <c r="AF835" s="237"/>
      <c r="AG835" s="237"/>
    </row>
    <row r="837" spans="4:33" ht="14.25" customHeight="1">
      <c r="D837" s="238"/>
      <c r="E837" s="238"/>
      <c r="F837" s="238"/>
      <c r="G837" s="238"/>
      <c r="H837" s="238"/>
      <c r="I837" s="238"/>
      <c r="J837" s="238"/>
      <c r="K837" s="238"/>
      <c r="L837" s="238"/>
      <c r="M837" s="238"/>
      <c r="N837" s="238"/>
      <c r="O837" s="238"/>
      <c r="P837" s="238"/>
      <c r="Q837" s="238"/>
      <c r="R837" s="238"/>
      <c r="S837" s="238"/>
      <c r="T837" s="238"/>
      <c r="U837" s="238"/>
      <c r="V837" s="238"/>
      <c r="W837" s="238"/>
      <c r="X837" s="238"/>
      <c r="Y837" s="238"/>
      <c r="Z837" s="238"/>
      <c r="AA837" s="238"/>
      <c r="AB837" s="238"/>
      <c r="AC837" s="238"/>
      <c r="AD837" s="238"/>
      <c r="AE837" s="238"/>
      <c r="AF837" s="238"/>
      <c r="AG837" s="238"/>
    </row>
  </sheetData>
  <mergeCells count="2238">
    <mergeCell ref="D776:L776"/>
    <mergeCell ref="M776:Q776"/>
    <mergeCell ref="R776:Y776"/>
    <mergeCell ref="Z776:AG776"/>
    <mergeCell ref="J585:M585"/>
    <mergeCell ref="J588:M588"/>
    <mergeCell ref="J590:M590"/>
    <mergeCell ref="J594:M594"/>
    <mergeCell ref="J595:M595"/>
    <mergeCell ref="R584:U584"/>
    <mergeCell ref="R585:U585"/>
    <mergeCell ref="R586:U586"/>
    <mergeCell ref="R588:U588"/>
    <mergeCell ref="R589:U589"/>
    <mergeCell ref="R590:U590"/>
    <mergeCell ref="R591:U591"/>
    <mergeCell ref="R594:U594"/>
    <mergeCell ref="R595:U595"/>
    <mergeCell ref="M741:Q741"/>
    <mergeCell ref="R741:Y741"/>
    <mergeCell ref="Z741:AG741"/>
    <mergeCell ref="D615:M615"/>
    <mergeCell ref="N615:W615"/>
    <mergeCell ref="X615:AG615"/>
    <mergeCell ref="D612:M612"/>
    <mergeCell ref="N612:W612"/>
    <mergeCell ref="X612:AG612"/>
    <mergeCell ref="D613:M613"/>
    <mergeCell ref="N613:W613"/>
    <mergeCell ref="X613:AG613"/>
    <mergeCell ref="D610:M610"/>
    <mergeCell ref="N610:W610"/>
    <mergeCell ref="D743:L743"/>
    <mergeCell ref="M743:Q743"/>
    <mergeCell ref="R743:Y743"/>
    <mergeCell ref="Z743:AG743"/>
    <mergeCell ref="D749:L749"/>
    <mergeCell ref="M749:Q749"/>
    <mergeCell ref="R749:Y749"/>
    <mergeCell ref="Z749:AG749"/>
    <mergeCell ref="N587:Q587"/>
    <mergeCell ref="N589:Q589"/>
    <mergeCell ref="N591:Q591"/>
    <mergeCell ref="N580:Q580"/>
    <mergeCell ref="N584:Q584"/>
    <mergeCell ref="AD581:AG581"/>
    <mergeCell ref="D582:I582"/>
    <mergeCell ref="J582:M582"/>
    <mergeCell ref="N582:Q582"/>
    <mergeCell ref="R582:U582"/>
    <mergeCell ref="V582:Y582"/>
    <mergeCell ref="Z582:AC582"/>
    <mergeCell ref="AD582:AG582"/>
    <mergeCell ref="D591:I591"/>
    <mergeCell ref="Z591:AC591"/>
    <mergeCell ref="D592:I592"/>
    <mergeCell ref="J592:M592"/>
    <mergeCell ref="N592:Q592"/>
    <mergeCell ref="R592:U592"/>
    <mergeCell ref="V592:Y592"/>
    <mergeCell ref="AD583:AG583"/>
    <mergeCell ref="D584:I584"/>
    <mergeCell ref="Z584:AC584"/>
    <mergeCell ref="D586:I586"/>
    <mergeCell ref="D131:AG133"/>
    <mergeCell ref="AE219:AG219"/>
    <mergeCell ref="D220:AG220"/>
    <mergeCell ref="D221:I221"/>
    <mergeCell ref="J221:L221"/>
    <mergeCell ref="AB218:AD218"/>
    <mergeCell ref="AE218:AG218"/>
    <mergeCell ref="D219:I219"/>
    <mergeCell ref="J219:L219"/>
    <mergeCell ref="M219:O219"/>
    <mergeCell ref="P219:R219"/>
    <mergeCell ref="S219:U219"/>
    <mergeCell ref="V219:X219"/>
    <mergeCell ref="Y219:AA219"/>
    <mergeCell ref="AB219:AD219"/>
    <mergeCell ref="D218:I218"/>
    <mergeCell ref="J218:L218"/>
    <mergeCell ref="M218:O218"/>
    <mergeCell ref="P218:R218"/>
    <mergeCell ref="S218:U218"/>
    <mergeCell ref="V218:X218"/>
    <mergeCell ref="Y218:AA218"/>
    <mergeCell ref="D112:N112"/>
    <mergeCell ref="O112:S112"/>
    <mergeCell ref="T112:X112"/>
    <mergeCell ref="Y112:AC112"/>
    <mergeCell ref="D113:N113"/>
    <mergeCell ref="O113:S113"/>
    <mergeCell ref="T113:X113"/>
    <mergeCell ref="Y113:AC113"/>
    <mergeCell ref="AE213:AG213"/>
    <mergeCell ref="D214:AG214"/>
    <mergeCell ref="D215:I215"/>
    <mergeCell ref="J215:L215"/>
    <mergeCell ref="M215:O215"/>
    <mergeCell ref="Z585:AC585"/>
    <mergeCell ref="D590:I590"/>
    <mergeCell ref="Z590:AC590"/>
    <mergeCell ref="D588:I588"/>
    <mergeCell ref="Z588:AC588"/>
    <mergeCell ref="E196:AG197"/>
    <mergeCell ref="AE215:AG215"/>
    <mergeCell ref="D216:I216"/>
    <mergeCell ref="J216:L216"/>
    <mergeCell ref="M216:O216"/>
    <mergeCell ref="P216:R216"/>
    <mergeCell ref="S216:U216"/>
    <mergeCell ref="V216:X216"/>
    <mergeCell ref="E198:AG198"/>
    <mergeCell ref="D200:AG200"/>
    <mergeCell ref="D190:AG192"/>
    <mergeCell ref="E194:AG195"/>
    <mergeCell ref="D181:AG181"/>
    <mergeCell ref="D185:AG186"/>
    <mergeCell ref="D772:L772"/>
    <mergeCell ref="M772:Q772"/>
    <mergeCell ref="R772:Y772"/>
    <mergeCell ref="Z772:AG772"/>
    <mergeCell ref="J591:M591"/>
    <mergeCell ref="J596:M596"/>
    <mergeCell ref="R596:U596"/>
    <mergeCell ref="J599:M599"/>
    <mergeCell ref="R599:U599"/>
    <mergeCell ref="Z596:AC596"/>
    <mergeCell ref="Z599:AC599"/>
    <mergeCell ref="N596:Q596"/>
    <mergeCell ref="N599:Q599"/>
    <mergeCell ref="V596:Y596"/>
    <mergeCell ref="V599:Y599"/>
    <mergeCell ref="AD596:AG596"/>
    <mergeCell ref="AD599:AG599"/>
    <mergeCell ref="AD592:AG592"/>
    <mergeCell ref="D593:I593"/>
    <mergeCell ref="J593:M593"/>
    <mergeCell ref="N593:Q593"/>
    <mergeCell ref="R593:U593"/>
    <mergeCell ref="V593:Y593"/>
    <mergeCell ref="Z593:AC593"/>
    <mergeCell ref="Z594:AC594"/>
    <mergeCell ref="Z595:AC595"/>
    <mergeCell ref="AD593:AG593"/>
    <mergeCell ref="D596:I596"/>
    <mergeCell ref="N608:W609"/>
    <mergeCell ref="X608:AG609"/>
    <mergeCell ref="D599:I599"/>
    <mergeCell ref="D594:I594"/>
    <mergeCell ref="B1:AH1"/>
    <mergeCell ref="D9:AG12"/>
    <mergeCell ref="D14:AG15"/>
    <mergeCell ref="D26:O26"/>
    <mergeCell ref="P26:X26"/>
    <mergeCell ref="Y26:AG26"/>
    <mergeCell ref="D38:M38"/>
    <mergeCell ref="N38:R38"/>
    <mergeCell ref="S38:W38"/>
    <mergeCell ref="X38:AB38"/>
    <mergeCell ref="AC38:AG38"/>
    <mergeCell ref="Y29:AG29"/>
    <mergeCell ref="D32:AG33"/>
    <mergeCell ref="D35:M36"/>
    <mergeCell ref="N35:W35"/>
    <mergeCell ref="X35:AB36"/>
    <mergeCell ref="N36:R36"/>
    <mergeCell ref="S36:W36"/>
    <mergeCell ref="AC35:AG36"/>
    <mergeCell ref="D37:M37"/>
    <mergeCell ref="N37:R37"/>
    <mergeCell ref="S37:W37"/>
    <mergeCell ref="X37:AB37"/>
    <mergeCell ref="AC37:AG37"/>
    <mergeCell ref="D40:M40"/>
    <mergeCell ref="N40:R40"/>
    <mergeCell ref="S40:W40"/>
    <mergeCell ref="X40:AB40"/>
    <mergeCell ref="N586:Q586"/>
    <mergeCell ref="AC40:AG40"/>
    <mergeCell ref="D29:O29"/>
    <mergeCell ref="P29:X29"/>
    <mergeCell ref="O115:S115"/>
    <mergeCell ref="T115:X115"/>
    <mergeCell ref="D164:AG165"/>
    <mergeCell ref="D39:M39"/>
    <mergeCell ref="N39:R39"/>
    <mergeCell ref="S39:W39"/>
    <mergeCell ref="X39:AB39"/>
    <mergeCell ref="AC39:AG39"/>
    <mergeCell ref="D27:O27"/>
    <mergeCell ref="P27:X27"/>
    <mergeCell ref="Y27:AG27"/>
    <mergeCell ref="D28:O28"/>
    <mergeCell ref="P28:X28"/>
    <mergeCell ref="Y28:AG28"/>
    <mergeCell ref="D67:AG68"/>
    <mergeCell ref="D73:AG74"/>
    <mergeCell ref="D64:AG65"/>
    <mergeCell ref="T52:AE52"/>
    <mergeCell ref="Y87:AC87"/>
    <mergeCell ref="D89:AG90"/>
    <mergeCell ref="D94:AG95"/>
    <mergeCell ref="D78:AG79"/>
    <mergeCell ref="D83:AG85"/>
    <mergeCell ref="O86:S86"/>
    <mergeCell ref="D42:AG46"/>
    <mergeCell ref="D47:AG48"/>
    <mergeCell ref="D106:AG108"/>
    <mergeCell ref="O110:S110"/>
    <mergeCell ref="T110:X110"/>
    <mergeCell ref="Y110:AC110"/>
    <mergeCell ref="D111:N111"/>
    <mergeCell ref="O111:S111"/>
    <mergeCell ref="T111:X111"/>
    <mergeCell ref="Y111:AC111"/>
    <mergeCell ref="D97:AG98"/>
    <mergeCell ref="D100:AG103"/>
    <mergeCell ref="D87:N87"/>
    <mergeCell ref="O87:S87"/>
    <mergeCell ref="T87:X87"/>
    <mergeCell ref="D212:I213"/>
    <mergeCell ref="J212:AG212"/>
    <mergeCell ref="J213:L213"/>
    <mergeCell ref="M213:O213"/>
    <mergeCell ref="P213:R213"/>
    <mergeCell ref="S213:U213"/>
    <mergeCell ref="V213:X213"/>
    <mergeCell ref="Y213:AA213"/>
    <mergeCell ref="AB213:AD213"/>
    <mergeCell ref="T86:X86"/>
    <mergeCell ref="Y86:AC86"/>
    <mergeCell ref="D52:O52"/>
    <mergeCell ref="D167:AG170"/>
    <mergeCell ref="D171:AG171"/>
    <mergeCell ref="D175:AG176"/>
    <mergeCell ref="D178:AG179"/>
    <mergeCell ref="D135:AG136"/>
    <mergeCell ref="D114:N114"/>
    <mergeCell ref="O114:S114"/>
    <mergeCell ref="T114:X114"/>
    <mergeCell ref="Y114:AC114"/>
    <mergeCell ref="D115:N115"/>
    <mergeCell ref="D217:I217"/>
    <mergeCell ref="J217:L217"/>
    <mergeCell ref="M217:O217"/>
    <mergeCell ref="P217:R217"/>
    <mergeCell ref="S217:U217"/>
    <mergeCell ref="V217:X217"/>
    <mergeCell ref="Y216:AA216"/>
    <mergeCell ref="AB216:AD216"/>
    <mergeCell ref="AE216:AG216"/>
    <mergeCell ref="P215:R215"/>
    <mergeCell ref="S215:U215"/>
    <mergeCell ref="V215:X215"/>
    <mergeCell ref="Y215:AA215"/>
    <mergeCell ref="AB215:AD215"/>
    <mergeCell ref="Y115:AC115"/>
    <mergeCell ref="D159:AG160"/>
    <mergeCell ref="Y217:AA217"/>
    <mergeCell ref="AB217:AD217"/>
    <mergeCell ref="AE217:AG217"/>
    <mergeCell ref="D140:AG141"/>
    <mergeCell ref="D145:AG145"/>
    <mergeCell ref="D146:AG147"/>
    <mergeCell ref="D151:AG152"/>
    <mergeCell ref="D154:AG155"/>
    <mergeCell ref="D117:AG118"/>
    <mergeCell ref="D122:AG125"/>
    <mergeCell ref="D127:AG127"/>
    <mergeCell ref="Y223:AA223"/>
    <mergeCell ref="AB223:AD223"/>
    <mergeCell ref="AE223:AG223"/>
    <mergeCell ref="D224:I224"/>
    <mergeCell ref="J224:L224"/>
    <mergeCell ref="M224:O224"/>
    <mergeCell ref="P224:R224"/>
    <mergeCell ref="S224:U224"/>
    <mergeCell ref="V224:X224"/>
    <mergeCell ref="Y224:AA224"/>
    <mergeCell ref="D223:I223"/>
    <mergeCell ref="J223:L223"/>
    <mergeCell ref="M223:O223"/>
    <mergeCell ref="P223:R223"/>
    <mergeCell ref="S223:U223"/>
    <mergeCell ref="V223:X223"/>
    <mergeCell ref="AE221:AG221"/>
    <mergeCell ref="D222:I222"/>
    <mergeCell ref="J222:L222"/>
    <mergeCell ref="M222:O222"/>
    <mergeCell ref="P222:R222"/>
    <mergeCell ref="S222:U222"/>
    <mergeCell ref="V222:X222"/>
    <mergeCell ref="Y222:AA222"/>
    <mergeCell ref="AB222:AD222"/>
    <mergeCell ref="AE222:AG222"/>
    <mergeCell ref="M221:O221"/>
    <mergeCell ref="P221:R221"/>
    <mergeCell ref="S221:U221"/>
    <mergeCell ref="V221:X221"/>
    <mergeCell ref="Y221:AA221"/>
    <mergeCell ref="AB221:AD221"/>
    <mergeCell ref="AE225:AG225"/>
    <mergeCell ref="D226:AG226"/>
    <mergeCell ref="D227:I227"/>
    <mergeCell ref="J227:L227"/>
    <mergeCell ref="M227:O227"/>
    <mergeCell ref="P227:R227"/>
    <mergeCell ref="S227:U227"/>
    <mergeCell ref="V227:X227"/>
    <mergeCell ref="Y227:AA227"/>
    <mergeCell ref="AB227:AD227"/>
    <mergeCell ref="AB224:AD224"/>
    <mergeCell ref="AE224:AG224"/>
    <mergeCell ref="D225:I225"/>
    <mergeCell ref="J225:L225"/>
    <mergeCell ref="M225:O225"/>
    <mergeCell ref="P225:R225"/>
    <mergeCell ref="S225:U225"/>
    <mergeCell ref="V225:X225"/>
    <mergeCell ref="Y225:AA225"/>
    <mergeCell ref="AB225:AD225"/>
    <mergeCell ref="Y229:AA229"/>
    <mergeCell ref="AB229:AD229"/>
    <mergeCell ref="AE229:AG229"/>
    <mergeCell ref="D230:I230"/>
    <mergeCell ref="J230:L230"/>
    <mergeCell ref="M230:O230"/>
    <mergeCell ref="P230:R230"/>
    <mergeCell ref="S230:U230"/>
    <mergeCell ref="V230:X230"/>
    <mergeCell ref="Y230:AA230"/>
    <mergeCell ref="D229:I229"/>
    <mergeCell ref="J229:L229"/>
    <mergeCell ref="M229:O229"/>
    <mergeCell ref="P229:R229"/>
    <mergeCell ref="S229:U229"/>
    <mergeCell ref="V229:X229"/>
    <mergeCell ref="AE227:AG227"/>
    <mergeCell ref="D228:I228"/>
    <mergeCell ref="J228:L228"/>
    <mergeCell ref="M228:O228"/>
    <mergeCell ref="P228:R228"/>
    <mergeCell ref="S228:U228"/>
    <mergeCell ref="V228:X228"/>
    <mergeCell ref="Y228:AA228"/>
    <mergeCell ref="AB228:AD228"/>
    <mergeCell ref="AE228:AG228"/>
    <mergeCell ref="AE231:AG231"/>
    <mergeCell ref="D232:AG232"/>
    <mergeCell ref="D233:I233"/>
    <mergeCell ref="J233:L233"/>
    <mergeCell ref="M233:O233"/>
    <mergeCell ref="P233:R233"/>
    <mergeCell ref="S233:U233"/>
    <mergeCell ref="V233:X233"/>
    <mergeCell ref="Y233:AA233"/>
    <mergeCell ref="AB233:AD233"/>
    <mergeCell ref="AB230:AD230"/>
    <mergeCell ref="AE230:AG230"/>
    <mergeCell ref="D231:I231"/>
    <mergeCell ref="J231:L231"/>
    <mergeCell ref="M231:O231"/>
    <mergeCell ref="P231:R231"/>
    <mergeCell ref="S231:U231"/>
    <mergeCell ref="V231:X231"/>
    <mergeCell ref="Y231:AA231"/>
    <mergeCell ref="AB231:AD231"/>
    <mergeCell ref="D242:I243"/>
    <mergeCell ref="J242:AG242"/>
    <mergeCell ref="J243:L243"/>
    <mergeCell ref="M243:O243"/>
    <mergeCell ref="P243:R243"/>
    <mergeCell ref="S243:U243"/>
    <mergeCell ref="V243:X243"/>
    <mergeCell ref="Y243:AA243"/>
    <mergeCell ref="AB243:AD243"/>
    <mergeCell ref="AE243:AG243"/>
    <mergeCell ref="AE233:AG233"/>
    <mergeCell ref="D234:I234"/>
    <mergeCell ref="J234:L234"/>
    <mergeCell ref="M234:O234"/>
    <mergeCell ref="P234:R234"/>
    <mergeCell ref="S234:U234"/>
    <mergeCell ref="V234:X234"/>
    <mergeCell ref="Y234:AA234"/>
    <mergeCell ref="AB234:AD234"/>
    <mergeCell ref="AE234:AG234"/>
    <mergeCell ref="Y246:AA246"/>
    <mergeCell ref="AB246:AD246"/>
    <mergeCell ref="AE246:AG246"/>
    <mergeCell ref="D247:I247"/>
    <mergeCell ref="J247:L247"/>
    <mergeCell ref="M247:O247"/>
    <mergeCell ref="P247:R247"/>
    <mergeCell ref="S247:U247"/>
    <mergeCell ref="V247:X247"/>
    <mergeCell ref="Y247:AA247"/>
    <mergeCell ref="D246:I246"/>
    <mergeCell ref="J246:L246"/>
    <mergeCell ref="M246:O246"/>
    <mergeCell ref="P246:R246"/>
    <mergeCell ref="S246:U246"/>
    <mergeCell ref="V246:X246"/>
    <mergeCell ref="D244:AG244"/>
    <mergeCell ref="D245:I245"/>
    <mergeCell ref="J245:L245"/>
    <mergeCell ref="M245:O245"/>
    <mergeCell ref="P245:R245"/>
    <mergeCell ref="S245:U245"/>
    <mergeCell ref="V245:X245"/>
    <mergeCell ref="Y245:AA245"/>
    <mergeCell ref="AB245:AD245"/>
    <mergeCell ref="AE245:AG245"/>
    <mergeCell ref="AE248:AG248"/>
    <mergeCell ref="D249:I249"/>
    <mergeCell ref="J249:L249"/>
    <mergeCell ref="M249:O249"/>
    <mergeCell ref="P249:R249"/>
    <mergeCell ref="S249:U249"/>
    <mergeCell ref="V249:X249"/>
    <mergeCell ref="Y249:AA249"/>
    <mergeCell ref="AB249:AD249"/>
    <mergeCell ref="AE249:AG249"/>
    <mergeCell ref="AB247:AD247"/>
    <mergeCell ref="AE247:AG247"/>
    <mergeCell ref="D248:I248"/>
    <mergeCell ref="J248:L248"/>
    <mergeCell ref="M248:O248"/>
    <mergeCell ref="P248:R248"/>
    <mergeCell ref="S248:U248"/>
    <mergeCell ref="V248:X248"/>
    <mergeCell ref="Y248:AA248"/>
    <mergeCell ref="AB248:AD248"/>
    <mergeCell ref="Y252:AA252"/>
    <mergeCell ref="AB252:AD252"/>
    <mergeCell ref="AE252:AG252"/>
    <mergeCell ref="D253:I253"/>
    <mergeCell ref="J253:L253"/>
    <mergeCell ref="M253:O253"/>
    <mergeCell ref="P253:R253"/>
    <mergeCell ref="S253:U253"/>
    <mergeCell ref="V253:X253"/>
    <mergeCell ref="Y253:AA253"/>
    <mergeCell ref="D252:I252"/>
    <mergeCell ref="J252:L252"/>
    <mergeCell ref="M252:O252"/>
    <mergeCell ref="P252:R252"/>
    <mergeCell ref="S252:U252"/>
    <mergeCell ref="V252:X252"/>
    <mergeCell ref="D250:AG250"/>
    <mergeCell ref="D251:I251"/>
    <mergeCell ref="J251:L251"/>
    <mergeCell ref="M251:O251"/>
    <mergeCell ref="P251:R251"/>
    <mergeCell ref="S251:U251"/>
    <mergeCell ref="V251:X251"/>
    <mergeCell ref="Y251:AA251"/>
    <mergeCell ref="AB251:AD251"/>
    <mergeCell ref="AE251:AG251"/>
    <mergeCell ref="AE254:AG254"/>
    <mergeCell ref="D255:I255"/>
    <mergeCell ref="J255:L255"/>
    <mergeCell ref="M255:O255"/>
    <mergeCell ref="P255:R255"/>
    <mergeCell ref="S255:U255"/>
    <mergeCell ref="V255:X255"/>
    <mergeCell ref="Y255:AA255"/>
    <mergeCell ref="AB255:AD255"/>
    <mergeCell ref="AE255:AG255"/>
    <mergeCell ref="AB253:AD253"/>
    <mergeCell ref="AE253:AG253"/>
    <mergeCell ref="D254:I254"/>
    <mergeCell ref="J254:L254"/>
    <mergeCell ref="M254:O254"/>
    <mergeCell ref="P254:R254"/>
    <mergeCell ref="S254:U254"/>
    <mergeCell ref="V254:X254"/>
    <mergeCell ref="Y254:AA254"/>
    <mergeCell ref="AB254:AD254"/>
    <mergeCell ref="Y258:AA258"/>
    <mergeCell ref="AB258:AD258"/>
    <mergeCell ref="AE258:AG258"/>
    <mergeCell ref="D259:I259"/>
    <mergeCell ref="J259:L259"/>
    <mergeCell ref="M259:O259"/>
    <mergeCell ref="P259:R259"/>
    <mergeCell ref="S259:U259"/>
    <mergeCell ref="V259:X259"/>
    <mergeCell ref="Y259:AA259"/>
    <mergeCell ref="D258:I258"/>
    <mergeCell ref="J258:L258"/>
    <mergeCell ref="M258:O258"/>
    <mergeCell ref="P258:R258"/>
    <mergeCell ref="S258:U258"/>
    <mergeCell ref="V258:X258"/>
    <mergeCell ref="D256:AG256"/>
    <mergeCell ref="D257:I257"/>
    <mergeCell ref="J257:L257"/>
    <mergeCell ref="M257:O257"/>
    <mergeCell ref="P257:R257"/>
    <mergeCell ref="S257:U257"/>
    <mergeCell ref="V257:X257"/>
    <mergeCell ref="Y257:AA257"/>
    <mergeCell ref="AB257:AD257"/>
    <mergeCell ref="AE257:AG257"/>
    <mergeCell ref="AE260:AG260"/>
    <mergeCell ref="D261:I261"/>
    <mergeCell ref="J261:L261"/>
    <mergeCell ref="M261:O261"/>
    <mergeCell ref="P261:R261"/>
    <mergeCell ref="S261:U261"/>
    <mergeCell ref="V261:X261"/>
    <mergeCell ref="Y261:AA261"/>
    <mergeCell ref="AB261:AD261"/>
    <mergeCell ref="AE261:AG261"/>
    <mergeCell ref="AB259:AD259"/>
    <mergeCell ref="AE259:AG259"/>
    <mergeCell ref="D260:I260"/>
    <mergeCell ref="J260:L260"/>
    <mergeCell ref="M260:O260"/>
    <mergeCell ref="P260:R260"/>
    <mergeCell ref="S260:U260"/>
    <mergeCell ref="V260:X260"/>
    <mergeCell ref="Y260:AA260"/>
    <mergeCell ref="AB260:AD260"/>
    <mergeCell ref="Y264:AA264"/>
    <mergeCell ref="AB264:AD264"/>
    <mergeCell ref="AE264:AG264"/>
    <mergeCell ref="D264:I264"/>
    <mergeCell ref="J264:L264"/>
    <mergeCell ref="M264:O264"/>
    <mergeCell ref="P264:R264"/>
    <mergeCell ref="S264:U264"/>
    <mergeCell ref="V264:X264"/>
    <mergeCell ref="D262:AG262"/>
    <mergeCell ref="D263:I263"/>
    <mergeCell ref="J263:L263"/>
    <mergeCell ref="M263:O263"/>
    <mergeCell ref="P263:R263"/>
    <mergeCell ref="S263:U263"/>
    <mergeCell ref="V263:X263"/>
    <mergeCell ref="Y263:AA263"/>
    <mergeCell ref="AB263:AD263"/>
    <mergeCell ref="AE263:AG263"/>
    <mergeCell ref="AF272:AH272"/>
    <mergeCell ref="D273:AH273"/>
    <mergeCell ref="D274:G274"/>
    <mergeCell ref="H274:J274"/>
    <mergeCell ref="K274:M274"/>
    <mergeCell ref="N274:P274"/>
    <mergeCell ref="Q274:S274"/>
    <mergeCell ref="T274:V274"/>
    <mergeCell ref="W274:Y274"/>
    <mergeCell ref="Z274:AB274"/>
    <mergeCell ref="D271:G272"/>
    <mergeCell ref="H271:AH271"/>
    <mergeCell ref="H272:J272"/>
    <mergeCell ref="K272:M272"/>
    <mergeCell ref="N272:P272"/>
    <mergeCell ref="Q272:S272"/>
    <mergeCell ref="T272:V272"/>
    <mergeCell ref="W272:Y272"/>
    <mergeCell ref="Z272:AB272"/>
    <mergeCell ref="AC272:AE272"/>
    <mergeCell ref="AC275:AE275"/>
    <mergeCell ref="AF275:AH275"/>
    <mergeCell ref="D276:G276"/>
    <mergeCell ref="H276:J276"/>
    <mergeCell ref="K276:M276"/>
    <mergeCell ref="N276:P276"/>
    <mergeCell ref="Q276:S276"/>
    <mergeCell ref="T276:V276"/>
    <mergeCell ref="W276:Y276"/>
    <mergeCell ref="Z276:AB276"/>
    <mergeCell ref="AC274:AE274"/>
    <mergeCell ref="AF274:AH274"/>
    <mergeCell ref="D275:G275"/>
    <mergeCell ref="H275:J275"/>
    <mergeCell ref="K275:M275"/>
    <mergeCell ref="N275:P275"/>
    <mergeCell ref="Q275:S275"/>
    <mergeCell ref="T275:V275"/>
    <mergeCell ref="W275:Y275"/>
    <mergeCell ref="Z275:AB275"/>
    <mergeCell ref="AC277:AE277"/>
    <mergeCell ref="AF277:AH277"/>
    <mergeCell ref="D278:G278"/>
    <mergeCell ref="H278:J278"/>
    <mergeCell ref="K278:M278"/>
    <mergeCell ref="N278:P278"/>
    <mergeCell ref="Q278:S278"/>
    <mergeCell ref="T278:V278"/>
    <mergeCell ref="W278:Y278"/>
    <mergeCell ref="Z278:AB278"/>
    <mergeCell ref="AC276:AE276"/>
    <mergeCell ref="AF276:AH276"/>
    <mergeCell ref="D277:G277"/>
    <mergeCell ref="H277:J277"/>
    <mergeCell ref="K277:M277"/>
    <mergeCell ref="N277:P277"/>
    <mergeCell ref="Q277:S277"/>
    <mergeCell ref="T277:V277"/>
    <mergeCell ref="W277:Y277"/>
    <mergeCell ref="Z277:AB277"/>
    <mergeCell ref="Z280:AB280"/>
    <mergeCell ref="AC280:AE280"/>
    <mergeCell ref="AF280:AH280"/>
    <mergeCell ref="D281:G281"/>
    <mergeCell ref="H281:J281"/>
    <mergeCell ref="K281:M281"/>
    <mergeCell ref="N281:P281"/>
    <mergeCell ref="Q281:S281"/>
    <mergeCell ref="T281:V281"/>
    <mergeCell ref="W281:Y281"/>
    <mergeCell ref="AC278:AE278"/>
    <mergeCell ref="AF278:AH278"/>
    <mergeCell ref="D279:AH279"/>
    <mergeCell ref="D280:G280"/>
    <mergeCell ref="H280:J280"/>
    <mergeCell ref="K280:M280"/>
    <mergeCell ref="N280:P280"/>
    <mergeCell ref="Q280:S280"/>
    <mergeCell ref="T280:V280"/>
    <mergeCell ref="W280:Y280"/>
    <mergeCell ref="Z282:AB282"/>
    <mergeCell ref="AC282:AE282"/>
    <mergeCell ref="AF282:AH282"/>
    <mergeCell ref="D283:G283"/>
    <mergeCell ref="H283:J283"/>
    <mergeCell ref="K283:M283"/>
    <mergeCell ref="N283:P283"/>
    <mergeCell ref="Q283:S283"/>
    <mergeCell ref="T283:V283"/>
    <mergeCell ref="W283:Y283"/>
    <mergeCell ref="Z281:AB281"/>
    <mergeCell ref="AC281:AE281"/>
    <mergeCell ref="AF281:AH281"/>
    <mergeCell ref="D282:G282"/>
    <mergeCell ref="H282:J282"/>
    <mergeCell ref="K282:M282"/>
    <mergeCell ref="N282:P282"/>
    <mergeCell ref="Q282:S282"/>
    <mergeCell ref="T282:V282"/>
    <mergeCell ref="W282:Y282"/>
    <mergeCell ref="Z284:AB284"/>
    <mergeCell ref="AC284:AE284"/>
    <mergeCell ref="AF284:AH284"/>
    <mergeCell ref="D285:AH285"/>
    <mergeCell ref="D286:G286"/>
    <mergeCell ref="H286:J286"/>
    <mergeCell ref="K286:M286"/>
    <mergeCell ref="N286:P286"/>
    <mergeCell ref="Q286:S286"/>
    <mergeCell ref="T286:V286"/>
    <mergeCell ref="Z283:AB283"/>
    <mergeCell ref="AC283:AE283"/>
    <mergeCell ref="AF283:AH283"/>
    <mergeCell ref="D284:G284"/>
    <mergeCell ref="H284:J284"/>
    <mergeCell ref="K284:M284"/>
    <mergeCell ref="N284:P284"/>
    <mergeCell ref="Q284:S284"/>
    <mergeCell ref="T284:V284"/>
    <mergeCell ref="W284:Y284"/>
    <mergeCell ref="W287:Y287"/>
    <mergeCell ref="Z287:AB287"/>
    <mergeCell ref="AC287:AE287"/>
    <mergeCell ref="AF287:AH287"/>
    <mergeCell ref="D288:G288"/>
    <mergeCell ref="H288:J288"/>
    <mergeCell ref="K288:M288"/>
    <mergeCell ref="N288:P288"/>
    <mergeCell ref="Q288:S288"/>
    <mergeCell ref="T288:V288"/>
    <mergeCell ref="W286:Y286"/>
    <mergeCell ref="Z286:AB286"/>
    <mergeCell ref="AC286:AE286"/>
    <mergeCell ref="AF286:AH286"/>
    <mergeCell ref="D287:G287"/>
    <mergeCell ref="H287:J287"/>
    <mergeCell ref="K287:M287"/>
    <mergeCell ref="N287:P287"/>
    <mergeCell ref="Q287:S287"/>
    <mergeCell ref="T287:V287"/>
    <mergeCell ref="W289:Y289"/>
    <mergeCell ref="Z289:AB289"/>
    <mergeCell ref="AC289:AE289"/>
    <mergeCell ref="AF289:AH289"/>
    <mergeCell ref="D290:G290"/>
    <mergeCell ref="H290:J290"/>
    <mergeCell ref="K290:M290"/>
    <mergeCell ref="N290:P290"/>
    <mergeCell ref="Q290:S290"/>
    <mergeCell ref="T290:V290"/>
    <mergeCell ref="W288:Y288"/>
    <mergeCell ref="Z288:AB288"/>
    <mergeCell ref="AC288:AE288"/>
    <mergeCell ref="AF288:AH288"/>
    <mergeCell ref="D289:G289"/>
    <mergeCell ref="H289:J289"/>
    <mergeCell ref="K289:M289"/>
    <mergeCell ref="N289:P289"/>
    <mergeCell ref="Q289:S289"/>
    <mergeCell ref="T289:V289"/>
    <mergeCell ref="T292:V292"/>
    <mergeCell ref="W292:Y292"/>
    <mergeCell ref="Z292:AB292"/>
    <mergeCell ref="AC292:AE292"/>
    <mergeCell ref="AF292:AH292"/>
    <mergeCell ref="D293:G293"/>
    <mergeCell ref="H293:J293"/>
    <mergeCell ref="K293:M293"/>
    <mergeCell ref="N293:P293"/>
    <mergeCell ref="Q293:S293"/>
    <mergeCell ref="W290:Y290"/>
    <mergeCell ref="Z290:AB290"/>
    <mergeCell ref="AC290:AE290"/>
    <mergeCell ref="AF290:AH290"/>
    <mergeCell ref="D291:AH291"/>
    <mergeCell ref="D292:G292"/>
    <mergeCell ref="H292:J292"/>
    <mergeCell ref="K292:M292"/>
    <mergeCell ref="N292:P292"/>
    <mergeCell ref="Q292:S292"/>
    <mergeCell ref="Z305:AB305"/>
    <mergeCell ref="AC305:AE305"/>
    <mergeCell ref="AF305:AH305"/>
    <mergeCell ref="AC303:AE303"/>
    <mergeCell ref="AF303:AH303"/>
    <mergeCell ref="D304:AH304"/>
    <mergeCell ref="D305:G305"/>
    <mergeCell ref="W305:Y305"/>
    <mergeCell ref="AC302:AE302"/>
    <mergeCell ref="T293:V293"/>
    <mergeCell ref="W293:Y293"/>
    <mergeCell ref="Z293:AB293"/>
    <mergeCell ref="AC293:AE293"/>
    <mergeCell ref="AF293:AH293"/>
    <mergeCell ref="D296:G297"/>
    <mergeCell ref="H296:AH296"/>
    <mergeCell ref="H297:J297"/>
    <mergeCell ref="K297:M297"/>
    <mergeCell ref="N297:P297"/>
    <mergeCell ref="D299:G299"/>
    <mergeCell ref="H299:J299"/>
    <mergeCell ref="K299:M299"/>
    <mergeCell ref="N299:P299"/>
    <mergeCell ref="Q299:S299"/>
    <mergeCell ref="T299:V299"/>
    <mergeCell ref="AC300:AE300"/>
    <mergeCell ref="AF300:AH300"/>
    <mergeCell ref="AC299:AE299"/>
    <mergeCell ref="AF299:AH299"/>
    <mergeCell ref="D300:G300"/>
    <mergeCell ref="H300:J300"/>
    <mergeCell ref="K300:M300"/>
    <mergeCell ref="N300:P300"/>
    <mergeCell ref="Q300:S300"/>
    <mergeCell ref="T300:V300"/>
    <mergeCell ref="W300:Y300"/>
    <mergeCell ref="Z300:AB300"/>
    <mergeCell ref="D298:AH298"/>
    <mergeCell ref="Q297:S297"/>
    <mergeCell ref="T297:V297"/>
    <mergeCell ref="W297:Y297"/>
    <mergeCell ref="Z297:AB297"/>
    <mergeCell ref="AC297:AE297"/>
    <mergeCell ref="AF297:AH297"/>
    <mergeCell ref="W299:Y299"/>
    <mergeCell ref="Z299:AB299"/>
    <mergeCell ref="D326:AG328"/>
    <mergeCell ref="D337:AG337"/>
    <mergeCell ref="T318:V318"/>
    <mergeCell ref="W318:Y318"/>
    <mergeCell ref="Z318:AB318"/>
    <mergeCell ref="AC318:AE318"/>
    <mergeCell ref="AF318:AH318"/>
    <mergeCell ref="T317:V317"/>
    <mergeCell ref="W314:Y314"/>
    <mergeCell ref="Z314:AB314"/>
    <mergeCell ref="AC314:AE314"/>
    <mergeCell ref="AF314:AH314"/>
    <mergeCell ref="W313:Y313"/>
    <mergeCell ref="Z313:AB313"/>
    <mergeCell ref="AC313:AE313"/>
    <mergeCell ref="AF313:AH313"/>
    <mergeCell ref="D314:G314"/>
    <mergeCell ref="H314:J314"/>
    <mergeCell ref="N314:P314"/>
    <mergeCell ref="W317:Y317"/>
    <mergeCell ref="Z317:AB317"/>
    <mergeCell ref="AC317:AE317"/>
    <mergeCell ref="AF317:AH317"/>
    <mergeCell ref="D318:G318"/>
    <mergeCell ref="H318:J318"/>
    <mergeCell ref="K318:M318"/>
    <mergeCell ref="N318:P318"/>
    <mergeCell ref="Q318:S318"/>
    <mergeCell ref="W315:Y315"/>
    <mergeCell ref="Z315:AB315"/>
    <mergeCell ref="AC315:AE315"/>
    <mergeCell ref="D341:H341"/>
    <mergeCell ref="I341:M341"/>
    <mergeCell ref="N341:R341"/>
    <mergeCell ref="S341:W341"/>
    <mergeCell ref="X341:AB341"/>
    <mergeCell ref="AC341:AG341"/>
    <mergeCell ref="D340:H340"/>
    <mergeCell ref="I340:M340"/>
    <mergeCell ref="N340:R340"/>
    <mergeCell ref="S340:W340"/>
    <mergeCell ref="X340:AB340"/>
    <mergeCell ref="AC340:AG340"/>
    <mergeCell ref="D338:H339"/>
    <mergeCell ref="I338:AG338"/>
    <mergeCell ref="I339:M339"/>
    <mergeCell ref="N339:R339"/>
    <mergeCell ref="S339:W339"/>
    <mergeCell ref="X339:AB339"/>
    <mergeCell ref="AC339:AG339"/>
    <mergeCell ref="D344:H344"/>
    <mergeCell ref="I344:M344"/>
    <mergeCell ref="N344:R344"/>
    <mergeCell ref="S344:W344"/>
    <mergeCell ref="X344:AB344"/>
    <mergeCell ref="AC344:AG344"/>
    <mergeCell ref="D343:H343"/>
    <mergeCell ref="I343:M343"/>
    <mergeCell ref="N343:R343"/>
    <mergeCell ref="S343:W343"/>
    <mergeCell ref="X343:AB343"/>
    <mergeCell ref="AC343:AG343"/>
    <mergeCell ref="D342:H342"/>
    <mergeCell ref="I342:M342"/>
    <mergeCell ref="N342:R342"/>
    <mergeCell ref="S342:W342"/>
    <mergeCell ref="X342:AB342"/>
    <mergeCell ref="AC342:AG342"/>
    <mergeCell ref="D347:H347"/>
    <mergeCell ref="I347:M347"/>
    <mergeCell ref="N347:R347"/>
    <mergeCell ref="S347:W347"/>
    <mergeCell ref="X347:AB347"/>
    <mergeCell ref="AC347:AG347"/>
    <mergeCell ref="D346:H346"/>
    <mergeCell ref="I346:M346"/>
    <mergeCell ref="N346:R346"/>
    <mergeCell ref="S346:W346"/>
    <mergeCell ref="X346:AB346"/>
    <mergeCell ref="AC346:AG346"/>
    <mergeCell ref="D345:H345"/>
    <mergeCell ref="I345:M345"/>
    <mergeCell ref="N345:R345"/>
    <mergeCell ref="S345:W345"/>
    <mergeCell ref="X345:AB345"/>
    <mergeCell ref="AC345:AG345"/>
    <mergeCell ref="D369:H369"/>
    <mergeCell ref="I369:M369"/>
    <mergeCell ref="N369:R369"/>
    <mergeCell ref="S369:W369"/>
    <mergeCell ref="X369:AB369"/>
    <mergeCell ref="AC369:AG369"/>
    <mergeCell ref="D368:H368"/>
    <mergeCell ref="I368:M368"/>
    <mergeCell ref="N368:R368"/>
    <mergeCell ref="S368:W368"/>
    <mergeCell ref="X368:AB368"/>
    <mergeCell ref="AC368:AG368"/>
    <mergeCell ref="D361:AG361"/>
    <mergeCell ref="D364:AG364"/>
    <mergeCell ref="D366:H367"/>
    <mergeCell ref="I366:AG366"/>
    <mergeCell ref="I367:M367"/>
    <mergeCell ref="N367:R367"/>
    <mergeCell ref="S367:W367"/>
    <mergeCell ref="X367:AB367"/>
    <mergeCell ref="AC367:AG367"/>
    <mergeCell ref="D372:H372"/>
    <mergeCell ref="I372:M372"/>
    <mergeCell ref="N372:R372"/>
    <mergeCell ref="S372:W372"/>
    <mergeCell ref="X372:AB372"/>
    <mergeCell ref="AC372:AG372"/>
    <mergeCell ref="D371:H371"/>
    <mergeCell ref="I371:M371"/>
    <mergeCell ref="N371:R371"/>
    <mergeCell ref="S371:W371"/>
    <mergeCell ref="X371:AB371"/>
    <mergeCell ref="AC371:AG371"/>
    <mergeCell ref="D370:H370"/>
    <mergeCell ref="I370:M370"/>
    <mergeCell ref="N370:R370"/>
    <mergeCell ref="S370:W370"/>
    <mergeCell ref="X370:AB370"/>
    <mergeCell ref="AC370:AG370"/>
    <mergeCell ref="K381:L381"/>
    <mergeCell ref="K382:L382"/>
    <mergeCell ref="D384:AG385"/>
    <mergeCell ref="D387:AG387"/>
    <mergeCell ref="D389:AG389"/>
    <mergeCell ref="D391:L391"/>
    <mergeCell ref="M391:S391"/>
    <mergeCell ref="T391:Z391"/>
    <mergeCell ref="AA391:AG391"/>
    <mergeCell ref="D375:AG375"/>
    <mergeCell ref="K376:L376"/>
    <mergeCell ref="K377:L377"/>
    <mergeCell ref="K378:L378"/>
    <mergeCell ref="K379:L379"/>
    <mergeCell ref="K380:L380"/>
    <mergeCell ref="D373:H373"/>
    <mergeCell ref="I373:M373"/>
    <mergeCell ref="N373:R373"/>
    <mergeCell ref="S373:W373"/>
    <mergeCell ref="X373:AB373"/>
    <mergeCell ref="AC373:AG373"/>
    <mergeCell ref="D398:L398"/>
    <mergeCell ref="M398:S398"/>
    <mergeCell ref="T398:Z398"/>
    <mergeCell ref="AA398:AG398"/>
    <mergeCell ref="D399:L399"/>
    <mergeCell ref="M399:S399"/>
    <mergeCell ref="T399:Z399"/>
    <mergeCell ref="AA399:AG399"/>
    <mergeCell ref="D395:L395"/>
    <mergeCell ref="M395:S395"/>
    <mergeCell ref="T395:Z395"/>
    <mergeCell ref="AA395:AG395"/>
    <mergeCell ref="D396:L396"/>
    <mergeCell ref="M396:S396"/>
    <mergeCell ref="T396:Z396"/>
    <mergeCell ref="AA396:AG396"/>
    <mergeCell ref="D392:AG392"/>
    <mergeCell ref="D393:L393"/>
    <mergeCell ref="M393:S393"/>
    <mergeCell ref="T393:Z393"/>
    <mergeCell ref="AA393:AG393"/>
    <mergeCell ref="D394:L394"/>
    <mergeCell ref="M394:S394"/>
    <mergeCell ref="T394:Z394"/>
    <mergeCell ref="AA394:AG394"/>
    <mergeCell ref="D397:L397"/>
    <mergeCell ref="M397:S397"/>
    <mergeCell ref="T397:Z397"/>
    <mergeCell ref="AA397:AG397"/>
    <mergeCell ref="D405:L405"/>
    <mergeCell ref="M405:S405"/>
    <mergeCell ref="T405:Z405"/>
    <mergeCell ref="AA405:AG405"/>
    <mergeCell ref="D406:L406"/>
    <mergeCell ref="M406:S406"/>
    <mergeCell ref="T406:Z406"/>
    <mergeCell ref="AA406:AG406"/>
    <mergeCell ref="D403:L403"/>
    <mergeCell ref="M403:S403"/>
    <mergeCell ref="T403:Z403"/>
    <mergeCell ref="AA403:AG403"/>
    <mergeCell ref="D404:L404"/>
    <mergeCell ref="M404:S404"/>
    <mergeCell ref="T404:Z404"/>
    <mergeCell ref="AA404:AG404"/>
    <mergeCell ref="D400:AG400"/>
    <mergeCell ref="D401:L401"/>
    <mergeCell ref="M401:S401"/>
    <mergeCell ref="T401:Z401"/>
    <mergeCell ref="AA401:AG401"/>
    <mergeCell ref="D402:L402"/>
    <mergeCell ref="M402:S402"/>
    <mergeCell ref="T402:Z402"/>
    <mergeCell ref="AA402:AG402"/>
    <mergeCell ref="D416:M416"/>
    <mergeCell ref="N416:W416"/>
    <mergeCell ref="X416:AG416"/>
    <mergeCell ref="D417:M417"/>
    <mergeCell ref="N417:W417"/>
    <mergeCell ref="X417:AG417"/>
    <mergeCell ref="D412:AG412"/>
    <mergeCell ref="D414:M414"/>
    <mergeCell ref="N414:W414"/>
    <mergeCell ref="X414:AG414"/>
    <mergeCell ref="D415:M415"/>
    <mergeCell ref="N415:W415"/>
    <mergeCell ref="X415:AG415"/>
    <mergeCell ref="D407:L407"/>
    <mergeCell ref="M407:S407"/>
    <mergeCell ref="T407:Z407"/>
    <mergeCell ref="AA407:AG407"/>
    <mergeCell ref="D408:L408"/>
    <mergeCell ref="M408:S408"/>
    <mergeCell ref="T408:Z408"/>
    <mergeCell ref="AA408:AG408"/>
    <mergeCell ref="D423:AG423"/>
    <mergeCell ref="D425:O425"/>
    <mergeCell ref="P425:X425"/>
    <mergeCell ref="Y425:AG425"/>
    <mergeCell ref="D426:O426"/>
    <mergeCell ref="P426:X426"/>
    <mergeCell ref="Y426:AG426"/>
    <mergeCell ref="D418:M418"/>
    <mergeCell ref="N418:W418"/>
    <mergeCell ref="X418:AG418"/>
    <mergeCell ref="D419:M419"/>
    <mergeCell ref="N419:W419"/>
    <mergeCell ref="X419:AG419"/>
    <mergeCell ref="D429:O429"/>
    <mergeCell ref="P429:X429"/>
    <mergeCell ref="Y429:AG429"/>
    <mergeCell ref="D427:O427"/>
    <mergeCell ref="P427:X427"/>
    <mergeCell ref="Y427:AG427"/>
    <mergeCell ref="D428:O428"/>
    <mergeCell ref="P428:X428"/>
    <mergeCell ref="Y428:AG428"/>
    <mergeCell ref="D440:Q440"/>
    <mergeCell ref="R440:AG440"/>
    <mergeCell ref="D441:Q441"/>
    <mergeCell ref="R441:AG441"/>
    <mergeCell ref="D442:Q442"/>
    <mergeCell ref="R442:AG442"/>
    <mergeCell ref="D432:O432"/>
    <mergeCell ref="P432:X432"/>
    <mergeCell ref="Y432:AG432"/>
    <mergeCell ref="D437:AG437"/>
    <mergeCell ref="D439:Q439"/>
    <mergeCell ref="R439:AG439"/>
    <mergeCell ref="D430:O430"/>
    <mergeCell ref="P430:X430"/>
    <mergeCell ref="Y430:AG430"/>
    <mergeCell ref="D431:O431"/>
    <mergeCell ref="P431:X431"/>
    <mergeCell ref="Y431:AG431"/>
    <mergeCell ref="D449:Q449"/>
    <mergeCell ref="R449:AG449"/>
    <mergeCell ref="D450:Q450"/>
    <mergeCell ref="R450:AG450"/>
    <mergeCell ref="D453:Q453"/>
    <mergeCell ref="R453:AG453"/>
    <mergeCell ref="D446:Q446"/>
    <mergeCell ref="R446:AG446"/>
    <mergeCell ref="D447:Q447"/>
    <mergeCell ref="R447:AG447"/>
    <mergeCell ref="D448:Q448"/>
    <mergeCell ref="R448:AG448"/>
    <mergeCell ref="D443:Q443"/>
    <mergeCell ref="R443:AG443"/>
    <mergeCell ref="D444:Q444"/>
    <mergeCell ref="R444:AG444"/>
    <mergeCell ref="D445:Q445"/>
    <mergeCell ref="R445:AG445"/>
    <mergeCell ref="D460:Q460"/>
    <mergeCell ref="R460:AG460"/>
    <mergeCell ref="D461:Q461"/>
    <mergeCell ref="R461:AG461"/>
    <mergeCell ref="D462:Q462"/>
    <mergeCell ref="R462:AG462"/>
    <mergeCell ref="D457:Q457"/>
    <mergeCell ref="R457:AG457"/>
    <mergeCell ref="D458:Q458"/>
    <mergeCell ref="R458:AG458"/>
    <mergeCell ref="D459:Q459"/>
    <mergeCell ref="R459:AG459"/>
    <mergeCell ref="D454:Q454"/>
    <mergeCell ref="R454:AG454"/>
    <mergeCell ref="D455:Q455"/>
    <mergeCell ref="R455:AG455"/>
    <mergeCell ref="D456:Q456"/>
    <mergeCell ref="R456:AG456"/>
    <mergeCell ref="D470:H470"/>
    <mergeCell ref="I470:M470"/>
    <mergeCell ref="N470:R470"/>
    <mergeCell ref="S470:W470"/>
    <mergeCell ref="X470:AB470"/>
    <mergeCell ref="AC470:AG470"/>
    <mergeCell ref="D466:AG466"/>
    <mergeCell ref="D468:H469"/>
    <mergeCell ref="I468:AG468"/>
    <mergeCell ref="I469:M469"/>
    <mergeCell ref="N469:R469"/>
    <mergeCell ref="S469:W469"/>
    <mergeCell ref="X469:AB469"/>
    <mergeCell ref="AC469:AG469"/>
    <mergeCell ref="D472:H472"/>
    <mergeCell ref="I472:M472"/>
    <mergeCell ref="N472:R472"/>
    <mergeCell ref="S472:W472"/>
    <mergeCell ref="X472:AB472"/>
    <mergeCell ref="AC472:AG472"/>
    <mergeCell ref="D471:H471"/>
    <mergeCell ref="I471:M471"/>
    <mergeCell ref="N471:R471"/>
    <mergeCell ref="S471:W471"/>
    <mergeCell ref="X471:AB471"/>
    <mergeCell ref="AC471:AG471"/>
    <mergeCell ref="D475:H475"/>
    <mergeCell ref="I475:M475"/>
    <mergeCell ref="N475:R475"/>
    <mergeCell ref="S475:W475"/>
    <mergeCell ref="X475:AB475"/>
    <mergeCell ref="AC475:AG475"/>
    <mergeCell ref="D474:H474"/>
    <mergeCell ref="I474:M474"/>
    <mergeCell ref="N474:R474"/>
    <mergeCell ref="S474:W474"/>
    <mergeCell ref="X474:AB474"/>
    <mergeCell ref="AC474:AG474"/>
    <mergeCell ref="D473:H473"/>
    <mergeCell ref="I473:M473"/>
    <mergeCell ref="N473:R473"/>
    <mergeCell ref="S473:W473"/>
    <mergeCell ref="X473:AB473"/>
    <mergeCell ref="AC473:AG473"/>
    <mergeCell ref="D479:H480"/>
    <mergeCell ref="I479:AG479"/>
    <mergeCell ref="I480:M480"/>
    <mergeCell ref="N480:R480"/>
    <mergeCell ref="S480:W480"/>
    <mergeCell ref="X480:AB480"/>
    <mergeCell ref="AC480:AG480"/>
    <mergeCell ref="D476:H476"/>
    <mergeCell ref="I476:M476"/>
    <mergeCell ref="N476:R476"/>
    <mergeCell ref="S476:W476"/>
    <mergeCell ref="X476:AB476"/>
    <mergeCell ref="AC476:AG476"/>
    <mergeCell ref="D481:H481"/>
    <mergeCell ref="I481:M481"/>
    <mergeCell ref="N481:R481"/>
    <mergeCell ref="S481:W481"/>
    <mergeCell ref="X481:AB481"/>
    <mergeCell ref="AC481:AG481"/>
    <mergeCell ref="D484:H484"/>
    <mergeCell ref="I484:M484"/>
    <mergeCell ref="N484:R484"/>
    <mergeCell ref="S484:W484"/>
    <mergeCell ref="X484:AB484"/>
    <mergeCell ref="AC484:AG484"/>
    <mergeCell ref="D483:H483"/>
    <mergeCell ref="I483:M483"/>
    <mergeCell ref="N483:R483"/>
    <mergeCell ref="S483:W483"/>
    <mergeCell ref="X483:AB483"/>
    <mergeCell ref="AC483:AG483"/>
    <mergeCell ref="D482:H482"/>
    <mergeCell ref="I482:M482"/>
    <mergeCell ref="N482:R482"/>
    <mergeCell ref="S482:W482"/>
    <mergeCell ref="X482:AB482"/>
    <mergeCell ref="AC482:AG482"/>
    <mergeCell ref="D487:H487"/>
    <mergeCell ref="I487:M487"/>
    <mergeCell ref="N487:R487"/>
    <mergeCell ref="S487:W487"/>
    <mergeCell ref="X487:AB487"/>
    <mergeCell ref="AC487:AG487"/>
    <mergeCell ref="D486:H486"/>
    <mergeCell ref="I486:M486"/>
    <mergeCell ref="N486:R486"/>
    <mergeCell ref="S486:W486"/>
    <mergeCell ref="X486:AB486"/>
    <mergeCell ref="AC486:AG486"/>
    <mergeCell ref="D485:H485"/>
    <mergeCell ref="I485:M485"/>
    <mergeCell ref="N485:R485"/>
    <mergeCell ref="S485:W485"/>
    <mergeCell ref="X485:AB485"/>
    <mergeCell ref="AC485:AG485"/>
    <mergeCell ref="D494:M494"/>
    <mergeCell ref="N494:W494"/>
    <mergeCell ref="X494:AG494"/>
    <mergeCell ref="D495:M495"/>
    <mergeCell ref="N495:W495"/>
    <mergeCell ref="X495:AG495"/>
    <mergeCell ref="D491:AG491"/>
    <mergeCell ref="D492:M492"/>
    <mergeCell ref="N492:W492"/>
    <mergeCell ref="X492:AG492"/>
    <mergeCell ref="D493:M493"/>
    <mergeCell ref="N493:W493"/>
    <mergeCell ref="X493:AG493"/>
    <mergeCell ref="D506:M506"/>
    <mergeCell ref="N506:W506"/>
    <mergeCell ref="X506:AG506"/>
    <mergeCell ref="D507:M507"/>
    <mergeCell ref="N507:W507"/>
    <mergeCell ref="X507:AG507"/>
    <mergeCell ref="D498:M498"/>
    <mergeCell ref="N498:W498"/>
    <mergeCell ref="X498:AG498"/>
    <mergeCell ref="D504:AG504"/>
    <mergeCell ref="D505:M505"/>
    <mergeCell ref="N505:W505"/>
    <mergeCell ref="X505:AG505"/>
    <mergeCell ref="D496:M496"/>
    <mergeCell ref="N496:W496"/>
    <mergeCell ref="X496:AG496"/>
    <mergeCell ref="D497:M497"/>
    <mergeCell ref="N497:W497"/>
    <mergeCell ref="X497:AG497"/>
    <mergeCell ref="D512:M512"/>
    <mergeCell ref="N512:W512"/>
    <mergeCell ref="X512:AG512"/>
    <mergeCell ref="D513:M513"/>
    <mergeCell ref="N513:W513"/>
    <mergeCell ref="X513:AG513"/>
    <mergeCell ref="D510:M510"/>
    <mergeCell ref="N510:W510"/>
    <mergeCell ref="X510:AG510"/>
    <mergeCell ref="D511:M511"/>
    <mergeCell ref="N511:W511"/>
    <mergeCell ref="X511:AG511"/>
    <mergeCell ref="D508:M508"/>
    <mergeCell ref="N508:W508"/>
    <mergeCell ref="X508:AG508"/>
    <mergeCell ref="D509:M509"/>
    <mergeCell ref="N509:W509"/>
    <mergeCell ref="X509:AG509"/>
    <mergeCell ref="D518:M518"/>
    <mergeCell ref="N518:W518"/>
    <mergeCell ref="X518:AG518"/>
    <mergeCell ref="D519:M519"/>
    <mergeCell ref="N519:W519"/>
    <mergeCell ref="X519:AG519"/>
    <mergeCell ref="D516:M516"/>
    <mergeCell ref="N516:W516"/>
    <mergeCell ref="X516:AG516"/>
    <mergeCell ref="D517:M517"/>
    <mergeCell ref="N517:W517"/>
    <mergeCell ref="X517:AG517"/>
    <mergeCell ref="D514:M514"/>
    <mergeCell ref="N514:W514"/>
    <mergeCell ref="X514:AG514"/>
    <mergeCell ref="D515:M515"/>
    <mergeCell ref="N515:W515"/>
    <mergeCell ref="X515:AG515"/>
    <mergeCell ref="D525:AG526"/>
    <mergeCell ref="D529:AG529"/>
    <mergeCell ref="D530:AG530"/>
    <mergeCell ref="D532:M532"/>
    <mergeCell ref="N532:W532"/>
    <mergeCell ref="X532:AG532"/>
    <mergeCell ref="D522:M522"/>
    <mergeCell ref="N522:W522"/>
    <mergeCell ref="X522:AG522"/>
    <mergeCell ref="D523:M523"/>
    <mergeCell ref="N523:W523"/>
    <mergeCell ref="X523:AG523"/>
    <mergeCell ref="D520:M520"/>
    <mergeCell ref="N520:W520"/>
    <mergeCell ref="X520:AG520"/>
    <mergeCell ref="D521:M521"/>
    <mergeCell ref="N521:W521"/>
    <mergeCell ref="X521:AG521"/>
    <mergeCell ref="D537:M537"/>
    <mergeCell ref="N537:W537"/>
    <mergeCell ref="X537:AG537"/>
    <mergeCell ref="D538:M538"/>
    <mergeCell ref="N538:W538"/>
    <mergeCell ref="X538:AG538"/>
    <mergeCell ref="D535:M535"/>
    <mergeCell ref="N535:W535"/>
    <mergeCell ref="X535:AG535"/>
    <mergeCell ref="D536:M536"/>
    <mergeCell ref="N536:W536"/>
    <mergeCell ref="X536:AG536"/>
    <mergeCell ref="D533:M533"/>
    <mergeCell ref="N533:W533"/>
    <mergeCell ref="X533:AG533"/>
    <mergeCell ref="D534:M534"/>
    <mergeCell ref="N534:W534"/>
    <mergeCell ref="X534:AG534"/>
    <mergeCell ref="D539:M539"/>
    <mergeCell ref="N539:W539"/>
    <mergeCell ref="X539:AG539"/>
    <mergeCell ref="D550:AG550"/>
    <mergeCell ref="D552:J552"/>
    <mergeCell ref="K552:M552"/>
    <mergeCell ref="N552:Q552"/>
    <mergeCell ref="R552:U552"/>
    <mergeCell ref="V552:Y552"/>
    <mergeCell ref="Z552:AC552"/>
    <mergeCell ref="D554:AG554"/>
    <mergeCell ref="D555:J555"/>
    <mergeCell ref="K555:M555"/>
    <mergeCell ref="N555:Q555"/>
    <mergeCell ref="R555:U555"/>
    <mergeCell ref="V555:Y555"/>
    <mergeCell ref="Z555:AC555"/>
    <mergeCell ref="AD555:AG555"/>
    <mergeCell ref="D559:AG559"/>
    <mergeCell ref="D561:M561"/>
    <mergeCell ref="N561:W561"/>
    <mergeCell ref="X561:AG561"/>
    <mergeCell ref="D562:M562"/>
    <mergeCell ref="N562:W562"/>
    <mergeCell ref="X562:AG562"/>
    <mergeCell ref="D563:M563"/>
    <mergeCell ref="N563:W563"/>
    <mergeCell ref="X563:AG563"/>
    <mergeCell ref="D564:M564"/>
    <mergeCell ref="N564:W564"/>
    <mergeCell ref="X564:AG564"/>
    <mergeCell ref="D566:M566"/>
    <mergeCell ref="N566:W566"/>
    <mergeCell ref="X566:AG566"/>
    <mergeCell ref="AD552:AG552"/>
    <mergeCell ref="D553:AG553"/>
    <mergeCell ref="D571:AG571"/>
    <mergeCell ref="D573:AG573"/>
    <mergeCell ref="D567:M567"/>
    <mergeCell ref="N567:W567"/>
    <mergeCell ref="X567:AG567"/>
    <mergeCell ref="D565:M565"/>
    <mergeCell ref="N565:W565"/>
    <mergeCell ref="X565:AG565"/>
    <mergeCell ref="AD577:AG577"/>
    <mergeCell ref="D578:I578"/>
    <mergeCell ref="J578:M578"/>
    <mergeCell ref="N578:Q578"/>
    <mergeCell ref="R578:U578"/>
    <mergeCell ref="V578:Y578"/>
    <mergeCell ref="Z578:AC578"/>
    <mergeCell ref="AD578:AG578"/>
    <mergeCell ref="D577:I577"/>
    <mergeCell ref="J577:M577"/>
    <mergeCell ref="N577:Q577"/>
    <mergeCell ref="R577:U577"/>
    <mergeCell ref="V577:Y577"/>
    <mergeCell ref="Z577:AC577"/>
    <mergeCell ref="D575:I576"/>
    <mergeCell ref="J575:Q575"/>
    <mergeCell ref="R575:Y575"/>
    <mergeCell ref="Z575:AG575"/>
    <mergeCell ref="J576:M576"/>
    <mergeCell ref="N576:Q576"/>
    <mergeCell ref="R576:U576"/>
    <mergeCell ref="V576:Y576"/>
    <mergeCell ref="Z576:AC576"/>
    <mergeCell ref="AD576:AG576"/>
    <mergeCell ref="AD579:AG579"/>
    <mergeCell ref="D580:I580"/>
    <mergeCell ref="R580:U580"/>
    <mergeCell ref="Z580:AC580"/>
    <mergeCell ref="D581:I581"/>
    <mergeCell ref="J581:M581"/>
    <mergeCell ref="N581:Q581"/>
    <mergeCell ref="R581:U581"/>
    <mergeCell ref="V581:Y581"/>
    <mergeCell ref="Z581:AC581"/>
    <mergeCell ref="D579:I579"/>
    <mergeCell ref="J579:M579"/>
    <mergeCell ref="N579:Q579"/>
    <mergeCell ref="R579:U579"/>
    <mergeCell ref="V579:Y579"/>
    <mergeCell ref="Z579:AC579"/>
    <mergeCell ref="V580:Y580"/>
    <mergeCell ref="AD580:AG580"/>
    <mergeCell ref="J580:M580"/>
    <mergeCell ref="D583:I583"/>
    <mergeCell ref="J583:M583"/>
    <mergeCell ref="N583:Q583"/>
    <mergeCell ref="R583:U583"/>
    <mergeCell ref="V583:Y583"/>
    <mergeCell ref="Z583:AC583"/>
    <mergeCell ref="AD584:AG584"/>
    <mergeCell ref="AD586:AG586"/>
    <mergeCell ref="AD587:AG587"/>
    <mergeCell ref="AD589:AG589"/>
    <mergeCell ref="J584:M584"/>
    <mergeCell ref="J586:M586"/>
    <mergeCell ref="J587:M587"/>
    <mergeCell ref="J589:M589"/>
    <mergeCell ref="R587:U587"/>
    <mergeCell ref="D585:I585"/>
    <mergeCell ref="N585:Q585"/>
    <mergeCell ref="N588:Q588"/>
    <mergeCell ref="D603:AG603"/>
    <mergeCell ref="D605:AG606"/>
    <mergeCell ref="D608:M609"/>
    <mergeCell ref="N614:W614"/>
    <mergeCell ref="X614:AG614"/>
    <mergeCell ref="D614:M614"/>
    <mergeCell ref="D620:M620"/>
    <mergeCell ref="N620:W620"/>
    <mergeCell ref="X620:AG620"/>
    <mergeCell ref="D621:M621"/>
    <mergeCell ref="N621:W621"/>
    <mergeCell ref="X621:AG621"/>
    <mergeCell ref="D618:M618"/>
    <mergeCell ref="N618:W618"/>
    <mergeCell ref="X618:AG618"/>
    <mergeCell ref="D619:M619"/>
    <mergeCell ref="N619:W619"/>
    <mergeCell ref="X619:AG619"/>
    <mergeCell ref="D616:M616"/>
    <mergeCell ref="N616:W616"/>
    <mergeCell ref="X616:AG616"/>
    <mergeCell ref="D617:M617"/>
    <mergeCell ref="N617:W617"/>
    <mergeCell ref="X617:AG617"/>
    <mergeCell ref="X610:AG610"/>
    <mergeCell ref="D611:M611"/>
    <mergeCell ref="N611:W611"/>
    <mergeCell ref="X611:AG611"/>
    <mergeCell ref="D634:M634"/>
    <mergeCell ref="N634:W634"/>
    <mergeCell ref="X634:AG634"/>
    <mergeCell ref="D635:M635"/>
    <mergeCell ref="N635:W635"/>
    <mergeCell ref="X635:AG635"/>
    <mergeCell ref="D622:M622"/>
    <mergeCell ref="N622:W622"/>
    <mergeCell ref="X622:AG622"/>
    <mergeCell ref="D623:M623"/>
    <mergeCell ref="N623:W623"/>
    <mergeCell ref="X623:AG623"/>
    <mergeCell ref="D632:M632"/>
    <mergeCell ref="N632:W632"/>
    <mergeCell ref="X632:AG632"/>
    <mergeCell ref="D633:M633"/>
    <mergeCell ref="N633:W633"/>
    <mergeCell ref="X633:AG633"/>
    <mergeCell ref="D630:M630"/>
    <mergeCell ref="N630:W630"/>
    <mergeCell ref="X630:AG630"/>
    <mergeCell ref="D631:M631"/>
    <mergeCell ref="N631:W631"/>
    <mergeCell ref="X631:AG631"/>
    <mergeCell ref="D625:AG625"/>
    <mergeCell ref="D627:M628"/>
    <mergeCell ref="N627:W628"/>
    <mergeCell ref="X627:AG628"/>
    <mergeCell ref="D629:M629"/>
    <mergeCell ref="N629:W629"/>
    <mergeCell ref="X629:AG629"/>
    <mergeCell ref="D646:M646"/>
    <mergeCell ref="N646:W646"/>
    <mergeCell ref="X646:AG646"/>
    <mergeCell ref="D647:M647"/>
    <mergeCell ref="N647:W647"/>
    <mergeCell ref="X647:AG647"/>
    <mergeCell ref="D644:M644"/>
    <mergeCell ref="N644:W644"/>
    <mergeCell ref="X644:AG644"/>
    <mergeCell ref="D645:M645"/>
    <mergeCell ref="N645:W645"/>
    <mergeCell ref="X645:AG645"/>
    <mergeCell ref="D637:AG637"/>
    <mergeCell ref="D639:AG639"/>
    <mergeCell ref="D641:M642"/>
    <mergeCell ref="N641:W642"/>
    <mergeCell ref="X641:AG642"/>
    <mergeCell ref="D643:M643"/>
    <mergeCell ref="N643:W643"/>
    <mergeCell ref="X643:AG643"/>
    <mergeCell ref="D652:M652"/>
    <mergeCell ref="N652:W652"/>
    <mergeCell ref="X652:AG652"/>
    <mergeCell ref="D661:M661"/>
    <mergeCell ref="N661:W661"/>
    <mergeCell ref="X661:AG661"/>
    <mergeCell ref="D650:M650"/>
    <mergeCell ref="N650:W650"/>
    <mergeCell ref="X650:AG650"/>
    <mergeCell ref="D651:M651"/>
    <mergeCell ref="N651:W651"/>
    <mergeCell ref="X651:AG651"/>
    <mergeCell ref="D648:M648"/>
    <mergeCell ref="N648:W648"/>
    <mergeCell ref="X648:AG648"/>
    <mergeCell ref="D649:M649"/>
    <mergeCell ref="N649:W649"/>
    <mergeCell ref="X649:AG649"/>
    <mergeCell ref="D657:M657"/>
    <mergeCell ref="N657:W657"/>
    <mergeCell ref="X657:AG657"/>
    <mergeCell ref="D658:M658"/>
    <mergeCell ref="N658:W658"/>
    <mergeCell ref="X658:AG658"/>
    <mergeCell ref="D655:M655"/>
    <mergeCell ref="N655:W655"/>
    <mergeCell ref="X655:AG655"/>
    <mergeCell ref="D656:M656"/>
    <mergeCell ref="N656:W656"/>
    <mergeCell ref="X656:AG656"/>
    <mergeCell ref="D653:M653"/>
    <mergeCell ref="N653:W653"/>
    <mergeCell ref="X653:AG653"/>
    <mergeCell ref="D654:M654"/>
    <mergeCell ref="N654:W654"/>
    <mergeCell ref="X654:AG654"/>
    <mergeCell ref="D667:M667"/>
    <mergeCell ref="N667:W667"/>
    <mergeCell ref="X667:AG667"/>
    <mergeCell ref="D663:M663"/>
    <mergeCell ref="N663:W663"/>
    <mergeCell ref="X663:AG663"/>
    <mergeCell ref="D672:M672"/>
    <mergeCell ref="N672:W672"/>
    <mergeCell ref="X672:AG672"/>
    <mergeCell ref="D674:AG674"/>
    <mergeCell ref="D676:AG676"/>
    <mergeCell ref="D662:M662"/>
    <mergeCell ref="N662:W662"/>
    <mergeCell ref="X662:AG662"/>
    <mergeCell ref="D659:M659"/>
    <mergeCell ref="N659:W659"/>
    <mergeCell ref="X659:AG659"/>
    <mergeCell ref="D660:M660"/>
    <mergeCell ref="N660:W660"/>
    <mergeCell ref="X660:AG660"/>
    <mergeCell ref="D678:O678"/>
    <mergeCell ref="P678:X678"/>
    <mergeCell ref="Y678:AG678"/>
    <mergeCell ref="D670:M670"/>
    <mergeCell ref="N670:W670"/>
    <mergeCell ref="X670:AG670"/>
    <mergeCell ref="D671:M671"/>
    <mergeCell ref="N671:W671"/>
    <mergeCell ref="X671:AG671"/>
    <mergeCell ref="D668:M668"/>
    <mergeCell ref="N668:W668"/>
    <mergeCell ref="X668:AG668"/>
    <mergeCell ref="D669:M669"/>
    <mergeCell ref="N669:W669"/>
    <mergeCell ref="X669:AG669"/>
    <mergeCell ref="D665:M666"/>
    <mergeCell ref="N665:W666"/>
    <mergeCell ref="X665:AG666"/>
    <mergeCell ref="D683:O683"/>
    <mergeCell ref="P683:X683"/>
    <mergeCell ref="Y683:AG683"/>
    <mergeCell ref="D684:O684"/>
    <mergeCell ref="P684:X684"/>
    <mergeCell ref="Y684:AG684"/>
    <mergeCell ref="D681:O681"/>
    <mergeCell ref="P681:X681"/>
    <mergeCell ref="Y681:AG681"/>
    <mergeCell ref="D682:O682"/>
    <mergeCell ref="P682:X682"/>
    <mergeCell ref="Y682:AG682"/>
    <mergeCell ref="D679:O679"/>
    <mergeCell ref="P679:X679"/>
    <mergeCell ref="Y679:AG679"/>
    <mergeCell ref="D680:O680"/>
    <mergeCell ref="P680:X680"/>
    <mergeCell ref="Y680:AG680"/>
    <mergeCell ref="AD691:AG691"/>
    <mergeCell ref="D692:I692"/>
    <mergeCell ref="J692:M692"/>
    <mergeCell ref="N692:Q692"/>
    <mergeCell ref="R692:U692"/>
    <mergeCell ref="V692:Y692"/>
    <mergeCell ref="Z692:AC692"/>
    <mergeCell ref="AD692:AG692"/>
    <mergeCell ref="D691:I691"/>
    <mergeCell ref="J691:M691"/>
    <mergeCell ref="N691:Q691"/>
    <mergeCell ref="R691:U691"/>
    <mergeCell ref="V691:Y691"/>
    <mergeCell ref="Z691:AC691"/>
    <mergeCell ref="D686:AG686"/>
    <mergeCell ref="D688:I690"/>
    <mergeCell ref="J688:U689"/>
    <mergeCell ref="V688:AG689"/>
    <mergeCell ref="J690:M690"/>
    <mergeCell ref="N690:Q690"/>
    <mergeCell ref="R690:U690"/>
    <mergeCell ref="V690:Y690"/>
    <mergeCell ref="Z690:AC690"/>
    <mergeCell ref="AD690:AG690"/>
    <mergeCell ref="AD695:AG695"/>
    <mergeCell ref="D696:I696"/>
    <mergeCell ref="J696:M696"/>
    <mergeCell ref="N696:Q696"/>
    <mergeCell ref="R696:U696"/>
    <mergeCell ref="V696:Y696"/>
    <mergeCell ref="Z696:AC696"/>
    <mergeCell ref="AD696:AG696"/>
    <mergeCell ref="D695:I695"/>
    <mergeCell ref="J695:M695"/>
    <mergeCell ref="N695:Q695"/>
    <mergeCell ref="R695:U695"/>
    <mergeCell ref="V695:Y695"/>
    <mergeCell ref="Z695:AC695"/>
    <mergeCell ref="AD693:AG693"/>
    <mergeCell ref="D694:I694"/>
    <mergeCell ref="J694:M694"/>
    <mergeCell ref="N694:Q694"/>
    <mergeCell ref="R694:U694"/>
    <mergeCell ref="V694:Y694"/>
    <mergeCell ref="Z694:AC694"/>
    <mergeCell ref="AD694:AG694"/>
    <mergeCell ref="D693:I693"/>
    <mergeCell ref="J693:M693"/>
    <mergeCell ref="N693:Q693"/>
    <mergeCell ref="R693:U693"/>
    <mergeCell ref="V693:Y693"/>
    <mergeCell ref="Z693:AC693"/>
    <mergeCell ref="AD699:AG699"/>
    <mergeCell ref="D700:I700"/>
    <mergeCell ref="J700:M700"/>
    <mergeCell ref="N700:Q700"/>
    <mergeCell ref="R700:U700"/>
    <mergeCell ref="V700:Y700"/>
    <mergeCell ref="Z700:AC700"/>
    <mergeCell ref="AD700:AG700"/>
    <mergeCell ref="D699:I699"/>
    <mergeCell ref="J699:M699"/>
    <mergeCell ref="N699:Q699"/>
    <mergeCell ref="R699:U699"/>
    <mergeCell ref="V699:Y699"/>
    <mergeCell ref="Z699:AC699"/>
    <mergeCell ref="AD697:AG697"/>
    <mergeCell ref="D698:I698"/>
    <mergeCell ref="J698:M698"/>
    <mergeCell ref="N698:Q698"/>
    <mergeCell ref="R698:U698"/>
    <mergeCell ref="V698:Y698"/>
    <mergeCell ref="Z698:AC698"/>
    <mergeCell ref="AD698:AG698"/>
    <mergeCell ref="D697:I697"/>
    <mergeCell ref="J697:M697"/>
    <mergeCell ref="N697:Q697"/>
    <mergeCell ref="R697:U697"/>
    <mergeCell ref="V697:Y697"/>
    <mergeCell ref="Z697:AC697"/>
    <mergeCell ref="D705:AG705"/>
    <mergeCell ref="AD701:AG701"/>
    <mergeCell ref="D702:I702"/>
    <mergeCell ref="J702:M702"/>
    <mergeCell ref="N702:Q702"/>
    <mergeCell ref="R702:U702"/>
    <mergeCell ref="V702:Y702"/>
    <mergeCell ref="Z702:AC702"/>
    <mergeCell ref="AD702:AG702"/>
    <mergeCell ref="D701:I701"/>
    <mergeCell ref="J701:M701"/>
    <mergeCell ref="N701:Q701"/>
    <mergeCell ref="R701:U701"/>
    <mergeCell ref="V701:Y701"/>
    <mergeCell ref="Z701:AC701"/>
    <mergeCell ref="D737:L737"/>
    <mergeCell ref="M737:Q737"/>
    <mergeCell ref="R737:Y737"/>
    <mergeCell ref="Z737:AG737"/>
    <mergeCell ref="D738:L738"/>
    <mergeCell ref="M738:Q738"/>
    <mergeCell ref="R738:Y738"/>
    <mergeCell ref="Z738:AG738"/>
    <mergeCell ref="D707:AG708"/>
    <mergeCell ref="D734:AG734"/>
    <mergeCell ref="D735:L736"/>
    <mergeCell ref="M735:Q736"/>
    <mergeCell ref="R735:AG735"/>
    <mergeCell ref="R736:Y736"/>
    <mergeCell ref="Z736:AG736"/>
    <mergeCell ref="D746:L746"/>
    <mergeCell ref="M746:Q746"/>
    <mergeCell ref="R746:Y746"/>
    <mergeCell ref="Z746:AG746"/>
    <mergeCell ref="D744:L744"/>
    <mergeCell ref="M744:Q744"/>
    <mergeCell ref="R744:Y744"/>
    <mergeCell ref="Z744:AG744"/>
    <mergeCell ref="D739:L739"/>
    <mergeCell ref="M739:Q739"/>
    <mergeCell ref="R739:Y739"/>
    <mergeCell ref="Z739:AG739"/>
    <mergeCell ref="D740:L740"/>
    <mergeCell ref="M740:Q740"/>
    <mergeCell ref="R740:Y740"/>
    <mergeCell ref="Z740:AG740"/>
    <mergeCell ref="D742:L742"/>
    <mergeCell ref="M742:Q742"/>
    <mergeCell ref="R742:Y742"/>
    <mergeCell ref="Z742:AG742"/>
    <mergeCell ref="D741:L741"/>
    <mergeCell ref="D750:L750"/>
    <mergeCell ref="M750:Q750"/>
    <mergeCell ref="R750:Y750"/>
    <mergeCell ref="Z750:AG750"/>
    <mergeCell ref="D748:L748"/>
    <mergeCell ref="M748:Q748"/>
    <mergeCell ref="R748:Y748"/>
    <mergeCell ref="Z748:AG748"/>
    <mergeCell ref="D747:L747"/>
    <mergeCell ref="M747:Q747"/>
    <mergeCell ref="R747:Y747"/>
    <mergeCell ref="Z747:AG747"/>
    <mergeCell ref="D745:L745"/>
    <mergeCell ref="M745:Q745"/>
    <mergeCell ref="R745:Y745"/>
    <mergeCell ref="Z745:AG745"/>
    <mergeCell ref="D756:L756"/>
    <mergeCell ref="M756:Q756"/>
    <mergeCell ref="R756:Y756"/>
    <mergeCell ref="Z756:AG756"/>
    <mergeCell ref="Z763:AG763"/>
    <mergeCell ref="D757:L757"/>
    <mergeCell ref="M757:Q757"/>
    <mergeCell ref="R757:Y757"/>
    <mergeCell ref="Z757:AG757"/>
    <mergeCell ref="D753:L754"/>
    <mergeCell ref="M753:Q754"/>
    <mergeCell ref="R753:AG753"/>
    <mergeCell ref="R754:Y754"/>
    <mergeCell ref="Z754:AG754"/>
    <mergeCell ref="D755:L755"/>
    <mergeCell ref="M755:Q755"/>
    <mergeCell ref="R755:Y755"/>
    <mergeCell ref="Z755:AG755"/>
    <mergeCell ref="D760:L760"/>
    <mergeCell ref="M760:Q760"/>
    <mergeCell ref="R760:Y760"/>
    <mergeCell ref="Z760:AG760"/>
    <mergeCell ref="Z770:AG770"/>
    <mergeCell ref="D769:L769"/>
    <mergeCell ref="M769:Q769"/>
    <mergeCell ref="R769:Y769"/>
    <mergeCell ref="Z769:AG769"/>
    <mergeCell ref="D766:L766"/>
    <mergeCell ref="M766:Q766"/>
    <mergeCell ref="R766:Y766"/>
    <mergeCell ref="Z766:AG766"/>
    <mergeCell ref="D761:L761"/>
    <mergeCell ref="M761:Q761"/>
    <mergeCell ref="R761:Y761"/>
    <mergeCell ref="Z761:AG761"/>
    <mergeCell ref="D758:L758"/>
    <mergeCell ref="M758:Q758"/>
    <mergeCell ref="R758:Y758"/>
    <mergeCell ref="Z758:AG758"/>
    <mergeCell ref="D759:L759"/>
    <mergeCell ref="M759:Q759"/>
    <mergeCell ref="R759:Y759"/>
    <mergeCell ref="Z759:AG759"/>
    <mergeCell ref="D764:L764"/>
    <mergeCell ref="M764:Q764"/>
    <mergeCell ref="R764:Y764"/>
    <mergeCell ref="Z764:AG764"/>
    <mergeCell ref="D762:L762"/>
    <mergeCell ref="M762:Q762"/>
    <mergeCell ref="R762:Y762"/>
    <mergeCell ref="Z762:AG762"/>
    <mergeCell ref="D763:L763"/>
    <mergeCell ref="M763:Q763"/>
    <mergeCell ref="R763:Y763"/>
    <mergeCell ref="Z765:AG765"/>
    <mergeCell ref="D783:M783"/>
    <mergeCell ref="N783:Q783"/>
    <mergeCell ref="R783:U783"/>
    <mergeCell ref="V783:Y783"/>
    <mergeCell ref="Z783:AC783"/>
    <mergeCell ref="AD783:AG783"/>
    <mergeCell ref="D782:M782"/>
    <mergeCell ref="N782:Q782"/>
    <mergeCell ref="R782:U782"/>
    <mergeCell ref="V782:Y782"/>
    <mergeCell ref="Z782:AC782"/>
    <mergeCell ref="AD782:AG782"/>
    <mergeCell ref="D778:AG778"/>
    <mergeCell ref="D780:M781"/>
    <mergeCell ref="N780:AG780"/>
    <mergeCell ref="N781:Q781"/>
    <mergeCell ref="R781:U781"/>
    <mergeCell ref="V781:Y781"/>
    <mergeCell ref="Z781:AC781"/>
    <mergeCell ref="AD781:AG781"/>
    <mergeCell ref="D768:L768"/>
    <mergeCell ref="M768:Q768"/>
    <mergeCell ref="R768:Y768"/>
    <mergeCell ref="Z768:AG768"/>
    <mergeCell ref="D767:L767"/>
    <mergeCell ref="M767:Q767"/>
    <mergeCell ref="R767:Y767"/>
    <mergeCell ref="Z767:AG767"/>
    <mergeCell ref="D770:L770"/>
    <mergeCell ref="M770:Q770"/>
    <mergeCell ref="R770:Y770"/>
    <mergeCell ref="D787:M787"/>
    <mergeCell ref="N787:Q787"/>
    <mergeCell ref="R787:U787"/>
    <mergeCell ref="V787:Y787"/>
    <mergeCell ref="Z787:AC787"/>
    <mergeCell ref="AD787:AG787"/>
    <mergeCell ref="D771:L771"/>
    <mergeCell ref="M771:Q771"/>
    <mergeCell ref="R771:Y771"/>
    <mergeCell ref="Z771:AG771"/>
    <mergeCell ref="D786:M786"/>
    <mergeCell ref="N786:Q786"/>
    <mergeCell ref="R786:U786"/>
    <mergeCell ref="V786:Y786"/>
    <mergeCell ref="Z786:AC786"/>
    <mergeCell ref="AD786:AG786"/>
    <mergeCell ref="D785:M785"/>
    <mergeCell ref="N785:Q785"/>
    <mergeCell ref="R785:U785"/>
    <mergeCell ref="V785:Y785"/>
    <mergeCell ref="Z785:AC785"/>
    <mergeCell ref="AD785:AG785"/>
    <mergeCell ref="D784:M784"/>
    <mergeCell ref="N784:Q784"/>
    <mergeCell ref="R784:U784"/>
    <mergeCell ref="V784:Y784"/>
    <mergeCell ref="Z784:AC784"/>
    <mergeCell ref="AD784:AG784"/>
    <mergeCell ref="D773:L773"/>
    <mergeCell ref="M773:Q773"/>
    <mergeCell ref="R773:Y773"/>
    <mergeCell ref="Z773:AG773"/>
    <mergeCell ref="D790:M790"/>
    <mergeCell ref="N790:Q790"/>
    <mergeCell ref="R790:U790"/>
    <mergeCell ref="V790:Y790"/>
    <mergeCell ref="Z790:AC790"/>
    <mergeCell ref="AD790:AG790"/>
    <mergeCell ref="D789:M789"/>
    <mergeCell ref="N789:Q789"/>
    <mergeCell ref="R789:U789"/>
    <mergeCell ref="V789:Y789"/>
    <mergeCell ref="Z789:AC789"/>
    <mergeCell ref="AD789:AG789"/>
    <mergeCell ref="D788:M788"/>
    <mergeCell ref="N788:Q788"/>
    <mergeCell ref="R788:U788"/>
    <mergeCell ref="V788:Y788"/>
    <mergeCell ref="Z788:AC788"/>
    <mergeCell ref="AD788:AG788"/>
    <mergeCell ref="D793:M793"/>
    <mergeCell ref="N793:Q793"/>
    <mergeCell ref="R793:U793"/>
    <mergeCell ref="V793:Y793"/>
    <mergeCell ref="Z793:AC793"/>
    <mergeCell ref="AD793:AG793"/>
    <mergeCell ref="D792:M792"/>
    <mergeCell ref="N792:Q792"/>
    <mergeCell ref="R792:U792"/>
    <mergeCell ref="V792:Y792"/>
    <mergeCell ref="Z792:AC792"/>
    <mergeCell ref="AD792:AG792"/>
    <mergeCell ref="D791:M791"/>
    <mergeCell ref="N791:Q791"/>
    <mergeCell ref="R791:U791"/>
    <mergeCell ref="V791:Y791"/>
    <mergeCell ref="Z791:AC791"/>
    <mergeCell ref="AD791:AG791"/>
    <mergeCell ref="D796:M796"/>
    <mergeCell ref="N796:Q796"/>
    <mergeCell ref="R796:U796"/>
    <mergeCell ref="V796:Y796"/>
    <mergeCell ref="Z796:AC796"/>
    <mergeCell ref="AD796:AG796"/>
    <mergeCell ref="D795:M795"/>
    <mergeCell ref="N795:Q795"/>
    <mergeCell ref="R795:U795"/>
    <mergeCell ref="V795:Y795"/>
    <mergeCell ref="Z795:AC795"/>
    <mergeCell ref="AD795:AG795"/>
    <mergeCell ref="D794:M794"/>
    <mergeCell ref="N794:Q794"/>
    <mergeCell ref="R794:U794"/>
    <mergeCell ref="V794:Y794"/>
    <mergeCell ref="Z794:AC794"/>
    <mergeCell ref="AD794:AG794"/>
    <mergeCell ref="D799:M799"/>
    <mergeCell ref="N799:Q799"/>
    <mergeCell ref="R799:U799"/>
    <mergeCell ref="V799:Y799"/>
    <mergeCell ref="Z799:AC799"/>
    <mergeCell ref="AD799:AG799"/>
    <mergeCell ref="D798:M798"/>
    <mergeCell ref="N798:Q798"/>
    <mergeCell ref="R798:U798"/>
    <mergeCell ref="V798:Y798"/>
    <mergeCell ref="Z798:AC798"/>
    <mergeCell ref="AD798:AG798"/>
    <mergeCell ref="D797:M797"/>
    <mergeCell ref="N797:Q797"/>
    <mergeCell ref="R797:U797"/>
    <mergeCell ref="V797:Y797"/>
    <mergeCell ref="Z797:AC797"/>
    <mergeCell ref="AD797:AG797"/>
    <mergeCell ref="D805:M805"/>
    <mergeCell ref="N805:Q805"/>
    <mergeCell ref="R805:U805"/>
    <mergeCell ref="V805:Y805"/>
    <mergeCell ref="Z805:AC805"/>
    <mergeCell ref="AD805:AG805"/>
    <mergeCell ref="D803:M804"/>
    <mergeCell ref="N803:AG803"/>
    <mergeCell ref="N804:Q804"/>
    <mergeCell ref="R804:U804"/>
    <mergeCell ref="V804:Y804"/>
    <mergeCell ref="Z804:AC804"/>
    <mergeCell ref="AD804:AG804"/>
    <mergeCell ref="D800:M800"/>
    <mergeCell ref="N800:Q800"/>
    <mergeCell ref="R800:U800"/>
    <mergeCell ref="V800:Y800"/>
    <mergeCell ref="Z800:AC800"/>
    <mergeCell ref="AD800:AG800"/>
    <mergeCell ref="D808:M808"/>
    <mergeCell ref="N808:Q808"/>
    <mergeCell ref="R808:U808"/>
    <mergeCell ref="V808:Y808"/>
    <mergeCell ref="Z808:AC808"/>
    <mergeCell ref="AD808:AG808"/>
    <mergeCell ref="D807:M807"/>
    <mergeCell ref="N807:Q807"/>
    <mergeCell ref="R807:U807"/>
    <mergeCell ref="V807:Y807"/>
    <mergeCell ref="Z807:AC807"/>
    <mergeCell ref="AD807:AG807"/>
    <mergeCell ref="D806:M806"/>
    <mergeCell ref="N806:Q806"/>
    <mergeCell ref="R806:U806"/>
    <mergeCell ref="V806:Y806"/>
    <mergeCell ref="Z806:AC806"/>
    <mergeCell ref="AD806:AG806"/>
    <mergeCell ref="D811:M811"/>
    <mergeCell ref="N811:Q811"/>
    <mergeCell ref="R811:U811"/>
    <mergeCell ref="V811:Y811"/>
    <mergeCell ref="Z811:AC811"/>
    <mergeCell ref="AD811:AG811"/>
    <mergeCell ref="D810:M810"/>
    <mergeCell ref="N810:Q810"/>
    <mergeCell ref="R810:U810"/>
    <mergeCell ref="V810:Y810"/>
    <mergeCell ref="Z810:AC810"/>
    <mergeCell ref="AD810:AG810"/>
    <mergeCell ref="D809:M809"/>
    <mergeCell ref="N809:Q809"/>
    <mergeCell ref="R809:U809"/>
    <mergeCell ref="V809:Y809"/>
    <mergeCell ref="Z809:AC809"/>
    <mergeCell ref="AD809:AG809"/>
    <mergeCell ref="D814:M814"/>
    <mergeCell ref="N814:Q814"/>
    <mergeCell ref="R814:U814"/>
    <mergeCell ref="V814:Y814"/>
    <mergeCell ref="Z814:AC814"/>
    <mergeCell ref="AD814:AG814"/>
    <mergeCell ref="D813:M813"/>
    <mergeCell ref="N813:Q813"/>
    <mergeCell ref="R813:U813"/>
    <mergeCell ref="V813:Y813"/>
    <mergeCell ref="Z813:AC813"/>
    <mergeCell ref="AD813:AG813"/>
    <mergeCell ref="D812:M812"/>
    <mergeCell ref="N812:Q812"/>
    <mergeCell ref="R812:U812"/>
    <mergeCell ref="V812:Y812"/>
    <mergeCell ref="Z812:AC812"/>
    <mergeCell ref="AD812:AG812"/>
    <mergeCell ref="D817:M817"/>
    <mergeCell ref="N817:Q817"/>
    <mergeCell ref="R817:U817"/>
    <mergeCell ref="V817:Y817"/>
    <mergeCell ref="Z817:AC817"/>
    <mergeCell ref="AD817:AG817"/>
    <mergeCell ref="D816:M816"/>
    <mergeCell ref="N816:Q816"/>
    <mergeCell ref="R816:U816"/>
    <mergeCell ref="V816:Y816"/>
    <mergeCell ref="Z816:AC816"/>
    <mergeCell ref="AD816:AG816"/>
    <mergeCell ref="D815:M815"/>
    <mergeCell ref="N815:Q815"/>
    <mergeCell ref="R815:U815"/>
    <mergeCell ref="V815:Y815"/>
    <mergeCell ref="Z815:AC815"/>
    <mergeCell ref="AD815:AG815"/>
    <mergeCell ref="D820:M820"/>
    <mergeCell ref="N820:Q820"/>
    <mergeCell ref="R820:U820"/>
    <mergeCell ref="V820:Y820"/>
    <mergeCell ref="Z820:AC820"/>
    <mergeCell ref="AD820:AG820"/>
    <mergeCell ref="D819:M819"/>
    <mergeCell ref="N819:Q819"/>
    <mergeCell ref="R819:U819"/>
    <mergeCell ref="V819:Y819"/>
    <mergeCell ref="Z819:AC819"/>
    <mergeCell ref="AD819:AG819"/>
    <mergeCell ref="D818:M818"/>
    <mergeCell ref="N818:Q818"/>
    <mergeCell ref="R818:U818"/>
    <mergeCell ref="V818:Y818"/>
    <mergeCell ref="Z818:AC818"/>
    <mergeCell ref="AD818:AG818"/>
    <mergeCell ref="D829:AG829"/>
    <mergeCell ref="D834:AG835"/>
    <mergeCell ref="D837:AG837"/>
    <mergeCell ref="D823:M823"/>
    <mergeCell ref="N823:Q823"/>
    <mergeCell ref="R823:U823"/>
    <mergeCell ref="V823:Y823"/>
    <mergeCell ref="Z823:AC823"/>
    <mergeCell ref="AD823:AG823"/>
    <mergeCell ref="D822:M822"/>
    <mergeCell ref="N822:Q822"/>
    <mergeCell ref="R822:U822"/>
    <mergeCell ref="V822:Y822"/>
    <mergeCell ref="Z822:AC822"/>
    <mergeCell ref="AD822:AG822"/>
    <mergeCell ref="D821:M821"/>
    <mergeCell ref="N821:Q821"/>
    <mergeCell ref="R821:U821"/>
    <mergeCell ref="V821:Y821"/>
    <mergeCell ref="Z821:AC821"/>
    <mergeCell ref="AD821:AG821"/>
    <mergeCell ref="AF315:AH315"/>
    <mergeCell ref="D316:AH316"/>
    <mergeCell ref="D317:G317"/>
    <mergeCell ref="H317:J317"/>
    <mergeCell ref="K317:M317"/>
    <mergeCell ref="N317:P317"/>
    <mergeCell ref="Q317:S317"/>
    <mergeCell ref="D315:G315"/>
    <mergeCell ref="H315:J315"/>
    <mergeCell ref="K315:M315"/>
    <mergeCell ref="N315:P315"/>
    <mergeCell ref="Q315:S315"/>
    <mergeCell ref="T315:V315"/>
    <mergeCell ref="Q314:S314"/>
    <mergeCell ref="T314:V314"/>
    <mergeCell ref="W312:Y312"/>
    <mergeCell ref="Z312:AB312"/>
    <mergeCell ref="AC312:AE312"/>
    <mergeCell ref="AF312:AH312"/>
    <mergeCell ref="D313:G313"/>
    <mergeCell ref="H313:J313"/>
    <mergeCell ref="K313:M313"/>
    <mergeCell ref="N313:P313"/>
    <mergeCell ref="Q313:S313"/>
    <mergeCell ref="T313:V313"/>
    <mergeCell ref="D312:G312"/>
    <mergeCell ref="H312:J312"/>
    <mergeCell ref="K312:M312"/>
    <mergeCell ref="N312:P312"/>
    <mergeCell ref="Q312:S312"/>
    <mergeCell ref="T312:V312"/>
    <mergeCell ref="K314:M314"/>
    <mergeCell ref="D311:G311"/>
    <mergeCell ref="H311:J311"/>
    <mergeCell ref="K311:M311"/>
    <mergeCell ref="N311:P311"/>
    <mergeCell ref="Q311:S311"/>
    <mergeCell ref="T311:V311"/>
    <mergeCell ref="T309:V309"/>
    <mergeCell ref="W309:Y309"/>
    <mergeCell ref="H305:J305"/>
    <mergeCell ref="K305:M305"/>
    <mergeCell ref="N305:P305"/>
    <mergeCell ref="Q305:S305"/>
    <mergeCell ref="T305:V305"/>
    <mergeCell ref="Z307:AB307"/>
    <mergeCell ref="AC307:AE307"/>
    <mergeCell ref="AF307:AH307"/>
    <mergeCell ref="D308:G308"/>
    <mergeCell ref="H308:J308"/>
    <mergeCell ref="K308:M308"/>
    <mergeCell ref="N306:P306"/>
    <mergeCell ref="Q306:S306"/>
    <mergeCell ref="T306:V306"/>
    <mergeCell ref="W306:Y306"/>
    <mergeCell ref="Z309:AB309"/>
    <mergeCell ref="AC309:AE309"/>
    <mergeCell ref="AF309:AH309"/>
    <mergeCell ref="W311:Y311"/>
    <mergeCell ref="Z311:AB311"/>
    <mergeCell ref="AC311:AE311"/>
    <mergeCell ref="AF311:AH311"/>
    <mergeCell ref="D310:AH310"/>
    <mergeCell ref="Z308:AB308"/>
    <mergeCell ref="D309:G309"/>
    <mergeCell ref="H309:J309"/>
    <mergeCell ref="K309:M309"/>
    <mergeCell ref="N309:P309"/>
    <mergeCell ref="Q309:S309"/>
    <mergeCell ref="N308:P308"/>
    <mergeCell ref="Q308:S308"/>
    <mergeCell ref="T308:V308"/>
    <mergeCell ref="W308:Y308"/>
    <mergeCell ref="Z306:AB306"/>
    <mergeCell ref="H307:J307"/>
    <mergeCell ref="K307:M307"/>
    <mergeCell ref="N307:P307"/>
    <mergeCell ref="Q307:S307"/>
    <mergeCell ref="T307:V307"/>
    <mergeCell ref="W307:Y307"/>
    <mergeCell ref="D306:G306"/>
    <mergeCell ref="H306:J306"/>
    <mergeCell ref="K306:M306"/>
    <mergeCell ref="X352:AB352"/>
    <mergeCell ref="AC352:AG352"/>
    <mergeCell ref="D353:H353"/>
    <mergeCell ref="I353:M353"/>
    <mergeCell ref="N353:R353"/>
    <mergeCell ref="S353:W353"/>
    <mergeCell ref="X353:AB353"/>
    <mergeCell ref="AC353:AG353"/>
    <mergeCell ref="Z303:AB303"/>
    <mergeCell ref="AC301:AE301"/>
    <mergeCell ref="AF301:AH301"/>
    <mergeCell ref="D302:G302"/>
    <mergeCell ref="H302:J302"/>
    <mergeCell ref="K302:M302"/>
    <mergeCell ref="N302:P302"/>
    <mergeCell ref="Q302:S302"/>
    <mergeCell ref="T302:V302"/>
    <mergeCell ref="W302:Y302"/>
    <mergeCell ref="Z302:AB302"/>
    <mergeCell ref="D301:G301"/>
    <mergeCell ref="H301:J301"/>
    <mergeCell ref="K301:M301"/>
    <mergeCell ref="N301:P301"/>
    <mergeCell ref="Q301:S301"/>
    <mergeCell ref="T301:V301"/>
    <mergeCell ref="W301:Y301"/>
    <mergeCell ref="Z301:AB301"/>
    <mergeCell ref="AC306:AE306"/>
    <mergeCell ref="AF306:AH306"/>
    <mergeCell ref="D307:G307"/>
    <mergeCell ref="AC308:AE308"/>
    <mergeCell ref="AF308:AH308"/>
    <mergeCell ref="AF302:AH302"/>
    <mergeCell ref="D303:G303"/>
    <mergeCell ref="H303:J303"/>
    <mergeCell ref="K303:M303"/>
    <mergeCell ref="N303:P303"/>
    <mergeCell ref="Q303:S303"/>
    <mergeCell ref="T303:V303"/>
    <mergeCell ref="W303:Y303"/>
    <mergeCell ref="D354:H354"/>
    <mergeCell ref="I354:M354"/>
    <mergeCell ref="N354:R354"/>
    <mergeCell ref="S354:W354"/>
    <mergeCell ref="X354:AB354"/>
    <mergeCell ref="AC354:AG354"/>
    <mergeCell ref="D355:H355"/>
    <mergeCell ref="I355:M355"/>
    <mergeCell ref="N355:R355"/>
    <mergeCell ref="S355:W355"/>
    <mergeCell ref="X355:AB355"/>
    <mergeCell ref="AC355:AG355"/>
    <mergeCell ref="D349:AG349"/>
    <mergeCell ref="D350:H351"/>
    <mergeCell ref="I350:AG350"/>
    <mergeCell ref="I351:M351"/>
    <mergeCell ref="N351:R351"/>
    <mergeCell ref="S351:W351"/>
    <mergeCell ref="X351:AB351"/>
    <mergeCell ref="AC351:AG351"/>
    <mergeCell ref="D352:H352"/>
    <mergeCell ref="I352:M352"/>
    <mergeCell ref="N352:R352"/>
    <mergeCell ref="S352:W352"/>
    <mergeCell ref="D356:H356"/>
    <mergeCell ref="I356:M356"/>
    <mergeCell ref="N356:R356"/>
    <mergeCell ref="S356:W356"/>
    <mergeCell ref="X356:AB356"/>
    <mergeCell ref="AC356:AG356"/>
    <mergeCell ref="D357:H357"/>
    <mergeCell ref="I357:M357"/>
    <mergeCell ref="N357:R357"/>
    <mergeCell ref="S357:W357"/>
    <mergeCell ref="X357:AB357"/>
    <mergeCell ref="AC357:AG357"/>
    <mergeCell ref="D358:H358"/>
    <mergeCell ref="I358:M358"/>
    <mergeCell ref="N358:R358"/>
    <mergeCell ref="S358:W358"/>
    <mergeCell ref="X358:AB358"/>
    <mergeCell ref="AC358:AG358"/>
    <mergeCell ref="D774:L774"/>
    <mergeCell ref="M774:Q774"/>
    <mergeCell ref="R774:Y774"/>
    <mergeCell ref="Z774:AG774"/>
    <mergeCell ref="D775:L775"/>
    <mergeCell ref="M775:Q775"/>
    <mergeCell ref="R775:Y775"/>
    <mergeCell ref="Z775:AG775"/>
    <mergeCell ref="D359:H359"/>
    <mergeCell ref="I359:M359"/>
    <mergeCell ref="N359:R359"/>
    <mergeCell ref="S359:W359"/>
    <mergeCell ref="X359:AB359"/>
    <mergeCell ref="AC359:AG359"/>
    <mergeCell ref="V587:Y587"/>
    <mergeCell ref="AD585:AG585"/>
    <mergeCell ref="AD588:AG588"/>
    <mergeCell ref="AD590:AG590"/>
    <mergeCell ref="AD594:AG594"/>
    <mergeCell ref="AD595:AG595"/>
    <mergeCell ref="D589:I589"/>
    <mergeCell ref="Z589:AC589"/>
    <mergeCell ref="D600:I600"/>
    <mergeCell ref="J600:M600"/>
    <mergeCell ref="N600:Q600"/>
    <mergeCell ref="R600:U600"/>
    <mergeCell ref="V600:Y600"/>
    <mergeCell ref="Z600:AC600"/>
    <mergeCell ref="AD600:AG600"/>
    <mergeCell ref="D765:L765"/>
    <mergeCell ref="M765:Q765"/>
    <mergeCell ref="R765:Y765"/>
    <mergeCell ref="D598:I598"/>
    <mergeCell ref="J598:M598"/>
    <mergeCell ref="N598:Q598"/>
    <mergeCell ref="R598:U598"/>
    <mergeCell ref="V598:Y598"/>
    <mergeCell ref="Z598:AC598"/>
    <mergeCell ref="AD598:AG598"/>
    <mergeCell ref="N594:Q594"/>
    <mergeCell ref="N595:Q595"/>
    <mergeCell ref="V584:Y584"/>
    <mergeCell ref="V585:Y585"/>
    <mergeCell ref="V586:Y586"/>
    <mergeCell ref="V588:Y588"/>
    <mergeCell ref="V589:Y589"/>
    <mergeCell ref="V590:Y590"/>
    <mergeCell ref="V591:Y591"/>
    <mergeCell ref="V594:Y594"/>
    <mergeCell ref="V595:Y595"/>
    <mergeCell ref="D597:I597"/>
    <mergeCell ref="Z597:AC597"/>
    <mergeCell ref="Z592:AC592"/>
    <mergeCell ref="AD591:AG591"/>
    <mergeCell ref="N590:Q590"/>
    <mergeCell ref="D595:I595"/>
    <mergeCell ref="Z586:AC586"/>
    <mergeCell ref="D587:I587"/>
    <mergeCell ref="Z587:AC587"/>
  </mergeCells>
  <pageMargins left="0.70866141732283472" right="0.23622047244094491" top="0.31496062992125984" bottom="0.70866141732283472" header="0.31496062992125984" footer="0.35433070866141736"/>
  <pageSetup paperSize="9" scale="81" firstPageNumber="13" orientation="portrait" blackAndWhite="1" useFirstPageNumber="1" r:id="rId1"/>
  <headerFooter>
    <oddFooter>&amp;C&amp;P
Neoddeliteľnou súčasťou účtovnej závierky je súvaha, výkaz ziskov a strát a poznámky.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I208"/>
  <sheetViews>
    <sheetView showGridLines="0" topLeftCell="A25" zoomScale="50" zoomScaleNormal="50" workbookViewId="0"/>
  </sheetViews>
  <sheetFormatPr defaultColWidth="10.21875" defaultRowHeight="17.399999999999999"/>
  <cols>
    <col min="1" max="1" width="5" style="110" customWidth="1"/>
    <col min="2" max="2" width="15.21875" style="105" customWidth="1"/>
    <col min="3" max="3" width="187.5546875" style="187" bestFit="1" customWidth="1"/>
    <col min="4" max="4" width="21.21875" style="107" bestFit="1" customWidth="1"/>
    <col min="5" max="5" width="22" style="107" bestFit="1" customWidth="1"/>
    <col min="6" max="6" width="5" style="105" customWidth="1"/>
    <col min="7" max="7" width="57.21875" style="105" hidden="1" customWidth="1"/>
    <col min="8" max="8" width="11.5546875" style="108" bestFit="1" customWidth="1"/>
    <col min="9" max="9" width="19" style="110" customWidth="1"/>
    <col min="10" max="16384" width="10.21875" style="110"/>
  </cols>
  <sheetData>
    <row r="2" spans="2:9" ht="33">
      <c r="C2" s="106" t="s">
        <v>514</v>
      </c>
      <c r="I2" s="109"/>
    </row>
    <row r="3" spans="2:9" ht="24" customHeight="1">
      <c r="C3" s="111" t="s">
        <v>711</v>
      </c>
      <c r="D3" s="112"/>
      <c r="F3" s="113"/>
      <c r="G3" s="114"/>
    </row>
    <row r="4" spans="2:9" ht="24" customHeight="1">
      <c r="C4" s="115" t="s">
        <v>515</v>
      </c>
      <c r="D4" s="112"/>
      <c r="F4" s="113"/>
      <c r="G4" s="114"/>
      <c r="H4" s="109"/>
      <c r="I4" s="109"/>
    </row>
    <row r="5" spans="2:9" ht="24" customHeight="1">
      <c r="C5" s="115"/>
      <c r="D5" s="112"/>
      <c r="F5" s="113"/>
      <c r="G5" s="114"/>
      <c r="H5" s="109"/>
      <c r="I5" s="109"/>
    </row>
    <row r="6" spans="2:9" ht="20.100000000000001" customHeight="1">
      <c r="B6" s="116"/>
      <c r="C6" s="117"/>
      <c r="F6" s="118"/>
      <c r="G6" s="117"/>
    </row>
    <row r="7" spans="2:9" s="121" customFormat="1" ht="20.25" customHeight="1">
      <c r="B7" s="473" t="s">
        <v>516</v>
      </c>
      <c r="C7" s="473" t="s">
        <v>15</v>
      </c>
      <c r="D7" s="476" t="s">
        <v>517</v>
      </c>
      <c r="E7" s="477"/>
      <c r="F7" s="119"/>
      <c r="G7" s="120"/>
      <c r="H7" s="108"/>
    </row>
    <row r="8" spans="2:9" s="121" customFormat="1" ht="20.25" customHeight="1">
      <c r="B8" s="474"/>
      <c r="C8" s="474"/>
      <c r="D8" s="122" t="s">
        <v>518</v>
      </c>
      <c r="E8" s="122" t="s">
        <v>519</v>
      </c>
      <c r="F8" s="119"/>
      <c r="G8" s="120"/>
      <c r="H8" s="108"/>
    </row>
    <row r="9" spans="2:9" s="121" customFormat="1" ht="20.25" customHeight="1">
      <c r="B9" s="475"/>
      <c r="C9" s="475"/>
      <c r="D9" s="123" t="s">
        <v>520</v>
      </c>
      <c r="E9" s="123" t="s">
        <v>520</v>
      </c>
      <c r="F9" s="119"/>
      <c r="G9" s="120"/>
      <c r="H9" s="108"/>
    </row>
    <row r="10" spans="2:9" s="121" customFormat="1" ht="20.25" customHeight="1">
      <c r="B10" s="124" t="s">
        <v>521</v>
      </c>
      <c r="C10" s="125"/>
      <c r="D10" s="126"/>
      <c r="E10" s="127"/>
      <c r="F10" s="119"/>
      <c r="G10" s="120"/>
      <c r="H10" s="108"/>
    </row>
    <row r="11" spans="2:9" s="121" customFormat="1">
      <c r="B11" s="128" t="s">
        <v>522</v>
      </c>
      <c r="C11" s="129" t="s">
        <v>523</v>
      </c>
      <c r="D11" s="130">
        <v>802616</v>
      </c>
      <c r="E11" s="130">
        <v>1123434</v>
      </c>
      <c r="F11" s="119"/>
      <c r="G11" s="120"/>
      <c r="H11" s="108"/>
    </row>
    <row r="12" spans="2:9" s="121" customFormat="1" ht="22.05" customHeight="1">
      <c r="B12" s="131"/>
      <c r="C12" s="132"/>
      <c r="D12" s="133"/>
      <c r="E12" s="133"/>
      <c r="F12" s="119"/>
      <c r="G12" s="120"/>
      <c r="H12" s="108"/>
    </row>
    <row r="13" spans="2:9" s="121" customFormat="1" ht="39.75" customHeight="1">
      <c r="B13" s="134" t="s">
        <v>524</v>
      </c>
      <c r="C13" s="135" t="s">
        <v>525</v>
      </c>
      <c r="D13" s="136">
        <f>SUM(D14:D26)</f>
        <v>477814.4799999994</v>
      </c>
      <c r="E13" s="136">
        <f>SUM(E14:E26)</f>
        <v>182965.67000000237</v>
      </c>
      <c r="F13" s="137"/>
      <c r="G13" s="138"/>
      <c r="H13" s="108"/>
    </row>
    <row r="14" spans="2:9" s="121" customFormat="1" ht="22.05" customHeight="1">
      <c r="B14" s="134" t="s">
        <v>526</v>
      </c>
      <c r="C14" s="139" t="s">
        <v>527</v>
      </c>
      <c r="D14" s="140">
        <v>488607.73999999993</v>
      </c>
      <c r="E14" s="140">
        <v>466603.17</v>
      </c>
      <c r="F14" s="137"/>
      <c r="G14" s="138"/>
      <c r="H14" s="108"/>
    </row>
    <row r="15" spans="2:9" s="121" customFormat="1" ht="39.75" customHeight="1">
      <c r="B15" s="134" t="s">
        <v>528</v>
      </c>
      <c r="C15" s="141" t="s">
        <v>529</v>
      </c>
      <c r="D15" s="140">
        <v>0</v>
      </c>
      <c r="E15" s="140">
        <v>0</v>
      </c>
      <c r="F15" s="137"/>
      <c r="G15" s="138"/>
      <c r="H15" s="108"/>
    </row>
    <row r="16" spans="2:9" s="121" customFormat="1" ht="22.05" customHeight="1">
      <c r="B16" s="134" t="s">
        <v>530</v>
      </c>
      <c r="C16" s="139" t="s">
        <v>531</v>
      </c>
      <c r="D16" s="140">
        <v>0</v>
      </c>
      <c r="E16" s="140">
        <v>0</v>
      </c>
      <c r="F16" s="137"/>
      <c r="G16" s="138"/>
      <c r="H16" s="108"/>
      <c r="I16" s="142"/>
    </row>
    <row r="17" spans="2:9" s="121" customFormat="1" ht="22.05" customHeight="1">
      <c r="B17" s="134" t="s">
        <v>532</v>
      </c>
      <c r="C17" s="139" t="s">
        <v>533</v>
      </c>
      <c r="D17" s="140">
        <v>0</v>
      </c>
      <c r="E17" s="140">
        <v>0</v>
      </c>
      <c r="F17" s="137"/>
      <c r="G17" s="138"/>
      <c r="H17" s="108"/>
      <c r="I17" s="142"/>
    </row>
    <row r="18" spans="2:9" s="121" customFormat="1" ht="22.05" customHeight="1">
      <c r="B18" s="134" t="s">
        <v>534</v>
      </c>
      <c r="C18" s="139" t="s">
        <v>535</v>
      </c>
      <c r="D18" s="140">
        <v>140395.84000000003</v>
      </c>
      <c r="E18" s="140">
        <v>-72738.100000000006</v>
      </c>
      <c r="F18" s="137"/>
      <c r="G18" s="138"/>
      <c r="H18" s="108"/>
      <c r="I18" s="142"/>
    </row>
    <row r="19" spans="2:9" s="121" customFormat="1" ht="22.05" customHeight="1">
      <c r="B19" s="134" t="s">
        <v>536</v>
      </c>
      <c r="C19" s="139" t="s">
        <v>537</v>
      </c>
      <c r="D19" s="140">
        <v>24318</v>
      </c>
      <c r="E19" s="140">
        <v>-11685</v>
      </c>
      <c r="F19" s="137"/>
      <c r="G19" s="138"/>
      <c r="H19" s="108"/>
      <c r="I19" s="142"/>
    </row>
    <row r="20" spans="2:9" s="121" customFormat="1" ht="22.05" customHeight="1">
      <c r="B20" s="134" t="s">
        <v>538</v>
      </c>
      <c r="C20" s="139" t="s">
        <v>539</v>
      </c>
      <c r="D20" s="140">
        <v>0</v>
      </c>
      <c r="E20" s="140">
        <v>0</v>
      </c>
      <c r="F20" s="137"/>
      <c r="G20" s="138"/>
      <c r="H20" s="108"/>
      <c r="I20" s="142"/>
    </row>
    <row r="21" spans="2:9" s="121" customFormat="1" ht="22.05" customHeight="1">
      <c r="B21" s="134" t="s">
        <v>540</v>
      </c>
      <c r="C21" s="141" t="s">
        <v>541</v>
      </c>
      <c r="D21" s="140">
        <v>59655</v>
      </c>
      <c r="E21" s="140">
        <v>97372</v>
      </c>
      <c r="F21" s="137"/>
      <c r="G21" s="138"/>
      <c r="H21" s="108"/>
      <c r="I21" s="142"/>
    </row>
    <row r="22" spans="2:9" s="121" customFormat="1" ht="22.05" customHeight="1">
      <c r="B22" s="134" t="s">
        <v>542</v>
      </c>
      <c r="C22" s="141" t="s">
        <v>543</v>
      </c>
      <c r="D22" s="140">
        <v>-7378</v>
      </c>
      <c r="E22" s="140">
        <v>-2222</v>
      </c>
      <c r="F22" s="137"/>
      <c r="G22" s="138"/>
      <c r="H22" s="108"/>
      <c r="I22" s="142"/>
    </row>
    <row r="23" spans="2:9" s="121" customFormat="1" ht="39.75" customHeight="1">
      <c r="B23" s="134" t="s">
        <v>544</v>
      </c>
      <c r="C23" s="135" t="s">
        <v>545</v>
      </c>
      <c r="D23" s="140">
        <v>0</v>
      </c>
      <c r="E23" s="140">
        <v>0</v>
      </c>
      <c r="F23" s="137"/>
      <c r="G23" s="138"/>
      <c r="H23" s="108"/>
      <c r="I23" s="142"/>
    </row>
    <row r="24" spans="2:9" s="121" customFormat="1" ht="41.25" customHeight="1">
      <c r="B24" s="134" t="s">
        <v>546</v>
      </c>
      <c r="C24" s="135" t="s">
        <v>547</v>
      </c>
      <c r="D24" s="140">
        <v>0</v>
      </c>
      <c r="E24" s="140">
        <v>0</v>
      </c>
      <c r="F24" s="137"/>
      <c r="G24" s="138"/>
      <c r="H24" s="108"/>
      <c r="I24" s="142"/>
    </row>
    <row r="25" spans="2:9" s="121" customFormat="1" ht="22.05" customHeight="1">
      <c r="B25" s="134" t="s">
        <v>548</v>
      </c>
      <c r="C25" s="139" t="s">
        <v>549</v>
      </c>
      <c r="D25" s="140">
        <v>-227785.10000000056</v>
      </c>
      <c r="E25" s="140">
        <v>-294363.39999999758</v>
      </c>
      <c r="F25" s="137"/>
      <c r="G25" s="138"/>
      <c r="H25" s="108"/>
      <c r="I25" s="142"/>
    </row>
    <row r="26" spans="2:9" s="121" customFormat="1" ht="42.75" customHeight="1">
      <c r="B26" s="134" t="s">
        <v>550</v>
      </c>
      <c r="C26" s="135" t="s">
        <v>551</v>
      </c>
      <c r="D26" s="140">
        <v>1</v>
      </c>
      <c r="E26" s="140">
        <v>-1</v>
      </c>
      <c r="F26" s="137"/>
      <c r="G26" s="138"/>
      <c r="H26" s="108"/>
      <c r="I26" s="142"/>
    </row>
    <row r="27" spans="2:9" s="121" customFormat="1" ht="59.25" customHeight="1">
      <c r="B27" s="134" t="s">
        <v>552</v>
      </c>
      <c r="C27" s="135" t="s">
        <v>553</v>
      </c>
      <c r="D27" s="136">
        <f>SUM(D28:D31)</f>
        <v>610097.86999999965</v>
      </c>
      <c r="E27" s="136">
        <f>SUM(E28:E31)</f>
        <v>-2372116.7100000004</v>
      </c>
      <c r="F27" s="119"/>
      <c r="G27" s="120"/>
      <c r="H27" s="143"/>
    </row>
    <row r="28" spans="2:9" s="121" customFormat="1" ht="22.05" customHeight="1">
      <c r="B28" s="134" t="s">
        <v>554</v>
      </c>
      <c r="C28" s="139" t="s">
        <v>555</v>
      </c>
      <c r="D28" s="140">
        <v>177772.36</v>
      </c>
      <c r="E28" s="140">
        <v>-454342.36</v>
      </c>
      <c r="F28" s="119"/>
      <c r="G28" s="120"/>
      <c r="H28" s="143"/>
      <c r="I28" s="144"/>
    </row>
    <row r="29" spans="2:9" s="121" customFormat="1" ht="22.05" customHeight="1">
      <c r="B29" s="134" t="s">
        <v>556</v>
      </c>
      <c r="C29" s="141" t="s">
        <v>557</v>
      </c>
      <c r="D29" s="140">
        <v>3109035.71</v>
      </c>
      <c r="E29" s="140">
        <v>-4377848.45</v>
      </c>
      <c r="F29" s="119"/>
      <c r="G29" s="120"/>
      <c r="H29" s="143"/>
    </row>
    <row r="30" spans="2:9" s="121" customFormat="1" ht="22.05" customHeight="1">
      <c r="B30" s="134" t="s">
        <v>558</v>
      </c>
      <c r="C30" s="141" t="s">
        <v>559</v>
      </c>
      <c r="D30" s="140">
        <v>-2676710.2000000002</v>
      </c>
      <c r="E30" s="140">
        <v>2460074.1</v>
      </c>
      <c r="F30" s="119"/>
      <c r="G30" s="120"/>
      <c r="H30" s="143"/>
    </row>
    <row r="31" spans="2:9" s="121" customFormat="1" ht="38.25" customHeight="1">
      <c r="B31" s="134" t="s">
        <v>560</v>
      </c>
      <c r="C31" s="141" t="s">
        <v>561</v>
      </c>
      <c r="D31" s="140">
        <v>0</v>
      </c>
      <c r="E31" s="140">
        <v>0</v>
      </c>
      <c r="F31" s="119"/>
      <c r="G31" s="120"/>
      <c r="H31" s="143"/>
    </row>
    <row r="32" spans="2:9" s="121" customFormat="1" ht="60.75" customHeight="1">
      <c r="B32" s="134"/>
      <c r="C32" s="145" t="s">
        <v>562</v>
      </c>
      <c r="D32" s="140">
        <f>+D11+D13+D27</f>
        <v>1890528.3499999992</v>
      </c>
      <c r="E32" s="140">
        <f>+E11+E13+E27</f>
        <v>-1065717.0399999982</v>
      </c>
      <c r="F32" s="119"/>
      <c r="G32" s="120"/>
      <c r="H32" s="143"/>
    </row>
    <row r="33" spans="2:9" s="121" customFormat="1" ht="22.05" customHeight="1">
      <c r="B33" s="146" t="s">
        <v>563</v>
      </c>
      <c r="C33" s="147" t="s">
        <v>564</v>
      </c>
      <c r="D33" s="140">
        <v>7378</v>
      </c>
      <c r="E33" s="140">
        <v>2222</v>
      </c>
      <c r="F33" s="119"/>
      <c r="G33" s="120"/>
      <c r="H33" s="143"/>
    </row>
    <row r="34" spans="2:9" s="121" customFormat="1" ht="22.05" customHeight="1">
      <c r="B34" s="146" t="s">
        <v>565</v>
      </c>
      <c r="C34" s="147" t="s">
        <v>566</v>
      </c>
      <c r="D34" s="140">
        <v>-59655</v>
      </c>
      <c r="E34" s="140">
        <v>-97372</v>
      </c>
      <c r="F34" s="119"/>
      <c r="G34" s="120"/>
      <c r="H34" s="143"/>
    </row>
    <row r="35" spans="2:9" s="121" customFormat="1">
      <c r="B35" s="146" t="s">
        <v>567</v>
      </c>
      <c r="C35" s="147" t="s">
        <v>568</v>
      </c>
      <c r="D35" s="140">
        <v>0</v>
      </c>
      <c r="E35" s="140">
        <v>0</v>
      </c>
      <c r="F35" s="119"/>
      <c r="G35" s="120"/>
      <c r="H35" s="143"/>
    </row>
    <row r="36" spans="2:9" s="121" customFormat="1">
      <c r="B36" s="146" t="s">
        <v>569</v>
      </c>
      <c r="C36" s="147" t="s">
        <v>570</v>
      </c>
      <c r="D36" s="140">
        <v>0</v>
      </c>
      <c r="E36" s="140">
        <v>0</v>
      </c>
      <c r="F36" s="119"/>
      <c r="G36" s="120"/>
      <c r="H36" s="143"/>
    </row>
    <row r="37" spans="2:9" s="121" customFormat="1" ht="22.05" customHeight="1">
      <c r="B37" s="146"/>
      <c r="C37" s="148" t="s">
        <v>571</v>
      </c>
      <c r="D37" s="140">
        <f>+D32+D33+D34+D35+D36</f>
        <v>1838251.3499999992</v>
      </c>
      <c r="E37" s="140">
        <f>+E32+E33+E34+E35+E36</f>
        <v>-1160867.0399999982</v>
      </c>
      <c r="F37" s="119"/>
      <c r="G37" s="120"/>
      <c r="H37" s="143"/>
    </row>
    <row r="38" spans="2:9" s="121" customFormat="1">
      <c r="B38" s="146" t="s">
        <v>572</v>
      </c>
      <c r="C38" s="147" t="s">
        <v>573</v>
      </c>
      <c r="D38" s="140">
        <v>-274853</v>
      </c>
      <c r="E38" s="140">
        <v>-142250.19</v>
      </c>
      <c r="F38" s="119"/>
      <c r="G38" s="120"/>
      <c r="H38" s="143"/>
    </row>
    <row r="39" spans="2:9" s="121" customFormat="1" ht="22.05" customHeight="1">
      <c r="B39" s="146" t="s">
        <v>574</v>
      </c>
      <c r="C39" s="147" t="s">
        <v>575</v>
      </c>
      <c r="D39" s="140">
        <v>0</v>
      </c>
      <c r="E39" s="140">
        <v>0</v>
      </c>
      <c r="F39" s="119"/>
      <c r="G39" s="120"/>
      <c r="H39" s="143"/>
    </row>
    <row r="40" spans="2:9" s="121" customFormat="1" ht="22.05" customHeight="1">
      <c r="B40" s="146" t="s">
        <v>576</v>
      </c>
      <c r="C40" s="147" t="s">
        <v>577</v>
      </c>
      <c r="D40" s="140">
        <v>0</v>
      </c>
      <c r="E40" s="140">
        <v>0</v>
      </c>
      <c r="F40" s="119"/>
      <c r="G40" s="120"/>
      <c r="H40" s="143"/>
    </row>
    <row r="41" spans="2:9" s="154" customFormat="1">
      <c r="B41" s="149" t="s">
        <v>578</v>
      </c>
      <c r="C41" s="145" t="s">
        <v>579</v>
      </c>
      <c r="D41" s="150">
        <f>+D37+D38+D39+D40</f>
        <v>1563398.3499999992</v>
      </c>
      <c r="E41" s="150">
        <f>+E37+E38+E39+E40</f>
        <v>-1303117.2299999981</v>
      </c>
      <c r="F41" s="151"/>
      <c r="G41" s="152"/>
      <c r="H41" s="153"/>
    </row>
    <row r="42" spans="2:9" s="154" customFormat="1" ht="28.05" customHeight="1">
      <c r="B42" s="155"/>
      <c r="C42" s="156"/>
      <c r="D42" s="157"/>
      <c r="E42" s="157"/>
      <c r="F42" s="151"/>
      <c r="G42" s="152"/>
      <c r="H42" s="153"/>
    </row>
    <row r="43" spans="2:9" s="154" customFormat="1" ht="28.05" customHeight="1">
      <c r="B43" s="155"/>
      <c r="C43" s="158" t="s">
        <v>580</v>
      </c>
      <c r="D43" s="157"/>
      <c r="E43" s="157"/>
      <c r="F43" s="151"/>
      <c r="G43" s="152"/>
      <c r="H43" s="153"/>
    </row>
    <row r="44" spans="2:9" s="121" customFormat="1">
      <c r="B44" s="159" t="s">
        <v>581</v>
      </c>
      <c r="C44" s="160" t="s">
        <v>582</v>
      </c>
      <c r="D44" s="161">
        <v>-7000</v>
      </c>
      <c r="E44" s="161">
        <v>-4490</v>
      </c>
      <c r="F44" s="119"/>
      <c r="G44" s="152"/>
      <c r="H44" s="143"/>
    </row>
    <row r="45" spans="2:9" s="121" customFormat="1" ht="22.05" customHeight="1">
      <c r="B45" s="159" t="s">
        <v>583</v>
      </c>
      <c r="C45" s="160" t="s">
        <v>584</v>
      </c>
      <c r="D45" s="161">
        <v>-7664375.7599999998</v>
      </c>
      <c r="E45" s="161">
        <v>-3548535</v>
      </c>
      <c r="F45" s="119"/>
      <c r="G45" s="152"/>
      <c r="H45" s="143"/>
    </row>
    <row r="46" spans="2:9" s="121" customFormat="1" ht="34.799999999999997">
      <c r="B46" s="159" t="s">
        <v>585</v>
      </c>
      <c r="C46" s="160" t="s">
        <v>586</v>
      </c>
      <c r="D46" s="161">
        <v>0</v>
      </c>
      <c r="E46" s="161">
        <v>0</v>
      </c>
      <c r="F46" s="119"/>
      <c r="G46" s="152"/>
      <c r="H46" s="143"/>
    </row>
    <row r="47" spans="2:9" s="121" customFormat="1" ht="22.05" customHeight="1">
      <c r="B47" s="159" t="s">
        <v>587</v>
      </c>
      <c r="C47" s="160" t="s">
        <v>588</v>
      </c>
      <c r="D47" s="161">
        <v>0</v>
      </c>
      <c r="E47" s="161">
        <v>0</v>
      </c>
      <c r="F47" s="119"/>
      <c r="G47" s="152"/>
      <c r="H47" s="143"/>
    </row>
    <row r="48" spans="2:9" s="121" customFormat="1" ht="22.05" customHeight="1">
      <c r="B48" s="159" t="s">
        <v>589</v>
      </c>
      <c r="C48" s="160" t="s">
        <v>590</v>
      </c>
      <c r="D48" s="161">
        <v>6234541.5699999994</v>
      </c>
      <c r="E48" s="161">
        <v>5221423.8600000003</v>
      </c>
      <c r="F48" s="119"/>
      <c r="G48" s="152"/>
      <c r="H48" s="143"/>
      <c r="I48" s="162"/>
    </row>
    <row r="49" spans="2:9" s="121" customFormat="1" ht="34.799999999999997">
      <c r="B49" s="159" t="s">
        <v>591</v>
      </c>
      <c r="C49" s="160" t="s">
        <v>592</v>
      </c>
      <c r="D49" s="161">
        <v>0</v>
      </c>
      <c r="E49" s="161">
        <v>0</v>
      </c>
      <c r="F49" s="119"/>
      <c r="G49" s="152"/>
      <c r="H49" s="143"/>
    </row>
    <row r="50" spans="2:9" s="121" customFormat="1">
      <c r="B50" s="159" t="s">
        <v>593</v>
      </c>
      <c r="C50" s="160" t="s">
        <v>594</v>
      </c>
      <c r="D50" s="161">
        <v>0</v>
      </c>
      <c r="E50" s="161">
        <v>0</v>
      </c>
      <c r="F50" s="119"/>
      <c r="G50" s="120"/>
      <c r="H50" s="143"/>
      <c r="I50" s="144"/>
    </row>
    <row r="51" spans="2:9" s="121" customFormat="1">
      <c r="B51" s="159" t="s">
        <v>595</v>
      </c>
      <c r="C51" s="160" t="s">
        <v>596</v>
      </c>
      <c r="D51" s="161">
        <v>0</v>
      </c>
      <c r="E51" s="161">
        <v>0</v>
      </c>
      <c r="F51" s="119"/>
      <c r="G51" s="120"/>
      <c r="H51" s="143"/>
    </row>
    <row r="52" spans="2:9" s="121" customFormat="1" ht="34.799999999999997">
      <c r="B52" s="159" t="s">
        <v>597</v>
      </c>
      <c r="C52" s="160" t="s">
        <v>598</v>
      </c>
      <c r="D52" s="161">
        <v>0</v>
      </c>
      <c r="E52" s="161">
        <v>0</v>
      </c>
      <c r="F52" s="119"/>
      <c r="G52" s="120"/>
      <c r="H52" s="143"/>
    </row>
    <row r="53" spans="2:9" s="121" customFormat="1" ht="34.799999999999997">
      <c r="B53" s="159" t="s">
        <v>599</v>
      </c>
      <c r="C53" s="160" t="s">
        <v>600</v>
      </c>
      <c r="D53" s="161">
        <v>0</v>
      </c>
      <c r="E53" s="161">
        <v>0</v>
      </c>
      <c r="F53" s="119"/>
      <c r="G53" s="120"/>
      <c r="H53" s="143"/>
    </row>
    <row r="54" spans="2:9" s="121" customFormat="1" ht="22.05" customHeight="1">
      <c r="B54" s="159" t="s">
        <v>601</v>
      </c>
      <c r="C54" s="160" t="s">
        <v>602</v>
      </c>
      <c r="D54" s="161">
        <v>0</v>
      </c>
      <c r="E54" s="161">
        <v>0</v>
      </c>
      <c r="F54" s="119"/>
      <c r="G54" s="120"/>
      <c r="H54" s="143"/>
    </row>
    <row r="55" spans="2:9" s="121" customFormat="1" ht="22.05" customHeight="1">
      <c r="B55" s="159" t="s">
        <v>603</v>
      </c>
      <c r="C55" s="160" t="s">
        <v>604</v>
      </c>
      <c r="D55" s="161">
        <v>0</v>
      </c>
      <c r="E55" s="161">
        <v>0</v>
      </c>
      <c r="F55" s="119"/>
      <c r="G55" s="120"/>
      <c r="H55" s="143"/>
    </row>
    <row r="56" spans="2:9" s="121" customFormat="1">
      <c r="B56" s="159" t="s">
        <v>605</v>
      </c>
      <c r="C56" s="160" t="s">
        <v>606</v>
      </c>
      <c r="D56" s="161">
        <v>0</v>
      </c>
      <c r="E56" s="161">
        <v>0</v>
      </c>
      <c r="F56" s="119"/>
      <c r="G56" s="120"/>
      <c r="H56" s="143"/>
    </row>
    <row r="57" spans="2:9" s="121" customFormat="1" ht="34.799999999999997">
      <c r="B57" s="159" t="s">
        <v>607</v>
      </c>
      <c r="C57" s="160" t="s">
        <v>608</v>
      </c>
      <c r="D57" s="161">
        <v>0</v>
      </c>
      <c r="E57" s="161">
        <v>0</v>
      </c>
      <c r="F57" s="119"/>
      <c r="G57" s="120"/>
      <c r="H57" s="143"/>
    </row>
    <row r="58" spans="2:9" s="121" customFormat="1">
      <c r="B58" s="159" t="s">
        <v>609</v>
      </c>
      <c r="C58" s="160" t="s">
        <v>610</v>
      </c>
      <c r="D58" s="161">
        <v>0</v>
      </c>
      <c r="E58" s="161">
        <v>0</v>
      </c>
      <c r="F58" s="119"/>
      <c r="G58" s="120"/>
      <c r="H58" s="143"/>
    </row>
    <row r="59" spans="2:9" s="121" customFormat="1" ht="22.05" customHeight="1">
      <c r="B59" s="159" t="s">
        <v>611</v>
      </c>
      <c r="C59" s="160" t="s">
        <v>612</v>
      </c>
      <c r="D59" s="161">
        <v>0</v>
      </c>
      <c r="E59" s="161">
        <v>0</v>
      </c>
      <c r="F59" s="119"/>
      <c r="G59" s="120"/>
      <c r="H59" s="143"/>
    </row>
    <row r="60" spans="2:9" s="121" customFormat="1" ht="22.05" customHeight="1">
      <c r="B60" s="159" t="s">
        <v>613</v>
      </c>
      <c r="C60" s="160" t="s">
        <v>614</v>
      </c>
      <c r="D60" s="161">
        <v>0</v>
      </c>
      <c r="E60" s="161">
        <v>0</v>
      </c>
      <c r="F60" s="119"/>
      <c r="G60" s="120"/>
      <c r="H60" s="143"/>
    </row>
    <row r="61" spans="2:9" s="121" customFormat="1" ht="22.05" customHeight="1">
      <c r="B61" s="159" t="s">
        <v>615</v>
      </c>
      <c r="C61" s="160" t="s">
        <v>616</v>
      </c>
      <c r="D61" s="161">
        <v>0</v>
      </c>
      <c r="E61" s="161">
        <v>0</v>
      </c>
      <c r="F61" s="119"/>
      <c r="G61" s="120"/>
      <c r="H61" s="143"/>
    </row>
    <row r="62" spans="2:9" s="121" customFormat="1" ht="22.05" customHeight="1">
      <c r="B62" s="159" t="s">
        <v>617</v>
      </c>
      <c r="C62" s="160" t="s">
        <v>618</v>
      </c>
      <c r="D62" s="161">
        <v>0</v>
      </c>
      <c r="E62" s="161">
        <v>0</v>
      </c>
      <c r="F62" s="119"/>
      <c r="G62" s="120"/>
      <c r="H62" s="143"/>
    </row>
    <row r="63" spans="2:9" s="121" customFormat="1" ht="22.05" customHeight="1">
      <c r="B63" s="159" t="s">
        <v>619</v>
      </c>
      <c r="C63" s="160" t="s">
        <v>620</v>
      </c>
      <c r="D63" s="161">
        <v>0</v>
      </c>
      <c r="E63" s="161">
        <v>0</v>
      </c>
      <c r="F63" s="119"/>
      <c r="G63" s="120"/>
      <c r="H63" s="143"/>
    </row>
    <row r="64" spans="2:9" s="154" customFormat="1" ht="28.05" customHeight="1">
      <c r="B64" s="163" t="s">
        <v>621</v>
      </c>
      <c r="C64" s="145" t="s">
        <v>622</v>
      </c>
      <c r="D64" s="150">
        <f>SUM(D44:D63)</f>
        <v>-1436834.1900000004</v>
      </c>
      <c r="E64" s="150">
        <f>SUM(E44:E63)</f>
        <v>1668398.8600000003</v>
      </c>
      <c r="F64" s="151"/>
      <c r="G64" s="152"/>
      <c r="H64" s="153"/>
    </row>
    <row r="65" spans="2:8" s="154" customFormat="1" ht="28.05" customHeight="1">
      <c r="B65" s="164"/>
      <c r="C65" s="165"/>
      <c r="D65" s="157"/>
      <c r="E65" s="157"/>
      <c r="F65" s="151"/>
      <c r="G65" s="152"/>
      <c r="H65" s="153"/>
    </row>
    <row r="66" spans="2:8" s="154" customFormat="1" ht="28.05" customHeight="1">
      <c r="B66" s="164"/>
      <c r="C66" s="166" t="s">
        <v>623</v>
      </c>
      <c r="D66" s="157"/>
      <c r="E66" s="157"/>
      <c r="F66" s="151"/>
      <c r="G66" s="152"/>
      <c r="H66" s="153"/>
    </row>
    <row r="67" spans="2:8" s="154" customFormat="1">
      <c r="B67" s="160" t="s">
        <v>624</v>
      </c>
      <c r="C67" s="160" t="s">
        <v>625</v>
      </c>
      <c r="D67" s="167">
        <f>SUM(D68:D75)</f>
        <v>0</v>
      </c>
      <c r="E67" s="167">
        <f>SUM(E68:E75)</f>
        <v>2950000</v>
      </c>
      <c r="F67" s="151"/>
      <c r="G67" s="152"/>
      <c r="H67" s="153"/>
    </row>
    <row r="68" spans="2:8" s="154" customFormat="1">
      <c r="B68" s="159" t="s">
        <v>626</v>
      </c>
      <c r="C68" s="160" t="s">
        <v>627</v>
      </c>
      <c r="D68" s="168">
        <v>0</v>
      </c>
      <c r="E68" s="168">
        <v>0</v>
      </c>
      <c r="F68" s="151"/>
      <c r="G68" s="152"/>
      <c r="H68" s="153"/>
    </row>
    <row r="69" spans="2:8" s="154" customFormat="1">
      <c r="B69" s="159" t="s">
        <v>628</v>
      </c>
      <c r="C69" s="160" t="s">
        <v>629</v>
      </c>
      <c r="D69" s="168">
        <v>0</v>
      </c>
      <c r="E69" s="168">
        <v>2950000</v>
      </c>
      <c r="F69" s="151"/>
      <c r="G69" s="152"/>
      <c r="H69" s="153"/>
    </row>
    <row r="70" spans="2:8" s="154" customFormat="1">
      <c r="B70" s="159" t="s">
        <v>630</v>
      </c>
      <c r="C70" s="160" t="s">
        <v>631</v>
      </c>
      <c r="D70" s="168">
        <v>0</v>
      </c>
      <c r="E70" s="168">
        <v>0</v>
      </c>
      <c r="F70" s="151"/>
      <c r="G70" s="152"/>
      <c r="H70" s="153"/>
    </row>
    <row r="71" spans="2:8" s="154" customFormat="1">
      <c r="B71" s="159" t="s">
        <v>632</v>
      </c>
      <c r="C71" s="160" t="s">
        <v>633</v>
      </c>
      <c r="D71" s="168">
        <v>0</v>
      </c>
      <c r="E71" s="168">
        <v>0</v>
      </c>
      <c r="F71" s="151"/>
      <c r="G71" s="152"/>
      <c r="H71" s="153"/>
    </row>
    <row r="72" spans="2:8" s="154" customFormat="1">
      <c r="B72" s="159" t="s">
        <v>634</v>
      </c>
      <c r="C72" s="160" t="s">
        <v>635</v>
      </c>
      <c r="D72" s="168">
        <v>0</v>
      </c>
      <c r="E72" s="168">
        <v>0</v>
      </c>
      <c r="F72" s="151"/>
      <c r="G72" s="152"/>
      <c r="H72" s="153"/>
    </row>
    <row r="73" spans="2:8" s="154" customFormat="1">
      <c r="B73" s="159" t="s">
        <v>636</v>
      </c>
      <c r="C73" s="160" t="s">
        <v>637</v>
      </c>
      <c r="D73" s="168">
        <v>0</v>
      </c>
      <c r="E73" s="168">
        <v>0</v>
      </c>
      <c r="F73" s="151"/>
      <c r="G73" s="152"/>
      <c r="H73" s="153"/>
    </row>
    <row r="74" spans="2:8" s="154" customFormat="1">
      <c r="B74" s="159" t="s">
        <v>638</v>
      </c>
      <c r="C74" s="160" t="s">
        <v>639</v>
      </c>
      <c r="D74" s="168">
        <v>0</v>
      </c>
      <c r="E74" s="168">
        <v>0</v>
      </c>
      <c r="F74" s="151"/>
      <c r="G74" s="152"/>
      <c r="H74" s="153"/>
    </row>
    <row r="75" spans="2:8" s="154" customFormat="1">
      <c r="B75" s="159" t="s">
        <v>640</v>
      </c>
      <c r="C75" s="160" t="s">
        <v>641</v>
      </c>
      <c r="D75" s="168">
        <v>0</v>
      </c>
      <c r="E75" s="168">
        <v>0</v>
      </c>
      <c r="F75" s="151"/>
      <c r="G75" s="152"/>
      <c r="H75" s="153"/>
    </row>
    <row r="76" spans="2:8" s="154" customFormat="1">
      <c r="B76" s="159" t="s">
        <v>642</v>
      </c>
      <c r="C76" s="160" t="s">
        <v>643</v>
      </c>
      <c r="D76" s="136">
        <f>SUM(D77:D86)</f>
        <v>-17915.690000000002</v>
      </c>
      <c r="E76" s="136">
        <f>SUM(E77:E86)</f>
        <v>-3591826.36</v>
      </c>
      <c r="F76" s="151"/>
      <c r="G76" s="152"/>
      <c r="H76" s="153"/>
    </row>
    <row r="77" spans="2:8" s="154" customFormat="1">
      <c r="B77" s="159" t="s">
        <v>644</v>
      </c>
      <c r="C77" s="160" t="s">
        <v>645</v>
      </c>
      <c r="D77" s="168">
        <v>0</v>
      </c>
      <c r="E77" s="168">
        <v>0</v>
      </c>
      <c r="F77" s="151"/>
      <c r="G77" s="152"/>
      <c r="H77" s="153"/>
    </row>
    <row r="78" spans="2:8" s="154" customFormat="1">
      <c r="B78" s="159" t="s">
        <v>646</v>
      </c>
      <c r="C78" s="160" t="s">
        <v>647</v>
      </c>
      <c r="D78" s="168">
        <v>0</v>
      </c>
      <c r="E78" s="168">
        <v>0</v>
      </c>
      <c r="F78" s="151"/>
      <c r="G78" s="152"/>
      <c r="H78" s="153"/>
    </row>
    <row r="79" spans="2:8" s="154" customFormat="1" ht="34.799999999999997">
      <c r="B79" s="159" t="s">
        <v>648</v>
      </c>
      <c r="C79" s="160" t="s">
        <v>649</v>
      </c>
      <c r="D79" s="168">
        <v>0</v>
      </c>
      <c r="E79" s="168">
        <v>0</v>
      </c>
      <c r="F79" s="151"/>
      <c r="G79" s="152"/>
      <c r="H79" s="153"/>
    </row>
    <row r="80" spans="2:8" s="154" customFormat="1" ht="34.799999999999997">
      <c r="B80" s="159" t="s">
        <v>650</v>
      </c>
      <c r="C80" s="160" t="s">
        <v>651</v>
      </c>
      <c r="D80" s="168"/>
      <c r="E80" s="168">
        <v>0</v>
      </c>
      <c r="F80" s="151"/>
      <c r="G80" s="152"/>
      <c r="H80" s="153"/>
    </row>
    <row r="81" spans="2:8" s="154" customFormat="1">
      <c r="B81" s="159" t="s">
        <v>652</v>
      </c>
      <c r="C81" s="160" t="s">
        <v>653</v>
      </c>
      <c r="D81" s="168">
        <v>0</v>
      </c>
      <c r="E81" s="168">
        <v>0</v>
      </c>
      <c r="F81" s="151"/>
      <c r="G81" s="152"/>
      <c r="H81" s="153"/>
    </row>
    <row r="82" spans="2:8" s="154" customFormat="1">
      <c r="B82" s="159" t="s">
        <v>654</v>
      </c>
      <c r="C82" s="160" t="s">
        <v>655</v>
      </c>
      <c r="D82" s="168">
        <v>-17915.690000000002</v>
      </c>
      <c r="E82" s="168">
        <v>-3591826.36</v>
      </c>
      <c r="F82" s="151"/>
      <c r="G82" s="152"/>
      <c r="H82" s="153"/>
    </row>
    <row r="83" spans="2:8" s="154" customFormat="1">
      <c r="B83" s="159" t="s">
        <v>656</v>
      </c>
      <c r="C83" s="160" t="s">
        <v>657</v>
      </c>
      <c r="D83" s="168">
        <v>0</v>
      </c>
      <c r="E83" s="168">
        <v>0</v>
      </c>
      <c r="F83" s="151"/>
      <c r="G83" s="152"/>
      <c r="H83" s="153"/>
    </row>
    <row r="84" spans="2:8" s="154" customFormat="1">
      <c r="B84" s="159" t="s">
        <v>658</v>
      </c>
      <c r="C84" s="160" t="s">
        <v>659</v>
      </c>
      <c r="D84" s="168">
        <v>0</v>
      </c>
      <c r="E84" s="168">
        <v>0</v>
      </c>
      <c r="F84" s="151"/>
      <c r="G84" s="152"/>
      <c r="H84" s="153"/>
    </row>
    <row r="85" spans="2:8" s="154" customFormat="1" ht="34.799999999999997">
      <c r="B85" s="159" t="s">
        <v>660</v>
      </c>
      <c r="C85" s="160" t="s">
        <v>661</v>
      </c>
      <c r="D85" s="168">
        <v>0</v>
      </c>
      <c r="E85" s="168">
        <v>0</v>
      </c>
      <c r="F85" s="151"/>
      <c r="G85" s="152"/>
      <c r="H85" s="153"/>
    </row>
    <row r="86" spans="2:8" s="154" customFormat="1" ht="34.799999999999997">
      <c r="B86" s="159" t="s">
        <v>662</v>
      </c>
      <c r="C86" s="160" t="s">
        <v>663</v>
      </c>
      <c r="D86" s="168">
        <v>0</v>
      </c>
      <c r="E86" s="168">
        <v>0</v>
      </c>
      <c r="F86" s="151"/>
      <c r="G86" s="152"/>
      <c r="H86" s="153"/>
    </row>
    <row r="87" spans="2:8" s="154" customFormat="1">
      <c r="B87" s="159" t="s">
        <v>664</v>
      </c>
      <c r="C87" s="160" t="s">
        <v>665</v>
      </c>
      <c r="D87" s="168">
        <v>0</v>
      </c>
      <c r="E87" s="168">
        <v>0</v>
      </c>
      <c r="F87" s="151"/>
      <c r="G87" s="152"/>
      <c r="H87" s="153"/>
    </row>
    <row r="88" spans="2:8" s="154" customFormat="1">
      <c r="B88" s="159" t="s">
        <v>666</v>
      </c>
      <c r="C88" s="160" t="s">
        <v>667</v>
      </c>
      <c r="D88" s="168">
        <v>0</v>
      </c>
      <c r="E88" s="168">
        <v>0</v>
      </c>
      <c r="F88" s="151"/>
      <c r="G88" s="152"/>
      <c r="H88" s="153"/>
    </row>
    <row r="89" spans="2:8" s="154" customFormat="1">
      <c r="B89" s="159" t="s">
        <v>668</v>
      </c>
      <c r="C89" s="160" t="s">
        <v>669</v>
      </c>
      <c r="D89" s="168">
        <v>0</v>
      </c>
      <c r="E89" s="168">
        <v>0</v>
      </c>
      <c r="F89" s="151"/>
      <c r="G89" s="152"/>
      <c r="H89" s="153"/>
    </row>
    <row r="90" spans="2:8" s="154" customFormat="1" ht="34.799999999999997">
      <c r="B90" s="159" t="s">
        <v>670</v>
      </c>
      <c r="C90" s="160" t="s">
        <v>671</v>
      </c>
      <c r="D90" s="168">
        <v>0</v>
      </c>
      <c r="E90" s="168">
        <v>0</v>
      </c>
      <c r="F90" s="151"/>
      <c r="G90" s="152"/>
      <c r="H90" s="153"/>
    </row>
    <row r="91" spans="2:8" s="154" customFormat="1">
      <c r="B91" s="159" t="s">
        <v>672</v>
      </c>
      <c r="C91" s="160" t="s">
        <v>673</v>
      </c>
      <c r="D91" s="168">
        <v>0</v>
      </c>
      <c r="E91" s="168">
        <v>0</v>
      </c>
      <c r="F91" s="151"/>
      <c r="G91" s="152"/>
      <c r="H91" s="153"/>
    </row>
    <row r="92" spans="2:8" s="154" customFormat="1">
      <c r="B92" s="159" t="s">
        <v>674</v>
      </c>
      <c r="C92" s="160" t="s">
        <v>675</v>
      </c>
      <c r="D92" s="168">
        <v>0</v>
      </c>
      <c r="E92" s="168">
        <v>0</v>
      </c>
      <c r="F92" s="151"/>
      <c r="G92" s="152"/>
      <c r="H92" s="153"/>
    </row>
    <row r="93" spans="2:8" s="154" customFormat="1">
      <c r="B93" s="159" t="s">
        <v>676</v>
      </c>
      <c r="C93" s="160" t="s">
        <v>677</v>
      </c>
      <c r="D93" s="168">
        <v>0</v>
      </c>
      <c r="E93" s="168">
        <v>0</v>
      </c>
      <c r="F93" s="151"/>
      <c r="G93" s="152"/>
      <c r="H93" s="153"/>
    </row>
    <row r="94" spans="2:8" s="154" customFormat="1">
      <c r="B94" s="163" t="s">
        <v>678</v>
      </c>
      <c r="C94" s="169" t="s">
        <v>679</v>
      </c>
      <c r="D94" s="150">
        <f>+D67+D76+D87+D88+D89+D90+D91+D92+D93</f>
        <v>-17915.690000000002</v>
      </c>
      <c r="E94" s="150">
        <f>+E67+E76+E87+E88+E89+E90+E91+E92+E93</f>
        <v>-641826.35999999987</v>
      </c>
      <c r="F94" s="151"/>
      <c r="G94" s="152"/>
      <c r="H94" s="153"/>
    </row>
    <row r="95" spans="2:8" s="154" customFormat="1">
      <c r="B95" s="155"/>
      <c r="C95" s="164"/>
      <c r="D95" s="157"/>
      <c r="E95" s="157"/>
      <c r="F95" s="151"/>
      <c r="G95" s="152"/>
      <c r="H95" s="153"/>
    </row>
    <row r="96" spans="2:8" s="121" customFormat="1">
      <c r="B96" s="163" t="s">
        <v>680</v>
      </c>
      <c r="C96" s="169" t="s">
        <v>681</v>
      </c>
      <c r="D96" s="150">
        <f>+D41+D64+D94</f>
        <v>108648.46999999875</v>
      </c>
      <c r="E96" s="150">
        <f>+E41+E64+E94</f>
        <v>-276544.72999999765</v>
      </c>
      <c r="F96" s="119"/>
      <c r="G96" s="120"/>
      <c r="H96" s="143"/>
    </row>
    <row r="97" spans="2:8" s="154" customFormat="1">
      <c r="B97" s="163" t="s">
        <v>682</v>
      </c>
      <c r="C97" s="169" t="s">
        <v>683</v>
      </c>
      <c r="D97" s="150">
        <f>+E100</f>
        <v>60730.710000001825</v>
      </c>
      <c r="E97" s="150">
        <v>337275.43999999994</v>
      </c>
      <c r="F97" s="151"/>
      <c r="G97" s="152"/>
      <c r="H97" s="153"/>
    </row>
    <row r="98" spans="2:8" s="154" customFormat="1" ht="34.799999999999997">
      <c r="B98" s="163" t="s">
        <v>684</v>
      </c>
      <c r="C98" s="169" t="s">
        <v>685</v>
      </c>
      <c r="D98" s="150">
        <v>169379</v>
      </c>
      <c r="E98" s="150">
        <v>60731.080000000016</v>
      </c>
      <c r="F98" s="151"/>
      <c r="G98" s="170"/>
      <c r="H98" s="153"/>
    </row>
    <row r="99" spans="2:8" s="121" customFormat="1">
      <c r="B99" s="163" t="s">
        <v>686</v>
      </c>
      <c r="C99" s="171" t="s">
        <v>687</v>
      </c>
      <c r="D99" s="172">
        <v>0</v>
      </c>
      <c r="E99" s="172">
        <v>0</v>
      </c>
      <c r="F99" s="119"/>
      <c r="G99" s="120"/>
      <c r="H99" s="143"/>
    </row>
    <row r="100" spans="2:8" s="154" customFormat="1" ht="66.75" customHeight="1" thickBot="1">
      <c r="B100" s="173" t="s">
        <v>688</v>
      </c>
      <c r="C100" s="174" t="s">
        <v>689</v>
      </c>
      <c r="D100" s="150">
        <f>+D98</f>
        <v>169379</v>
      </c>
      <c r="E100" s="150">
        <v>60730.710000001825</v>
      </c>
      <c r="F100" s="151"/>
      <c r="G100" s="175"/>
      <c r="H100" s="153"/>
    </row>
    <row r="101" spans="2:8" s="121" customFormat="1" ht="21.75" customHeight="1">
      <c r="B101" s="119"/>
      <c r="C101" s="176"/>
      <c r="D101" s="177"/>
      <c r="E101" s="177"/>
      <c r="F101" s="119"/>
      <c r="G101" s="178"/>
      <c r="H101" s="143"/>
    </row>
    <row r="102" spans="2:8" s="121" customFormat="1" ht="14.1" customHeight="1">
      <c r="B102" s="119"/>
      <c r="C102" s="119"/>
      <c r="D102" s="177"/>
      <c r="E102" s="177"/>
      <c r="F102" s="119"/>
      <c r="G102" s="178"/>
      <c r="H102" s="143"/>
    </row>
    <row r="103" spans="2:8" s="121" customFormat="1" ht="14.1" customHeight="1">
      <c r="B103" s="178"/>
      <c r="C103" s="179"/>
      <c r="D103" s="180"/>
      <c r="E103" s="180"/>
      <c r="F103" s="119"/>
      <c r="G103" s="178"/>
      <c r="H103" s="143"/>
    </row>
    <row r="104" spans="2:8" s="121" customFormat="1" ht="14.1" customHeight="1">
      <c r="B104" s="178"/>
      <c r="C104" s="179"/>
      <c r="D104" s="180"/>
      <c r="E104" s="180"/>
      <c r="F104" s="119"/>
      <c r="G104" s="178"/>
      <c r="H104" s="143"/>
    </row>
    <row r="105" spans="2:8" s="121" customFormat="1" ht="14.1" customHeight="1">
      <c r="B105" s="178"/>
      <c r="C105" s="179"/>
      <c r="D105" s="180"/>
      <c r="E105" s="180"/>
      <c r="F105" s="119"/>
      <c r="G105" s="178"/>
      <c r="H105" s="143"/>
    </row>
    <row r="106" spans="2:8" s="121" customFormat="1" ht="20.25" customHeight="1">
      <c r="B106" s="178"/>
      <c r="C106" s="181" t="s">
        <v>690</v>
      </c>
      <c r="D106" s="182">
        <f>+D98-D97-D96</f>
        <v>-0.18000000057509169</v>
      </c>
      <c r="E106" s="182">
        <f>+E98-E97-E96</f>
        <v>0.36999999772524461</v>
      </c>
      <c r="F106" s="119"/>
      <c r="G106" s="178"/>
      <c r="H106" s="143"/>
    </row>
    <row r="107" spans="2:8" s="121" customFormat="1" ht="14.1" customHeight="1">
      <c r="B107" s="178"/>
      <c r="C107" s="179"/>
      <c r="D107" s="180"/>
      <c r="E107" s="183"/>
      <c r="F107" s="119"/>
      <c r="G107" s="178"/>
      <c r="H107" s="143"/>
    </row>
    <row r="108" spans="2:8" s="121" customFormat="1" ht="14.1" customHeight="1">
      <c r="B108" s="178"/>
      <c r="C108" s="179"/>
      <c r="D108" s="180"/>
      <c r="E108" s="183"/>
      <c r="F108" s="119"/>
      <c r="G108" s="178"/>
      <c r="H108" s="143"/>
    </row>
    <row r="109" spans="2:8" s="121" customFormat="1" ht="14.1" customHeight="1">
      <c r="B109" s="178"/>
      <c r="C109" s="179"/>
      <c r="D109" s="180"/>
      <c r="E109" s="183"/>
      <c r="F109" s="119"/>
      <c r="G109" s="178"/>
      <c r="H109" s="143"/>
    </row>
    <row r="110" spans="2:8" s="121" customFormat="1" ht="14.1" customHeight="1">
      <c r="B110" s="178"/>
      <c r="C110" s="179"/>
      <c r="D110" s="180"/>
      <c r="E110" s="183"/>
      <c r="F110" s="119"/>
      <c r="G110" s="178"/>
      <c r="H110" s="143"/>
    </row>
    <row r="111" spans="2:8" s="121" customFormat="1" ht="14.1" customHeight="1">
      <c r="B111" s="178"/>
      <c r="C111" s="179"/>
      <c r="D111" s="180"/>
      <c r="E111" s="183"/>
      <c r="F111" s="119"/>
      <c r="G111" s="178"/>
      <c r="H111" s="143"/>
    </row>
    <row r="112" spans="2:8" s="121" customFormat="1" ht="14.1" customHeight="1">
      <c r="B112" s="178"/>
      <c r="C112" s="179"/>
      <c r="D112" s="180"/>
      <c r="E112" s="183"/>
      <c r="F112" s="119"/>
      <c r="G112" s="178"/>
      <c r="H112" s="143"/>
    </row>
    <row r="113" spans="2:8" s="121" customFormat="1" ht="14.1" customHeight="1">
      <c r="B113" s="178"/>
      <c r="C113" s="179"/>
      <c r="D113" s="180"/>
      <c r="E113" s="183"/>
      <c r="F113" s="119"/>
      <c r="G113" s="178"/>
      <c r="H113" s="143"/>
    </row>
    <row r="114" spans="2:8" s="121" customFormat="1" ht="14.1" customHeight="1">
      <c r="B114" s="178"/>
      <c r="C114" s="179"/>
      <c r="D114" s="180"/>
      <c r="E114" s="183"/>
      <c r="F114" s="119"/>
      <c r="G114" s="178"/>
      <c r="H114" s="143"/>
    </row>
    <row r="115" spans="2:8" s="121" customFormat="1" ht="14.1" customHeight="1">
      <c r="B115" s="178"/>
      <c r="C115" s="179"/>
      <c r="D115" s="180"/>
      <c r="E115" s="183"/>
      <c r="F115" s="119"/>
      <c r="G115" s="178"/>
      <c r="H115" s="143"/>
    </row>
    <row r="116" spans="2:8" s="121" customFormat="1" ht="14.1" customHeight="1">
      <c r="B116" s="178"/>
      <c r="C116" s="179"/>
      <c r="D116" s="180"/>
      <c r="E116" s="183"/>
      <c r="F116" s="119"/>
      <c r="G116" s="178"/>
      <c r="H116" s="143"/>
    </row>
    <row r="117" spans="2:8" s="121" customFormat="1" ht="14.1" customHeight="1">
      <c r="B117" s="178"/>
      <c r="C117" s="179"/>
      <c r="D117" s="180"/>
      <c r="E117" s="183"/>
      <c r="F117" s="119"/>
      <c r="G117" s="178"/>
      <c r="H117" s="143"/>
    </row>
    <row r="118" spans="2:8" s="121" customFormat="1" ht="14.1" customHeight="1">
      <c r="B118" s="178"/>
      <c r="C118" s="179"/>
      <c r="D118" s="180"/>
      <c r="E118" s="183"/>
      <c r="F118" s="119"/>
      <c r="G118" s="178"/>
      <c r="H118" s="143"/>
    </row>
    <row r="119" spans="2:8" s="121" customFormat="1" ht="14.1" customHeight="1">
      <c r="B119" s="178"/>
      <c r="C119" s="179"/>
      <c r="D119" s="180"/>
      <c r="E119" s="183"/>
      <c r="F119" s="119"/>
      <c r="G119" s="178"/>
      <c r="H119" s="143"/>
    </row>
    <row r="120" spans="2:8" s="121" customFormat="1" ht="14.1" customHeight="1">
      <c r="B120" s="178"/>
      <c r="C120" s="179"/>
      <c r="D120" s="180"/>
      <c r="E120" s="183"/>
      <c r="F120" s="119"/>
      <c r="G120" s="178"/>
      <c r="H120" s="143"/>
    </row>
    <row r="121" spans="2:8" s="121" customFormat="1" ht="14.1" customHeight="1">
      <c r="B121" s="178"/>
      <c r="C121" s="179"/>
      <c r="D121" s="180"/>
      <c r="E121" s="183"/>
      <c r="F121" s="119"/>
      <c r="G121" s="178"/>
      <c r="H121" s="143"/>
    </row>
    <row r="122" spans="2:8" s="121" customFormat="1" ht="14.1" customHeight="1">
      <c r="B122" s="178"/>
      <c r="C122" s="179"/>
      <c r="D122" s="180"/>
      <c r="E122" s="183"/>
      <c r="F122" s="119"/>
      <c r="G122" s="178"/>
      <c r="H122" s="143"/>
    </row>
    <row r="123" spans="2:8" s="121" customFormat="1" ht="14.1" customHeight="1">
      <c r="B123" s="478"/>
      <c r="C123" s="478"/>
      <c r="D123" s="478"/>
      <c r="E123" s="478"/>
      <c r="F123" s="119"/>
      <c r="G123" s="178"/>
      <c r="H123" s="143"/>
    </row>
    <row r="124" spans="2:8">
      <c r="B124" s="184"/>
      <c r="C124" s="185"/>
      <c r="D124" s="183"/>
      <c r="E124" s="183"/>
      <c r="F124" s="186"/>
      <c r="G124" s="184"/>
      <c r="H124" s="143"/>
    </row>
    <row r="125" spans="2:8">
      <c r="B125" s="184"/>
      <c r="C125" s="185"/>
      <c r="D125" s="183"/>
      <c r="E125" s="183"/>
      <c r="F125" s="186"/>
      <c r="G125" s="184"/>
      <c r="H125" s="143"/>
    </row>
    <row r="126" spans="2:8">
      <c r="B126" s="184"/>
      <c r="C126" s="185"/>
      <c r="D126" s="183"/>
      <c r="E126" s="183"/>
      <c r="F126" s="186"/>
      <c r="G126" s="184"/>
      <c r="H126" s="143"/>
    </row>
    <row r="127" spans="2:8">
      <c r="B127" s="184"/>
      <c r="C127" s="185"/>
      <c r="D127" s="183"/>
      <c r="E127" s="183"/>
      <c r="F127" s="186"/>
      <c r="G127" s="184"/>
      <c r="H127" s="143"/>
    </row>
    <row r="128" spans="2:8">
      <c r="B128" s="184"/>
      <c r="C128" s="185"/>
      <c r="D128" s="183"/>
      <c r="E128" s="183"/>
      <c r="F128" s="186"/>
      <c r="G128" s="184"/>
      <c r="H128" s="143"/>
    </row>
    <row r="129" spans="2:8">
      <c r="B129" s="184"/>
      <c r="C129" s="185"/>
      <c r="D129" s="183"/>
      <c r="E129" s="183"/>
      <c r="F129" s="186"/>
      <c r="G129" s="184"/>
      <c r="H129" s="143"/>
    </row>
    <row r="130" spans="2:8">
      <c r="B130" s="184"/>
      <c r="C130" s="185"/>
      <c r="D130" s="183"/>
      <c r="E130" s="183"/>
      <c r="F130" s="186"/>
      <c r="G130" s="184"/>
      <c r="H130" s="143"/>
    </row>
    <row r="131" spans="2:8">
      <c r="B131" s="184"/>
      <c r="C131" s="185"/>
      <c r="D131" s="183"/>
      <c r="E131" s="183"/>
      <c r="F131" s="186"/>
      <c r="G131" s="184"/>
      <c r="H131" s="143"/>
    </row>
    <row r="132" spans="2:8">
      <c r="B132" s="184"/>
      <c r="C132" s="185"/>
      <c r="D132" s="183"/>
      <c r="E132" s="183"/>
      <c r="F132" s="186"/>
      <c r="G132" s="184"/>
      <c r="H132" s="143"/>
    </row>
    <row r="133" spans="2:8">
      <c r="B133" s="184"/>
      <c r="C133" s="185"/>
      <c r="D133" s="183"/>
      <c r="E133" s="183"/>
      <c r="F133" s="184"/>
      <c r="G133" s="184"/>
      <c r="H133" s="143"/>
    </row>
    <row r="134" spans="2:8">
      <c r="B134" s="184"/>
      <c r="C134" s="185"/>
      <c r="D134" s="183"/>
      <c r="E134" s="183"/>
      <c r="F134" s="184"/>
      <c r="G134" s="184"/>
      <c r="H134" s="143"/>
    </row>
    <row r="135" spans="2:8">
      <c r="B135" s="184"/>
      <c r="C135" s="185"/>
      <c r="D135" s="183"/>
      <c r="E135" s="183"/>
      <c r="F135" s="184"/>
      <c r="G135" s="184"/>
      <c r="H135" s="143"/>
    </row>
    <row r="136" spans="2:8">
      <c r="B136" s="184"/>
      <c r="C136" s="185"/>
      <c r="D136" s="183"/>
      <c r="E136" s="183"/>
      <c r="F136" s="184"/>
      <c r="G136" s="184"/>
      <c r="H136" s="143"/>
    </row>
    <row r="137" spans="2:8">
      <c r="B137" s="184"/>
      <c r="C137" s="185"/>
      <c r="D137" s="183"/>
      <c r="E137" s="183"/>
      <c r="F137" s="184"/>
      <c r="G137" s="184"/>
      <c r="H137" s="143"/>
    </row>
    <row r="138" spans="2:8">
      <c r="B138" s="184"/>
      <c r="C138" s="185"/>
      <c r="D138" s="183"/>
      <c r="E138" s="183"/>
      <c r="F138" s="184"/>
      <c r="G138" s="184"/>
      <c r="H138" s="143"/>
    </row>
    <row r="139" spans="2:8">
      <c r="B139" s="184"/>
      <c r="C139" s="185"/>
      <c r="D139" s="183"/>
      <c r="E139" s="183"/>
      <c r="F139" s="184"/>
      <c r="G139" s="184"/>
      <c r="H139" s="143"/>
    </row>
    <row r="140" spans="2:8">
      <c r="B140" s="184"/>
      <c r="C140" s="185"/>
      <c r="D140" s="183"/>
      <c r="E140" s="183"/>
      <c r="F140" s="184"/>
      <c r="G140" s="184"/>
      <c r="H140" s="143"/>
    </row>
    <row r="141" spans="2:8">
      <c r="B141" s="184"/>
      <c r="C141" s="185"/>
      <c r="D141" s="183"/>
      <c r="E141" s="183"/>
      <c r="F141" s="184"/>
      <c r="G141" s="184"/>
      <c r="H141" s="143"/>
    </row>
    <row r="142" spans="2:8">
      <c r="B142" s="184"/>
      <c r="C142" s="185"/>
      <c r="D142" s="183"/>
      <c r="E142" s="183"/>
      <c r="F142" s="184"/>
      <c r="G142" s="184"/>
      <c r="H142" s="143"/>
    </row>
    <row r="143" spans="2:8">
      <c r="B143" s="184"/>
      <c r="C143" s="185"/>
      <c r="D143" s="183"/>
      <c r="E143" s="183"/>
      <c r="F143" s="184"/>
      <c r="G143" s="184"/>
      <c r="H143" s="143"/>
    </row>
    <row r="144" spans="2:8">
      <c r="B144" s="184"/>
      <c r="C144" s="185"/>
      <c r="D144" s="183"/>
      <c r="E144" s="183"/>
      <c r="F144" s="184"/>
      <c r="G144" s="184"/>
      <c r="H144" s="143"/>
    </row>
    <row r="145" spans="2:8">
      <c r="B145" s="184"/>
      <c r="C145" s="185"/>
      <c r="D145" s="183"/>
      <c r="E145" s="183"/>
      <c r="F145" s="184"/>
      <c r="G145" s="184"/>
      <c r="H145" s="143"/>
    </row>
    <row r="146" spans="2:8">
      <c r="B146" s="184"/>
      <c r="C146" s="185"/>
      <c r="D146" s="183"/>
      <c r="E146" s="183"/>
      <c r="F146" s="184"/>
      <c r="G146" s="184"/>
      <c r="H146" s="143"/>
    </row>
    <row r="147" spans="2:8">
      <c r="B147" s="184"/>
      <c r="C147" s="185"/>
      <c r="D147" s="183"/>
      <c r="E147" s="183"/>
      <c r="F147" s="184"/>
      <c r="G147" s="184"/>
      <c r="H147" s="143"/>
    </row>
    <row r="148" spans="2:8">
      <c r="B148" s="184"/>
      <c r="C148" s="185"/>
      <c r="D148" s="183"/>
      <c r="E148" s="183"/>
      <c r="F148" s="184"/>
      <c r="G148" s="184"/>
      <c r="H148" s="143"/>
    </row>
    <row r="149" spans="2:8">
      <c r="B149" s="184"/>
      <c r="C149" s="185"/>
      <c r="D149" s="183"/>
      <c r="E149" s="183"/>
      <c r="F149" s="184"/>
      <c r="G149" s="184"/>
      <c r="H149" s="143"/>
    </row>
    <row r="150" spans="2:8">
      <c r="B150" s="184"/>
      <c r="C150" s="185"/>
      <c r="D150" s="183"/>
      <c r="E150" s="183"/>
      <c r="F150" s="184"/>
      <c r="G150" s="184"/>
      <c r="H150" s="143"/>
    </row>
    <row r="151" spans="2:8">
      <c r="B151" s="184"/>
      <c r="C151" s="185"/>
      <c r="D151" s="183"/>
      <c r="E151" s="183"/>
      <c r="F151" s="184"/>
      <c r="G151" s="184"/>
      <c r="H151" s="143"/>
    </row>
    <row r="152" spans="2:8">
      <c r="B152" s="184"/>
      <c r="C152" s="185"/>
      <c r="D152" s="183"/>
      <c r="E152" s="183"/>
      <c r="F152" s="184"/>
      <c r="G152" s="184"/>
      <c r="H152" s="143"/>
    </row>
    <row r="153" spans="2:8">
      <c r="B153" s="184"/>
      <c r="C153" s="185"/>
      <c r="D153" s="183"/>
      <c r="E153" s="183"/>
      <c r="F153" s="184"/>
      <c r="G153" s="184"/>
      <c r="H153" s="143"/>
    </row>
    <row r="154" spans="2:8">
      <c r="B154" s="184"/>
      <c r="C154" s="185"/>
      <c r="D154" s="183"/>
      <c r="E154" s="183"/>
      <c r="F154" s="184"/>
      <c r="G154" s="184"/>
      <c r="H154" s="143"/>
    </row>
    <row r="155" spans="2:8">
      <c r="B155" s="184"/>
      <c r="C155" s="185"/>
      <c r="D155" s="183"/>
      <c r="E155" s="183"/>
      <c r="F155" s="184"/>
      <c r="G155" s="184"/>
      <c r="H155" s="143"/>
    </row>
    <row r="156" spans="2:8">
      <c r="B156" s="184"/>
      <c r="C156" s="185"/>
      <c r="D156" s="183"/>
      <c r="E156" s="183"/>
      <c r="F156" s="184"/>
      <c r="G156" s="184"/>
      <c r="H156" s="143"/>
    </row>
    <row r="157" spans="2:8">
      <c r="B157" s="184"/>
      <c r="C157" s="185"/>
      <c r="D157" s="183"/>
      <c r="E157" s="183"/>
      <c r="F157" s="184"/>
      <c r="G157" s="184"/>
      <c r="H157" s="143"/>
    </row>
    <row r="158" spans="2:8">
      <c r="B158" s="184"/>
      <c r="C158" s="185"/>
      <c r="D158" s="183"/>
      <c r="E158" s="183"/>
      <c r="F158" s="184"/>
      <c r="G158" s="184"/>
      <c r="H158" s="143"/>
    </row>
    <row r="159" spans="2:8">
      <c r="B159" s="184"/>
      <c r="C159" s="185"/>
      <c r="D159" s="183"/>
      <c r="E159" s="183"/>
      <c r="F159" s="184"/>
      <c r="G159" s="184"/>
      <c r="H159" s="143"/>
    </row>
    <row r="160" spans="2:8">
      <c r="B160" s="184"/>
      <c r="C160" s="185"/>
      <c r="D160" s="183"/>
      <c r="E160" s="183"/>
      <c r="F160" s="184"/>
      <c r="G160" s="184"/>
      <c r="H160" s="143"/>
    </row>
    <row r="161" spans="2:8">
      <c r="B161" s="184"/>
      <c r="C161" s="185"/>
      <c r="D161" s="183"/>
      <c r="E161" s="183"/>
      <c r="F161" s="184"/>
      <c r="G161" s="184"/>
      <c r="H161" s="143"/>
    </row>
    <row r="162" spans="2:8">
      <c r="B162" s="184"/>
      <c r="C162" s="185"/>
      <c r="D162" s="183"/>
      <c r="E162" s="183"/>
      <c r="F162" s="184"/>
      <c r="G162" s="184"/>
      <c r="H162" s="143"/>
    </row>
    <row r="163" spans="2:8">
      <c r="B163" s="184"/>
      <c r="C163" s="185"/>
      <c r="D163" s="183"/>
      <c r="E163" s="183"/>
      <c r="F163" s="184"/>
      <c r="G163" s="184"/>
      <c r="H163" s="143"/>
    </row>
    <row r="164" spans="2:8">
      <c r="B164" s="184"/>
      <c r="C164" s="185"/>
      <c r="D164" s="183"/>
      <c r="E164" s="183"/>
      <c r="F164" s="184"/>
      <c r="G164" s="184"/>
      <c r="H164" s="143"/>
    </row>
    <row r="165" spans="2:8">
      <c r="B165" s="184"/>
      <c r="C165" s="185"/>
      <c r="D165" s="183"/>
      <c r="E165" s="183"/>
      <c r="F165" s="184"/>
      <c r="G165" s="184"/>
      <c r="H165" s="143"/>
    </row>
    <row r="166" spans="2:8">
      <c r="B166" s="184"/>
      <c r="C166" s="185"/>
      <c r="D166" s="183"/>
      <c r="E166" s="183"/>
      <c r="F166" s="184"/>
      <c r="G166" s="184"/>
      <c r="H166" s="143"/>
    </row>
    <row r="167" spans="2:8">
      <c r="B167" s="184"/>
      <c r="C167" s="185"/>
      <c r="D167" s="183"/>
      <c r="E167" s="183"/>
      <c r="F167" s="184"/>
      <c r="G167" s="184"/>
      <c r="H167" s="143"/>
    </row>
    <row r="168" spans="2:8">
      <c r="B168" s="184"/>
      <c r="C168" s="185"/>
      <c r="D168" s="183"/>
      <c r="E168" s="183"/>
      <c r="F168" s="184"/>
      <c r="G168" s="184"/>
      <c r="H168" s="143"/>
    </row>
    <row r="169" spans="2:8">
      <c r="B169" s="184"/>
      <c r="C169" s="185"/>
      <c r="D169" s="183"/>
      <c r="E169" s="183"/>
      <c r="F169" s="184"/>
      <c r="G169" s="184"/>
      <c r="H169" s="143"/>
    </row>
    <row r="170" spans="2:8">
      <c r="B170" s="184"/>
      <c r="C170" s="185"/>
      <c r="D170" s="183"/>
      <c r="E170" s="183"/>
      <c r="F170" s="184"/>
      <c r="G170" s="184"/>
      <c r="H170" s="143"/>
    </row>
    <row r="171" spans="2:8">
      <c r="B171" s="184"/>
      <c r="C171" s="185"/>
      <c r="D171" s="183"/>
      <c r="E171" s="183"/>
      <c r="F171" s="184"/>
      <c r="G171" s="184"/>
      <c r="H171" s="143"/>
    </row>
    <row r="172" spans="2:8">
      <c r="B172" s="184"/>
      <c r="C172" s="185"/>
      <c r="D172" s="183"/>
      <c r="E172" s="183"/>
      <c r="F172" s="184"/>
      <c r="G172" s="184"/>
      <c r="H172" s="143"/>
    </row>
    <row r="173" spans="2:8">
      <c r="B173" s="184"/>
      <c r="C173" s="185"/>
      <c r="D173" s="183"/>
      <c r="E173" s="183"/>
      <c r="F173" s="184"/>
      <c r="G173" s="184"/>
      <c r="H173" s="143"/>
    </row>
    <row r="174" spans="2:8">
      <c r="B174" s="184"/>
      <c r="C174" s="185"/>
      <c r="D174" s="183"/>
      <c r="E174" s="183"/>
      <c r="F174" s="184"/>
      <c r="G174" s="184"/>
      <c r="H174" s="143"/>
    </row>
    <row r="175" spans="2:8">
      <c r="B175" s="184"/>
      <c r="C175" s="185"/>
      <c r="D175" s="183"/>
      <c r="E175" s="183"/>
      <c r="F175" s="184"/>
      <c r="G175" s="184"/>
      <c r="H175" s="143"/>
    </row>
    <row r="176" spans="2:8">
      <c r="B176" s="184"/>
      <c r="C176" s="185"/>
      <c r="D176" s="183"/>
      <c r="E176" s="183"/>
      <c r="F176" s="184"/>
      <c r="G176" s="184"/>
      <c r="H176" s="143"/>
    </row>
    <row r="177" spans="2:8">
      <c r="B177" s="184"/>
      <c r="C177" s="185"/>
      <c r="D177" s="183"/>
      <c r="E177" s="183"/>
      <c r="F177" s="184"/>
      <c r="G177" s="184"/>
      <c r="H177" s="143"/>
    </row>
    <row r="178" spans="2:8">
      <c r="B178" s="184"/>
      <c r="C178" s="185"/>
      <c r="D178" s="183"/>
      <c r="E178" s="183"/>
      <c r="F178" s="184"/>
      <c r="G178" s="184"/>
      <c r="H178" s="143"/>
    </row>
    <row r="179" spans="2:8">
      <c r="B179" s="184"/>
      <c r="C179" s="185"/>
      <c r="D179" s="183"/>
      <c r="E179" s="183"/>
      <c r="F179" s="184"/>
      <c r="G179" s="184"/>
      <c r="H179" s="143"/>
    </row>
    <row r="180" spans="2:8">
      <c r="B180" s="184"/>
      <c r="C180" s="185"/>
      <c r="D180" s="183"/>
      <c r="E180" s="183"/>
      <c r="F180" s="184"/>
      <c r="G180" s="184"/>
      <c r="H180" s="143"/>
    </row>
    <row r="181" spans="2:8">
      <c r="B181" s="184"/>
      <c r="C181" s="185"/>
      <c r="D181" s="183"/>
      <c r="E181" s="183"/>
      <c r="F181" s="184"/>
      <c r="G181" s="184"/>
      <c r="H181" s="143"/>
    </row>
    <row r="182" spans="2:8">
      <c r="B182" s="184"/>
      <c r="C182" s="185"/>
      <c r="D182" s="183"/>
      <c r="E182" s="183"/>
      <c r="F182" s="184"/>
      <c r="G182" s="184"/>
      <c r="H182" s="143"/>
    </row>
    <row r="183" spans="2:8">
      <c r="B183" s="184"/>
      <c r="C183" s="185"/>
      <c r="D183" s="183"/>
      <c r="E183" s="183"/>
      <c r="F183" s="184"/>
      <c r="G183" s="184"/>
      <c r="H183" s="143"/>
    </row>
    <row r="184" spans="2:8">
      <c r="B184" s="184"/>
      <c r="C184" s="185"/>
      <c r="D184" s="183"/>
      <c r="E184" s="183"/>
      <c r="F184" s="184"/>
      <c r="G184" s="184"/>
      <c r="H184" s="143"/>
    </row>
    <row r="185" spans="2:8">
      <c r="B185" s="184"/>
      <c r="C185" s="185"/>
      <c r="D185" s="183"/>
      <c r="E185" s="183"/>
      <c r="F185" s="184"/>
      <c r="G185" s="184"/>
      <c r="H185" s="143"/>
    </row>
    <row r="186" spans="2:8">
      <c r="B186" s="184"/>
      <c r="C186" s="185"/>
      <c r="D186" s="183"/>
      <c r="E186" s="183"/>
      <c r="F186" s="184"/>
      <c r="G186" s="184"/>
      <c r="H186" s="143"/>
    </row>
    <row r="187" spans="2:8">
      <c r="B187" s="184"/>
      <c r="C187" s="185"/>
      <c r="D187" s="183"/>
      <c r="E187" s="183"/>
      <c r="F187" s="184"/>
      <c r="G187" s="184"/>
      <c r="H187" s="143"/>
    </row>
    <row r="188" spans="2:8">
      <c r="B188" s="184"/>
      <c r="C188" s="185"/>
      <c r="D188" s="183"/>
      <c r="E188" s="183"/>
      <c r="F188" s="184"/>
      <c r="G188" s="184"/>
      <c r="H188" s="143"/>
    </row>
    <row r="189" spans="2:8">
      <c r="B189" s="184"/>
      <c r="C189" s="185"/>
      <c r="D189" s="183"/>
      <c r="E189" s="183"/>
      <c r="F189" s="184"/>
      <c r="G189" s="184"/>
      <c r="H189" s="143"/>
    </row>
    <row r="190" spans="2:8">
      <c r="B190" s="184"/>
      <c r="C190" s="185"/>
      <c r="D190" s="183"/>
      <c r="E190" s="183"/>
      <c r="F190" s="184"/>
      <c r="G190" s="184"/>
      <c r="H190" s="143"/>
    </row>
    <row r="191" spans="2:8">
      <c r="B191" s="184"/>
      <c r="C191" s="185"/>
      <c r="D191" s="183"/>
      <c r="E191" s="183"/>
      <c r="F191" s="184"/>
      <c r="G191" s="184"/>
      <c r="H191" s="143"/>
    </row>
    <row r="192" spans="2:8">
      <c r="B192" s="184"/>
      <c r="C192" s="185"/>
      <c r="D192" s="183"/>
      <c r="E192" s="183"/>
      <c r="F192" s="184"/>
      <c r="G192" s="184"/>
      <c r="H192" s="143"/>
    </row>
    <row r="193" spans="2:8">
      <c r="B193" s="184"/>
      <c r="C193" s="185"/>
      <c r="D193" s="183"/>
      <c r="E193" s="183"/>
      <c r="F193" s="184"/>
      <c r="G193" s="184"/>
      <c r="H193" s="143"/>
    </row>
    <row r="194" spans="2:8">
      <c r="B194" s="184"/>
      <c r="C194" s="185"/>
      <c r="D194" s="183"/>
      <c r="E194" s="183"/>
      <c r="F194" s="184"/>
      <c r="G194" s="184"/>
      <c r="H194" s="143"/>
    </row>
    <row r="195" spans="2:8">
      <c r="B195" s="184"/>
      <c r="C195" s="185"/>
      <c r="D195" s="183"/>
      <c r="E195" s="183"/>
      <c r="F195" s="184"/>
      <c r="G195" s="184"/>
      <c r="H195" s="143"/>
    </row>
    <row r="196" spans="2:8">
      <c r="B196" s="184"/>
      <c r="C196" s="185"/>
      <c r="D196" s="183"/>
      <c r="E196" s="183"/>
      <c r="F196" s="184"/>
      <c r="G196" s="184"/>
      <c r="H196" s="143"/>
    </row>
    <row r="197" spans="2:8">
      <c r="B197" s="184"/>
      <c r="C197" s="185"/>
      <c r="D197" s="183"/>
      <c r="E197" s="183"/>
      <c r="F197" s="184"/>
      <c r="G197" s="184"/>
      <c r="H197" s="143"/>
    </row>
    <row r="198" spans="2:8">
      <c r="B198" s="184"/>
      <c r="C198" s="185"/>
      <c r="D198" s="183"/>
      <c r="E198" s="183"/>
      <c r="F198" s="184"/>
      <c r="G198" s="184"/>
      <c r="H198" s="143"/>
    </row>
    <row r="199" spans="2:8">
      <c r="B199" s="184"/>
      <c r="C199" s="185"/>
      <c r="D199" s="183"/>
      <c r="E199" s="183"/>
      <c r="F199" s="184"/>
      <c r="G199" s="184"/>
      <c r="H199" s="143"/>
    </row>
    <row r="200" spans="2:8">
      <c r="B200" s="184"/>
      <c r="C200" s="185"/>
      <c r="D200" s="183"/>
      <c r="E200" s="183"/>
      <c r="F200" s="184"/>
      <c r="G200" s="184"/>
      <c r="H200" s="143"/>
    </row>
    <row r="201" spans="2:8">
      <c r="B201" s="184"/>
      <c r="C201" s="185"/>
      <c r="D201" s="183"/>
      <c r="E201" s="183"/>
      <c r="F201" s="184"/>
      <c r="G201" s="184"/>
      <c r="H201" s="143"/>
    </row>
    <row r="202" spans="2:8">
      <c r="B202" s="184"/>
      <c r="C202" s="185"/>
      <c r="D202" s="183"/>
      <c r="E202" s="183"/>
      <c r="F202" s="184"/>
      <c r="G202" s="184"/>
      <c r="H202" s="143"/>
    </row>
    <row r="203" spans="2:8">
      <c r="B203" s="184"/>
      <c r="C203" s="185"/>
      <c r="D203" s="183"/>
      <c r="E203" s="183"/>
      <c r="F203" s="184"/>
      <c r="G203" s="184"/>
      <c r="H203" s="143"/>
    </row>
    <row r="204" spans="2:8">
      <c r="B204" s="184"/>
      <c r="C204" s="185"/>
      <c r="D204" s="183"/>
      <c r="E204" s="183"/>
      <c r="F204" s="184"/>
      <c r="G204" s="184"/>
      <c r="H204" s="143"/>
    </row>
    <row r="205" spans="2:8">
      <c r="B205" s="184"/>
      <c r="C205" s="185"/>
      <c r="D205" s="183"/>
      <c r="E205" s="183"/>
      <c r="F205" s="184"/>
      <c r="G205" s="184"/>
      <c r="H205" s="143"/>
    </row>
    <row r="206" spans="2:8">
      <c r="B206" s="184"/>
      <c r="C206" s="185"/>
      <c r="D206" s="183"/>
      <c r="E206" s="183"/>
      <c r="F206" s="184"/>
      <c r="G206" s="184"/>
      <c r="H206" s="143"/>
    </row>
    <row r="207" spans="2:8">
      <c r="B207" s="184"/>
      <c r="C207" s="185"/>
      <c r="D207" s="183"/>
      <c r="E207" s="183"/>
      <c r="F207" s="184"/>
      <c r="G207" s="184"/>
      <c r="H207" s="143"/>
    </row>
    <row r="208" spans="2:8">
      <c r="B208" s="184"/>
      <c r="C208" s="185"/>
      <c r="D208" s="183"/>
      <c r="E208" s="183"/>
      <c r="F208" s="184"/>
      <c r="G208" s="184"/>
      <c r="H208" s="143"/>
    </row>
  </sheetData>
  <mergeCells count="4">
    <mergeCell ref="B7:B9"/>
    <mergeCell ref="C7:C9"/>
    <mergeCell ref="D7:E7"/>
    <mergeCell ref="B123:E123"/>
  </mergeCells>
  <pageMargins left="0.4"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ZMExtensions</vt:lpwstr>
  </property>
  <property fmtid="{D5CDD505-2E9C-101B-9397-08002B2CF9AE}" pid="3" name="SizeBefore">
    <vt:lpwstr>161629</vt:lpwstr>
  </property>
  <property fmtid="{D5CDD505-2E9C-101B-9397-08002B2CF9AE}" pid="4" name="OptimizationTime">
    <vt:lpwstr>20200224_1105</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Notes- SK Template</vt:lpstr>
      <vt:lpstr>Cash Flow SK</vt:lpstr>
      <vt:lpstr>'Notes- SK Template'!_Toc474124192</vt:lpstr>
      <vt:lpstr>'Cash Flow SK'!Print_Area</vt:lpstr>
      <vt:lpstr>'Notes- SK Template'!Print_Area</vt:lpstr>
      <vt:lpstr>'Notes- SK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Kilianova Alena</dc:creator>
  <cp:lastModifiedBy>Matus.Masaryk</cp:lastModifiedBy>
  <cp:lastPrinted>2019-02-18T08:03:40Z</cp:lastPrinted>
  <dcterms:created xsi:type="dcterms:W3CDTF">2015-02-26T10:29:18Z</dcterms:created>
  <dcterms:modified xsi:type="dcterms:W3CDTF">2020-02-24T10:05:57Z</dcterms:modified>
</cp:coreProperties>
</file>