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13_ncr:1_{21F5F429-6B2E-4E39-BD3F-9D0F4BCA36D0}" xr6:coauthVersionLast="47" xr6:coauthVersionMax="47" xr10:uidLastSave="{00000000-0000-0000-0000-000000000000}"/>
  <bookViews>
    <workbookView xWindow="-120" yWindow="-120" windowWidth="29040" windowHeight="15840" tabRatio="948" activeTab="23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6" i="77"/>
  <c r="D10" i="77" s="1"/>
  <c r="D5" i="77"/>
  <c r="B9" i="17"/>
  <c r="F8" i="17"/>
  <c r="B8" i="17"/>
  <c r="F7" i="17"/>
  <c r="B7" i="17"/>
  <c r="F6" i="17"/>
  <c r="B6" i="17"/>
  <c r="F5" i="17"/>
  <c r="F9" i="17" s="1"/>
  <c r="B5" i="17"/>
  <c r="F4" i="17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B6" i="14"/>
  <c r="B12" i="14" s="1"/>
  <c r="F5" i="14"/>
  <c r="B5" i="14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5" i="11"/>
  <c r="F11" i="11"/>
  <c r="F7" i="11"/>
  <c r="I36" i="9"/>
  <c r="J34" i="9"/>
  <c r="J36" i="9" s="1"/>
  <c r="J33" i="9"/>
  <c r="J32" i="9"/>
  <c r="I30" i="9"/>
  <c r="H30" i="9"/>
  <c r="F30" i="9"/>
  <c r="E30" i="9"/>
  <c r="D30" i="9"/>
  <c r="C30" i="9"/>
  <c r="B30" i="9"/>
  <c r="J29" i="9"/>
  <c r="J28" i="9"/>
  <c r="J27" i="9"/>
  <c r="I26" i="9"/>
  <c r="H26" i="9"/>
  <c r="J26" i="9" s="1"/>
  <c r="J30" i="9" s="1"/>
  <c r="F26" i="9"/>
  <c r="E26" i="9"/>
  <c r="D26" i="9"/>
  <c r="C26" i="9"/>
  <c r="B26" i="9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I51" i="7"/>
  <c r="G51" i="7"/>
  <c r="F51" i="7"/>
  <c r="B50" i="7"/>
  <c r="I48" i="7"/>
  <c r="H48" i="7"/>
  <c r="J46" i="7"/>
  <c r="J45" i="7"/>
  <c r="J44" i="7"/>
  <c r="J48" i="7" s="1"/>
  <c r="H44" i="7"/>
  <c r="G42" i="7"/>
  <c r="F42" i="7"/>
  <c r="E42" i="7"/>
  <c r="D42" i="7"/>
  <c r="C42" i="7"/>
  <c r="J40" i="7"/>
  <c r="J39" i="7"/>
  <c r="G38" i="7"/>
  <c r="F38" i="7"/>
  <c r="E38" i="7"/>
  <c r="J38" i="7" s="1"/>
  <c r="J42" i="7" s="1"/>
  <c r="D38" i="7"/>
  <c r="C38" i="7"/>
  <c r="I36" i="7"/>
  <c r="H36" i="7"/>
  <c r="H51" i="7" s="1"/>
  <c r="G36" i="7"/>
  <c r="F36" i="7"/>
  <c r="E36" i="7"/>
  <c r="E51" i="7" s="1"/>
  <c r="D36" i="7"/>
  <c r="D51" i="7" s="1"/>
  <c r="C36" i="7"/>
  <c r="C51" i="7" s="1"/>
  <c r="B36" i="7"/>
  <c r="B51" i="7" s="1"/>
  <c r="J35" i="7"/>
  <c r="J34" i="7"/>
  <c r="J33" i="7"/>
  <c r="I32" i="7"/>
  <c r="I50" i="7" s="1"/>
  <c r="H32" i="7"/>
  <c r="H50" i="7" s="1"/>
  <c r="G32" i="7"/>
  <c r="G50" i="7" s="1"/>
  <c r="F32" i="7"/>
  <c r="F50" i="7" s="1"/>
  <c r="E32" i="7"/>
  <c r="E50" i="7" s="1"/>
  <c r="D32" i="7"/>
  <c r="D50" i="7" s="1"/>
  <c r="C32" i="7"/>
  <c r="C50" i="7" s="1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G45" i="5"/>
  <c r="I45" i="5" s="1"/>
  <c r="I49" i="5" s="1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C33" i="5"/>
  <c r="I33" i="5" s="1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I12" i="5" s="1"/>
  <c r="I16" i="5" s="1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I6" i="5" s="1"/>
  <c r="B6" i="5"/>
  <c r="B9" i="40" l="1"/>
  <c r="B8" i="19"/>
  <c r="F19" i="11"/>
  <c r="F12" i="14"/>
  <c r="E12" i="55"/>
  <c r="I37" i="5"/>
  <c r="I52" i="5" s="1"/>
  <c r="I51" i="5"/>
  <c r="J36" i="7"/>
  <c r="J51" i="7" s="1"/>
  <c r="J50" i="7"/>
  <c r="J10" i="7"/>
  <c r="J25" i="7" s="1"/>
  <c r="J24" i="7"/>
  <c r="I10" i="5"/>
  <c r="I25" i="5" s="1"/>
  <c r="I24" i="5"/>
</calcChain>
</file>

<file path=xl/sharedStrings.xml><?xml version="1.0" encoding="utf-8"?>
<sst xmlns="http://schemas.openxmlformats.org/spreadsheetml/2006/main" count="2815" uniqueCount="1284">
  <si>
    <t>Stav na konci účtovného obdobia</t>
  </si>
  <si>
    <t>Popis</t>
  </si>
  <si>
    <t>Zmluvné pokuty a penále</t>
  </si>
  <si>
    <t>21</t>
  </si>
  <si>
    <t>Pestov. celky trvalých porastov ( 025 ) - / 085, 092A/</t>
  </si>
  <si>
    <t>538110</t>
  </si>
  <si>
    <t>****</t>
  </si>
  <si>
    <t>604</t>
  </si>
  <si>
    <t>Sumár od začiatku zákazkovej výstavby nehnuteľnosti určenej 
na predaj až do konca bežného účtovného obdobia</t>
  </si>
  <si>
    <t>Osobné náklady ( r.16 až r.19 )</t>
  </si>
  <si>
    <t>335100</t>
  </si>
  <si>
    <t>15</t>
  </si>
  <si>
    <t>B,K,N,M</t>
  </si>
  <si>
    <t>D.</t>
  </si>
  <si>
    <t>479202</t>
  </si>
  <si>
    <t>Prevod do neuhradenej straty minulých rokov</t>
  </si>
  <si>
    <t>Kurzové straty (563)</t>
  </si>
  <si>
    <t>Tržby z pred.služ. - konzumácia</t>
  </si>
  <si>
    <t>140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</si>
  <si>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</si>
  <si>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</si>
  <si>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</si>
  <si>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</si>
  <si>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</si>
  <si>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</si>
  <si>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</si>
  <si>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479100</t>
  </si>
  <si>
    <t>343822</t>
  </si>
  <si>
    <t>378210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</si>
  <si>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</si>
  <si>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</si>
  <si>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</si>
  <si>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</si>
  <si>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</si>
  <si>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</si>
  <si>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</si>
  <si>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</si>
  <si>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</si>
  <si>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</si>
  <si>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</si>
  <si>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</si>
  <si>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</si>
  <si>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</si>
  <si>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</si>
  <si>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</si>
  <si>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</si>
  <si>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</si>
  <si>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</si>
  <si>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</si>
  <si>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</si>
  <si>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082100</t>
  </si>
  <si>
    <t>Opis predmetu záložného práva</t>
  </si>
  <si>
    <t>591000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</si>
  <si>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</si>
  <si>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</si>
  <si>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</si>
  <si>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</si>
  <si>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</si>
  <si>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</si>
  <si>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</si>
  <si>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</si>
  <si>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</si>
  <si>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</si>
  <si>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Dlhodobé rezervy, z toho:</t>
  </si>
  <si>
    <t>Ostatné nákl.na hosp.činn.-hud.produkcia</t>
  </si>
  <si>
    <t>Splatnosť</t>
  </si>
  <si>
    <t>379100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</si>
  <si>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</si>
  <si>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</si>
  <si>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</si>
  <si>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</si>
  <si>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</si>
  <si>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</si>
  <si>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</si>
  <si>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</si>
  <si>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</si>
  <si>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</si>
  <si>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</si>
  <si>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</si>
  <si>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</si>
  <si>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</si>
  <si>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</si>
  <si>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</si>
  <si>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</si>
  <si>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</si>
  <si>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</si>
  <si>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</si>
  <si>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527300</t>
  </si>
  <si>
    <t>518200</t>
  </si>
  <si>
    <t>Spotreba surovín - náklady na aktiváciu</t>
  </si>
  <si>
    <t>601000</t>
  </si>
  <si>
    <t>038</t>
  </si>
  <si>
    <t>602340</t>
  </si>
  <si>
    <t>02</t>
  </si>
  <si>
    <t>324900</t>
  </si>
  <si>
    <t>Oprávky k stavbám - Terasa</t>
  </si>
  <si>
    <t>Materiál na ceste</t>
  </si>
  <si>
    <t>50</t>
  </si>
  <si>
    <t>211100</t>
  </si>
  <si>
    <t>Ostatné realizované cenné papiere a podiely (063A) - /096A/</t>
  </si>
  <si>
    <t>568100</t>
  </si>
  <si>
    <t>Zo zákonného rezervného fondu</t>
  </si>
  <si>
    <t>Tovar</t>
  </si>
  <si>
    <t>Dlhodobé pohľadávky súčet (r.042 + r.046 až r.052)</t>
  </si>
  <si>
    <t>Pohľadávky voči zamestnancom -exekúcia</t>
  </si>
  <si>
    <t>Začiatočný stav</t>
  </si>
  <si>
    <t>323100</t>
  </si>
  <si>
    <t>Podiel.cenné papiere a podiely v prepojených ÚJ (061A,062A,063A) - /096A/</t>
  </si>
  <si>
    <t>Ost.služby- hyg.služby</t>
  </si>
  <si>
    <t>111100</t>
  </si>
  <si>
    <t>479200</t>
  </si>
  <si>
    <t>049</t>
  </si>
  <si>
    <t>335300</t>
  </si>
  <si>
    <t>551</t>
  </si>
  <si>
    <t>42</t>
  </si>
  <si>
    <t>Pohľadávky voči spoločníkom, členom a združeniu</t>
  </si>
  <si>
    <t>Daň z príjmov ( r.58+r.59)</t>
  </si>
  <si>
    <t>od jedného roka do piatich rokov vrátane</t>
  </si>
  <si>
    <t>051</t>
  </si>
  <si>
    <t>602550</t>
  </si>
  <si>
    <t>Záväzky z obch.styku v rámci pod.účasti okrem záv.voči prep.ÚJ (321A,475A,476A)</t>
  </si>
  <si>
    <t>326</t>
  </si>
  <si>
    <t>A.</t>
  </si>
  <si>
    <t>Daň zo mzdy</t>
  </si>
  <si>
    <t>100</t>
  </si>
  <si>
    <t>Do splatnosti od jedného roka do troch rokov vrátane</t>
  </si>
  <si>
    <t>249100</t>
  </si>
  <si>
    <t>Bežné bankové účty</t>
  </si>
  <si>
    <t>Manká a škody</t>
  </si>
  <si>
    <t>Suma prijatých preddavkov</t>
  </si>
  <si>
    <t>101</t>
  </si>
  <si>
    <t>Odpisy dlhodobého NM a dlhodobého HM ( 551 )</t>
  </si>
  <si>
    <t>Dlhodobý finančný majetok spolu</t>
  </si>
  <si>
    <t>502200</t>
  </si>
  <si>
    <t>501120</t>
  </si>
  <si>
    <t>VI – vlastné imanie</t>
  </si>
  <si>
    <t>546000</t>
  </si>
  <si>
    <t>(1) Identifikačné číslo organizácie (IČO) sa vyplňuje podľa Registra organizácií vedeného Štatistickým</t>
  </si>
  <si>
    <t>336200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</si>
  <si>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</si>
  <si>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</si>
  <si>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</si>
  <si>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</si>
  <si>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</si>
  <si>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</si>
  <si>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</si>
  <si>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</si>
  <si>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</si>
  <si>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</si>
  <si>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</si>
  <si>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</si>
  <si>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Daň z príjmov</t>
  </si>
  <si>
    <t>Peniaze na ceste</t>
  </si>
  <si>
    <t>A. I.1.</t>
  </si>
  <si>
    <t>Zásoby</t>
  </si>
  <si>
    <t>546100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</si>
  <si>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</si>
  <si>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</si>
  <si>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</si>
  <si>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</si>
  <si>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</si>
  <si>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</si>
  <si>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Odpis pohľadávky</t>
  </si>
  <si>
    <t>518210</t>
  </si>
  <si>
    <t>náklady za overenie individuálnej účtovnej závierky</t>
  </si>
  <si>
    <t>Výstup tuzemsko 19%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</si>
  <si>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</si>
  <si>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</si>
  <si>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</si>
  <si>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</si>
  <si>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</si>
  <si>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</si>
  <si>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</si>
  <si>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 z príjmov  - preddavky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</si>
  <si>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</si>
  <si>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</si>
  <si>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</si>
  <si>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</si>
  <si>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</si>
  <si>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</si>
  <si>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</si>
  <si>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</si>
  <si>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</si>
  <si>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</si>
  <si>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</si>
  <si>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Ostatné fin. nákl. -bank.poplatky</t>
  </si>
  <si>
    <t>Tržby za vlastné výrobky</t>
  </si>
  <si>
    <t>Záväzok vykázaný v súvahe</t>
  </si>
  <si>
    <t>Hodnota</t>
  </si>
  <si>
    <t>411200</t>
  </si>
  <si>
    <t>Ostatné pôžičky (067A) - /096A/</t>
  </si>
  <si>
    <t>Spolu vlastné imanie a záväzky ( r.080 + r.101 + r.141 )</t>
  </si>
  <si>
    <t>122</t>
  </si>
  <si>
    <t>Dlhodobé zmenky na úhradu ( 478A )</t>
  </si>
  <si>
    <t>Zmena reálnej hodnoty (+/-) s vplyvom na</t>
  </si>
  <si>
    <t>130</t>
  </si>
  <si>
    <t>Názov vydaného dlhopisu</t>
  </si>
  <si>
    <t>501110</t>
  </si>
  <si>
    <t>221100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</si>
  <si>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</si>
  <si>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</si>
  <si>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</si>
  <si>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</si>
  <si>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</si>
  <si>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</si>
  <si>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</si>
  <si>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</si>
  <si>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</si>
  <si>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</si>
  <si>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Ostatné výnosové úroky (662A)</t>
  </si>
  <si>
    <t>501500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</si>
  <si>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</si>
  <si>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</si>
  <si>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</si>
  <si>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</si>
  <si>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</si>
  <si>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</si>
  <si>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</si>
  <si>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</si>
  <si>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</si>
  <si>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Ost.služby- nedaňové</t>
  </si>
  <si>
    <t>Výnosy nepodliehajúce dani</t>
  </si>
  <si>
    <t>Dlhodobý hmotný majetok súčet (r. 012 až 020)</t>
  </si>
  <si>
    <t>075</t>
  </si>
  <si>
    <t>Pohľadávky z obchodného styku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</si>
  <si>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</si>
  <si>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</si>
  <si>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</si>
  <si>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</si>
  <si>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</si>
  <si>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</si>
  <si>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</si>
  <si>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</si>
  <si>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</si>
  <si>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</si>
  <si>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</si>
  <si>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</si>
  <si>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</si>
  <si>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</si>
  <si>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518500</t>
  </si>
  <si>
    <t>P A S Í V A</t>
  </si>
  <si>
    <t>Pôžička - Hotel Kormorán Slovakia s.r.o.</t>
  </si>
  <si>
    <t>Úprava nárokov podľa stupňa dokončenia alebo metódou nulového zisku</t>
  </si>
  <si>
    <t>Ostatné pohľadávky z obchodného styku (311A,312A,313A,314A,315A,31XA)-/391A/</t>
  </si>
  <si>
    <t>Úhrada straty spoločníkmi</t>
  </si>
  <si>
    <t>083</t>
  </si>
  <si>
    <t>Dodávatelia tuzemsko</t>
  </si>
  <si>
    <t>Pohľadávky z derivátových operácií (373A, 376A)</t>
  </si>
  <si>
    <t>Vydané dlhopisy ( 473A/-/255A )</t>
  </si>
  <si>
    <t>Mena</t>
  </si>
  <si>
    <t>Pokladnica</t>
  </si>
  <si>
    <t>343915</t>
  </si>
  <si>
    <t>Výnosy budúcich období krátkodobé ( 384A )</t>
  </si>
  <si>
    <t>Daň v %</t>
  </si>
  <si>
    <t>074</t>
  </si>
  <si>
    <t>Stav  OP na konci účtovného obdobia</t>
  </si>
  <si>
    <t>325</t>
  </si>
  <si>
    <t>Ostatné pohľadávky - strav.lístky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</si>
  <si>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</si>
  <si>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</si>
  <si>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</si>
  <si>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</si>
  <si>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</si>
  <si>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</si>
  <si>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</si>
  <si>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</si>
  <si>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</si>
  <si>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</si>
  <si>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</si>
  <si>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</si>
  <si>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</si>
  <si>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9.</t>
  </si>
  <si>
    <t>059</t>
  </si>
  <si>
    <t>Skutočnosť v účtovnom
období minulom</t>
  </si>
  <si>
    <t>119</t>
  </si>
  <si>
    <t>9. Informácie k časti F. písm. j) a l) prílohy č. 3 o dlhových CP držaných do splatnosti</t>
  </si>
  <si>
    <t>546</t>
  </si>
  <si>
    <t>Spotr.mater.-marketing</t>
  </si>
  <si>
    <t>Prídel do štatutárnych a ostatných fondov</t>
  </si>
  <si>
    <t>084</t>
  </si>
  <si>
    <t>GL,PS,013,MD-D</t>
  </si>
  <si>
    <t>116</t>
  </si>
  <si>
    <t>001</t>
  </si>
  <si>
    <t>Sociálne poistenie ( 336A ) - /391A/</t>
  </si>
  <si>
    <t>Dlhodobé pohľadávky spolu</t>
  </si>
  <si>
    <t>Pridaná hodnota (r.03+r.04+r.05+r.06+r.07)-(r.11+r.12+r.13+r.14)</t>
  </si>
  <si>
    <t>6. Informácie k časti F. písm. j) prílohy č. 3 o  dlhodobom finančnom majetku</t>
  </si>
  <si>
    <t>378200</t>
  </si>
  <si>
    <t>524</t>
  </si>
  <si>
    <t>N.1.</t>
  </si>
  <si>
    <t>Zostatok
Dal</t>
  </si>
  <si>
    <t>428</t>
  </si>
  <si>
    <t>30. Informácie k časti G. písm. l) prílohy č. 3 o položkách zabezpečených derivátmi</t>
  </si>
  <si>
    <t>Mzdové náklady ( 521, 522 )</t>
  </si>
  <si>
    <t>Krátkodobé rezervy - nevyč.dovolenky</t>
  </si>
  <si>
    <t>L.</t>
  </si>
  <si>
    <t>602300</t>
  </si>
  <si>
    <t>Ostatné záväzky z obchodného styku (321A,322A,324A,325A,326A,32XA,475A,476A,478A,47XA)</t>
  </si>
  <si>
    <t>Ostatné náklady na hosp.činn.-zaokrúhlen</t>
  </si>
  <si>
    <t>543</t>
  </si>
  <si>
    <t>Do splatnosti  od troch rokov do piatich rokov vrátane</t>
  </si>
  <si>
    <t>Korekcia v bežnom
účtovnom období</t>
  </si>
  <si>
    <t>Ost.služby- rozb.,analýzy,revízie</t>
  </si>
  <si>
    <t>Materiál na sklade - hlavný sklad</t>
  </si>
  <si>
    <t>501430</t>
  </si>
  <si>
    <t>Reálna hodnota</t>
  </si>
  <si>
    <t>B.IV.  1.</t>
  </si>
  <si>
    <t>kúpa</t>
  </si>
  <si>
    <t>Majetok vykázaný v súvahe</t>
  </si>
  <si>
    <t>331</t>
  </si>
  <si>
    <t>124</t>
  </si>
  <si>
    <t>Peniaze na ceste</t>
  </si>
  <si>
    <t>Poč.stav k 1.1.
Má dať</t>
  </si>
  <si>
    <t>Odložená daňová pohľadávka (481A)</t>
  </si>
  <si>
    <t>Výnosy z kratkodobého finančného majetku od prepojených ÚJ (666A)</t>
  </si>
  <si>
    <t>Náklady voči audítorovi, audítorskej spoločnosti, z toho:</t>
  </si>
  <si>
    <t>Výsledok hospodárenia z finančnej činnosti (+/-) (r.29 - r.45)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</si>
  <si>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</si>
  <si>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</si>
  <si>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</si>
  <si>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</si>
  <si>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</si>
  <si>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</si>
  <si>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</si>
  <si>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</si>
  <si>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</si>
  <si>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</si>
  <si>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</si>
  <si>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</si>
  <si>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</si>
  <si>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518140</t>
  </si>
  <si>
    <t>Hrubý zisk / hrubá strata</t>
  </si>
  <si>
    <t>Deriváty určené na obchodovanie, z toho:</t>
  </si>
  <si>
    <t>Ostatné záväzky EXXON</t>
  </si>
  <si>
    <t>Zníženie hodnoty</t>
  </si>
  <si>
    <t>041</t>
  </si>
  <si>
    <t>40</t>
  </si>
  <si>
    <t>VI.</t>
  </si>
  <si>
    <t>Poskytnuté preddavky na zásoby ( 314A ) - /391A/</t>
  </si>
  <si>
    <t>Tržby z predaja služieb ostatné</t>
  </si>
  <si>
    <t>35. Informácie k časti J. písm. a) až e) prílohy č. 3 o daniach z príjmov</t>
  </si>
  <si>
    <t>Náklady na reprezentáciu</t>
  </si>
  <si>
    <t>Krátkodobé záväzky  súčet ( r. 123 + r. 127 až r. 135)</t>
  </si>
  <si>
    <t>070</t>
  </si>
  <si>
    <t>119100</t>
  </si>
  <si>
    <t>Dlhodobý nehmotný majetok  súčet (r.004 až 010)</t>
  </si>
  <si>
    <t>10.</t>
  </si>
  <si>
    <t>Ost.služby- mobil</t>
  </si>
  <si>
    <t>602</t>
  </si>
  <si>
    <t>Ost.služby- nájomné ostatné</t>
  </si>
  <si>
    <t>Tržby z pred.služ.-vlast.stravovanie</t>
  </si>
  <si>
    <t>Tržby z predaja služieb</t>
  </si>
  <si>
    <t>702000</t>
  </si>
  <si>
    <t>Tržby z pred.služ. - prenáj.miestn.vnút.</t>
  </si>
  <si>
    <t>P.</t>
  </si>
  <si>
    <t>Emisné ážio ( 412 )</t>
  </si>
  <si>
    <t>Suma odloženého daňového záväzku účtovaného ako náklad alebo výnos vyplývajúci zo zmeny sadzby dane z príjmov</t>
  </si>
  <si>
    <t>335</t>
  </si>
  <si>
    <t>B.IV.</t>
  </si>
  <si>
    <t>003</t>
  </si>
  <si>
    <t>Poč.stav mesiaca
Dal</t>
  </si>
  <si>
    <t>013</t>
  </si>
  <si>
    <t>47</t>
  </si>
  <si>
    <t>Poskytnuté preddavky na DFM</t>
  </si>
  <si>
    <t>Vstup služby - daň platí príjemca EÚ 19%</t>
  </si>
  <si>
    <t>Pohľadávky voči zamestnancom</t>
  </si>
  <si>
    <t>Prijaté preddavky zamenej</t>
  </si>
  <si>
    <t>Opravy a udržov. - zariad.Hotela</t>
  </si>
  <si>
    <t>Spotreba materiálu,energie a ostatných neskladovateľných dodávok (501,502,503)</t>
  </si>
  <si>
    <t>323</t>
  </si>
  <si>
    <t>Oprávky k SHV - počítače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</si>
  <si>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</si>
  <si>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</si>
  <si>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</si>
  <si>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</si>
  <si>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</si>
  <si>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</si>
  <si>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</si>
  <si>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Stav v minulom
účtovnom období</t>
  </si>
  <si>
    <t>Základné imanie</t>
  </si>
  <si>
    <t>518300</t>
  </si>
  <si>
    <t>601100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</si>
  <si>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</si>
  <si>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</si>
  <si>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</si>
  <si>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</si>
  <si>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502100</t>
  </si>
  <si>
    <t>Pohľadávky voči zamestnancom - stravné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</si>
  <si>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</si>
  <si>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</si>
  <si>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</si>
  <si>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</si>
  <si>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</si>
  <si>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</si>
  <si>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311</t>
  </si>
  <si>
    <t>Úbytky</t>
  </si>
  <si>
    <t>Ostatné poplatky -mestské za lôž.</t>
  </si>
  <si>
    <t>548100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</si>
  <si>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</si>
  <si>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</si>
  <si>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</si>
  <si>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</si>
  <si>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</si>
  <si>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IS,020,S</t>
  </si>
  <si>
    <t>A. IV.</t>
  </si>
  <si>
    <t>R.</t>
  </si>
  <si>
    <t>518320</t>
  </si>
  <si>
    <t>2. Informácie k časti F. písm. a) prílohy č. 3 o dlhodobom nehmotnom majetku</t>
  </si>
  <si>
    <t>321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</si>
  <si>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</si>
  <si>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</si>
  <si>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</si>
  <si>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</si>
  <si>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</si>
  <si>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</si>
  <si>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</si>
  <si>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</si>
  <si>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</si>
  <si>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</si>
  <si>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</si>
  <si>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</si>
  <si>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</si>
  <si>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120</t>
  </si>
  <si>
    <t>V lehote splatnosti</t>
  </si>
  <si>
    <t>Spotr.mater.-PHM   Kosačka</t>
  </si>
  <si>
    <t>343925</t>
  </si>
  <si>
    <t>Počet</t>
  </si>
  <si>
    <t>Bankové účty   VUB</t>
  </si>
  <si>
    <t>Výnosy zo zákazky</t>
  </si>
  <si>
    <t>538</t>
  </si>
  <si>
    <t>Daň z príjm. z bež. čin. - odložená</t>
  </si>
  <si>
    <t>Zo štatutárnych a ostatných fondov</t>
  </si>
  <si>
    <t>501520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</si>
  <si>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</si>
  <si>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</si>
  <si>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</si>
  <si>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</si>
  <si>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</si>
  <si>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</si>
  <si>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</si>
  <si>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</si>
  <si>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</si>
  <si>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</si>
  <si>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</si>
  <si>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</si>
  <si>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</si>
  <si>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</si>
  <si>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</si>
  <si>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602700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</si>
  <si>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</si>
  <si>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</si>
  <si>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</si>
  <si>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</si>
  <si>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</si>
  <si>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111999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</si>
  <si>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</si>
  <si>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</si>
  <si>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</si>
  <si>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</si>
  <si>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</si>
  <si>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</si>
  <si>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213000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</si>
  <si>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</si>
  <si>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</si>
  <si>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</si>
  <si>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</si>
  <si>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Zaúčtovaná  ako náklad</t>
  </si>
  <si>
    <t>A. II. 1</t>
  </si>
  <si>
    <t>Bankové účty termínované</t>
  </si>
  <si>
    <t>Výsledok hospodárenia ÚJ, v ktorej má ÚJ umiestnený DFM</t>
  </si>
  <si>
    <t>Tržby za vlastné výrobky</t>
  </si>
  <si>
    <t>Dcérske účtovné jednotky</t>
  </si>
  <si>
    <t>Peniaze ( 211,213,21X )</t>
  </si>
  <si>
    <t>Majetkové CP na obchodovanie</t>
  </si>
  <si>
    <t>24. Informácie k časti G. písm. c) a d) prílohy č. 3 o záväzkoch</t>
  </si>
  <si>
    <t>B.  V.</t>
  </si>
  <si>
    <t>479203</t>
  </si>
  <si>
    <t>Záväzky zo sociálneho fondu</t>
  </si>
  <si>
    <t>648200</t>
  </si>
  <si>
    <t>Možnosť umorovať daňovú stratu v budúcnosti</t>
  </si>
  <si>
    <t>042100</t>
  </si>
  <si>
    <t>428000</t>
  </si>
  <si>
    <t>do jedného roka vrátane</t>
  </si>
  <si>
    <t>Základné imanie - Gajdoš Dušan</t>
  </si>
  <si>
    <t>Ostatné náklady na hospodársku činnosť (543,544,545,546,548,549,555,557)</t>
  </si>
  <si>
    <t>501180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</si>
  <si>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</si>
  <si>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</si>
  <si>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</si>
  <si>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</si>
  <si>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</si>
  <si>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</si>
  <si>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</si>
  <si>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</si>
  <si>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</si>
  <si>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</si>
  <si>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</si>
  <si>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</si>
  <si>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>548999</t>
  </si>
  <si>
    <t>Opravy a udržov. - kanc.technika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</si>
  <si>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</si>
  <si>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</si>
  <si>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</si>
  <si>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</si>
  <si>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</si>
  <si>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</si>
  <si>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</si>
  <si>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</si>
  <si>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701</t>
  </si>
  <si>
    <t>Sociálne poistenie</t>
  </si>
  <si>
    <t>25</t>
  </si>
  <si>
    <t>33. Informácie k časti H. písm. g)  prílohy č. 3 o čistom obrate</t>
  </si>
  <si>
    <t>315200</t>
  </si>
  <si>
    <t>2.</t>
  </si>
  <si>
    <t>324</t>
  </si>
  <si>
    <t>XIV.</t>
  </si>
  <si>
    <t>Zákonný rezervný fond a nedeliteľný fond (417A,418,421A,422)</t>
  </si>
  <si>
    <t>Zabezpečovaná položka</t>
  </si>
  <si>
    <t>Tržby z predaja služ. - zľavy z ubytov.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</si>
  <si>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</si>
  <si>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</si>
  <si>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</si>
  <si>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</si>
  <si>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</si>
  <si>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</si>
  <si>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648100</t>
  </si>
  <si>
    <t>Záväzky zo sociálneho poistenia ( 336A )</t>
  </si>
  <si>
    <t>5.</t>
  </si>
  <si>
    <t>562200</t>
  </si>
  <si>
    <t>Názov položky</t>
  </si>
  <si>
    <t>Tržby z pred.služ. - nealko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</si>
  <si>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</si>
  <si>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</si>
  <si>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</si>
  <si>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</si>
  <si>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</si>
  <si>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</si>
  <si>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</si>
  <si>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56</t>
  </si>
  <si>
    <t>Za bežné 
účtovné obdobie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</si>
  <si>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</si>
  <si>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</si>
  <si>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</si>
  <si>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</si>
  <si>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</si>
  <si>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</si>
  <si>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Ost.služby- časop.noviny,poštovné</t>
  </si>
  <si>
    <t>022500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</si>
  <si>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</si>
  <si>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</si>
  <si>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</si>
  <si>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</si>
  <si>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</si>
  <si>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</si>
  <si>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342100</t>
  </si>
  <si>
    <t>20</t>
  </si>
  <si>
    <t>16</t>
  </si>
  <si>
    <t>04</t>
  </si>
  <si>
    <t>Ost.služby- prenáj.nebyt.priest.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</si>
  <si>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</si>
  <si>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</si>
  <si>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</si>
  <si>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</si>
  <si>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Výnosy z odpísaných pohľadávok</t>
  </si>
  <si>
    <t>028</t>
  </si>
  <si>
    <t>Stavby - Terasa</t>
  </si>
  <si>
    <t>Syntetický účet</t>
  </si>
  <si>
    <t>079</t>
  </si>
  <si>
    <t>702</t>
  </si>
  <si>
    <t>Pohľadávky kryté záložným právom alebo inou formou zabezpečenia</t>
  </si>
  <si>
    <t>Opravné položky k finančnému majetku (+/-) (565)</t>
  </si>
  <si>
    <t>Obstaranie materiálu - presun sklady</t>
  </si>
  <si>
    <t>Ost.služby- pevná linka</t>
  </si>
  <si>
    <t>Obstarávaný  DFM</t>
  </si>
  <si>
    <t>Pôžičky prepojeným ÚJ (066A) - /096A/</t>
  </si>
  <si>
    <t>Výsledok hospodárenia za účtovné obdobie pred zdanením (+/-) (r.27+r.55)</t>
  </si>
  <si>
    <t>33</t>
  </si>
  <si>
    <t>Netto v minulom
účtovnom období</t>
  </si>
  <si>
    <t>A.III. 1.</t>
  </si>
  <si>
    <t>Zrušenie</t>
  </si>
  <si>
    <t>326200</t>
  </si>
  <si>
    <t>022100</t>
  </si>
  <si>
    <t>105</t>
  </si>
  <si>
    <t>Obstarávaný krátkodobý finančný majetok (259,314A) - /291A/</t>
  </si>
  <si>
    <t>súvisiace audítorské služby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</si>
  <si>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</si>
  <si>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</si>
  <si>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</si>
  <si>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</si>
  <si>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</si>
  <si>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</si>
  <si>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Výnosy zo zákazkovej výroby</t>
  </si>
  <si>
    <t>Dlhodobé prijaté preddavky ( 475A )</t>
  </si>
  <si>
    <t>017</t>
  </si>
  <si>
    <t>Brutto v bežnom
účtovnom období</t>
  </si>
  <si>
    <t>Náklady na obstaranie nehnuteľnosti na predaj od začiatku obstarávania</t>
  </si>
  <si>
    <t>IV.</t>
  </si>
  <si>
    <t>518120</t>
  </si>
  <si>
    <t>112100</t>
  </si>
  <si>
    <t>Zamestnanci</t>
  </si>
  <si>
    <t>Dočasné rozdiely medzi účtovnou hodnotou záväzkov a daňovou základňou, z toho:</t>
  </si>
  <si>
    <t>Spotreba surovín</t>
  </si>
  <si>
    <t>091</t>
  </si>
  <si>
    <t>XI.1.</t>
  </si>
  <si>
    <t>080</t>
  </si>
  <si>
    <t>545000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</si>
  <si>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</si>
  <si>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</si>
  <si>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</si>
  <si>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</si>
  <si>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</si>
  <si>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</si>
  <si>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</si>
  <si>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</si>
  <si>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</si>
  <si>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</si>
  <si>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</si>
  <si>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Náhrada príjmu pri PN</t>
  </si>
  <si>
    <t>Spotr.mater.-drob.nákup</t>
  </si>
  <si>
    <t>521100</t>
  </si>
  <si>
    <t>012</t>
  </si>
  <si>
    <t>Rozdelenie účtovného zisku</t>
  </si>
  <si>
    <t>Spotr.mater.-kancel.potreby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</si>
  <si>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</si>
  <si>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</si>
  <si>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</si>
  <si>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</si>
  <si>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</si>
  <si>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</si>
  <si>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544100</t>
  </si>
  <si>
    <t>Zmena základného imania +/- 419</t>
  </si>
  <si>
    <t>054</t>
  </si>
  <si>
    <t>Tržby z pred.služ. - prenájom iné</t>
  </si>
  <si>
    <t>336100</t>
  </si>
  <si>
    <t>Menovitá hodnota</t>
  </si>
  <si>
    <t>Zvýšenie hodnoty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</si>
  <si>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</si>
  <si>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</si>
  <si>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</si>
  <si>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</si>
  <si>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Ostatné dlhodobé záv.- Bross for Partner</t>
  </si>
  <si>
    <t>524100</t>
  </si>
  <si>
    <t>Výdavky budúcich období krátkodobé ( 383A )</t>
  </si>
  <si>
    <t>063</t>
  </si>
  <si>
    <t>053</t>
  </si>
  <si>
    <t>Tržby za vlast.výrobky - zákusky balené</t>
  </si>
  <si>
    <t>CP – cenný papier</t>
  </si>
  <si>
    <t>545100</t>
  </si>
  <si>
    <t>Nedaňové náklady</t>
  </si>
  <si>
    <t>Služby (účtovná skupina 51)</t>
  </si>
  <si>
    <t>54</t>
  </si>
  <si>
    <t>34. Informácie k časti I. prílohy č. 3 o nákladoch voči audítorovi, audítorskej spoločnosti</t>
  </si>
  <si>
    <t>141</t>
  </si>
  <si>
    <t>004</t>
  </si>
  <si>
    <t>17. Informácie k časti F. písm. w)  prílohy č. 3 o krátkodobom finančnom majetku</t>
  </si>
  <si>
    <t>Záväzky zo sociálneho fondu (472)</t>
  </si>
  <si>
    <t>Dlhodobé pôžičky spolu</t>
  </si>
  <si>
    <t>31</t>
  </si>
  <si>
    <t>Dlhodobý nehmotný majetok</t>
  </si>
  <si>
    <t xml:space="preserve">12. Informácie k časti F. písm. p) prílohy č. 3 o zásobách, na ktoré je zriadené záložné právo </t>
  </si>
  <si>
    <t>646000</t>
  </si>
  <si>
    <t>047</t>
  </si>
  <si>
    <t>Zúčtovanie OP z dôvodu zániku opodstatnenosti</t>
  </si>
  <si>
    <t>I.</t>
  </si>
  <si>
    <t>321000</t>
  </si>
  <si>
    <t>Mesačný obrat
Dal</t>
  </si>
  <si>
    <t>01</t>
  </si>
  <si>
    <t>B.III.</t>
  </si>
  <si>
    <t>Výstup nadobud. tovaru z EÚ 19%</t>
  </si>
  <si>
    <t>082500</t>
  </si>
  <si>
    <t>221200</t>
  </si>
  <si>
    <t>Ostatný dlhodobý nehmotný majetok ( 019,01X ) - /079, 07X,091A/</t>
  </si>
  <si>
    <t>31. Informácie k časti G. písm. m) prílohy č. 3 o majetku prenajatom formou finančného prenájmu</t>
  </si>
  <si>
    <t>518220</t>
  </si>
  <si>
    <t>142</t>
  </si>
  <si>
    <t>Poč.stav k 1.1.
Dal</t>
  </si>
  <si>
    <t>Výstup tuzemské samozdanenie 20%</t>
  </si>
  <si>
    <t>121</t>
  </si>
  <si>
    <t>030</t>
  </si>
  <si>
    <t>Ost.služby- učni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</si>
  <si>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</si>
  <si>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</si>
  <si>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</si>
  <si>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</si>
  <si>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</si>
  <si>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</si>
  <si>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</si>
  <si>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</si>
  <si>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</si>
  <si>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Goodwill (015) - /075,091A/</t>
  </si>
  <si>
    <t>Neobežný majetok r. 003+r.011+r.021</t>
  </si>
  <si>
    <t>A. VII.</t>
  </si>
  <si>
    <t>Materiál ( 112, 119, 11X ) - / 191, 19X /</t>
  </si>
  <si>
    <t>Vyfakturované nároky za vykonanú prácu na zákazkovej výrobe</t>
  </si>
  <si>
    <t>Ost.služby- odvoz a likv.odpadu</t>
  </si>
  <si>
    <t>Dlhodobé pôžičky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</si>
  <si>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</si>
  <si>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</si>
  <si>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</si>
  <si>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</si>
  <si>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</si>
  <si>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</si>
  <si>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</si>
  <si>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</si>
  <si>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</si>
  <si>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</si>
  <si>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</si>
  <si>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</si>
  <si>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</si>
  <si>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Spotr.mater.-prevádz.serv.slamky,sviečky</t>
  </si>
  <si>
    <t>43</t>
  </si>
  <si>
    <t>015</t>
  </si>
  <si>
    <t>110</t>
  </si>
  <si>
    <t>ZI – základné imanie</t>
  </si>
  <si>
    <t>Účty v bankách s dobou viazanosti dhšou ako 1 rok (22XA)</t>
  </si>
  <si>
    <t>29</t>
  </si>
  <si>
    <t>Ost.služby- prenáj.auta</t>
  </si>
  <si>
    <t>B. II.</t>
  </si>
  <si>
    <t>261100</t>
  </si>
  <si>
    <t>Goodwill</t>
  </si>
  <si>
    <t>095</t>
  </si>
  <si>
    <t>543000</t>
  </si>
  <si>
    <t>Tovar ( 132,133,13X,139 ) - /196,19X/</t>
  </si>
  <si>
    <t>073</t>
  </si>
  <si>
    <t>Náklady vynaložené na obstaranie predaného tovaru ( 504, 507)</t>
  </si>
  <si>
    <t>23</t>
  </si>
  <si>
    <t>126</t>
  </si>
  <si>
    <t>343910</t>
  </si>
  <si>
    <t>548120</t>
  </si>
  <si>
    <t>Zmena stavu vnútroorganizačných zásob</t>
  </si>
  <si>
    <t>591</t>
  </si>
  <si>
    <t>072</t>
  </si>
  <si>
    <t>Ostatné dlhodobé záv.- Hotel Kormorán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</si>
  <si>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</si>
  <si>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</si>
  <si>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</si>
  <si>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</si>
  <si>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</si>
  <si>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</si>
  <si>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</si>
  <si>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Zaokrúhlené
(brutto)</t>
  </si>
  <si>
    <t>Ostatné záväzky voči prepojeným ÚJ (361A,36XA,471A,47XA)</t>
  </si>
  <si>
    <t>Úroky  z pôžičky</t>
  </si>
  <si>
    <t>Spotreba materiálu</t>
  </si>
  <si>
    <t>040</t>
  </si>
  <si>
    <t>501200</t>
  </si>
  <si>
    <t>H.</t>
  </si>
  <si>
    <t>Prijaté preddavky</t>
  </si>
  <si>
    <t>Dlhodobý nehmotný majetok, na ktorý je zriadené záložné právo</t>
  </si>
  <si>
    <t>125</t>
  </si>
  <si>
    <t>N.</t>
  </si>
  <si>
    <t>Hodnota pohľadávky</t>
  </si>
  <si>
    <t>324400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</si>
  <si>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</si>
  <si>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</si>
  <si>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</si>
  <si>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</si>
  <si>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</si>
  <si>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</si>
  <si>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</si>
  <si>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</si>
  <si>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1.c.</t>
  </si>
  <si>
    <t>Ost.služby- marketing,rekl.inzecia</t>
  </si>
  <si>
    <t>Účet</t>
  </si>
  <si>
    <t xml:space="preserve">Pohľadávky z obchodného styku </t>
  </si>
  <si>
    <t>Opravné položky k dlhodobému NM a dlhodobému HM ( 553 )</t>
  </si>
  <si>
    <t>538120</t>
  </si>
  <si>
    <t>28. Informácie k časti G. písm. i)  prílohy č. 3 o bankových úveroch, pôžičkách a krátkodobých finančných výpomociach</t>
  </si>
  <si>
    <t>Obstarávaný dlhodobý nehmotný majetok  ( 041 ) - 093</t>
  </si>
  <si>
    <t>20. Informácie k časti F. písm.  za) prílohy č. 3 o ocenení krátkodobého finančného  majetku, ku dňu ku ktorému sa zostavuje účtovná závierka reálnou hodnotou</t>
  </si>
  <si>
    <t>Tvorba</t>
  </si>
  <si>
    <t>Ostatné priame dane</t>
  </si>
  <si>
    <t>Obstaranie dlhodobého hmotného majetku</t>
  </si>
  <si>
    <t>58</t>
  </si>
  <si>
    <t>26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</si>
  <si>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</si>
  <si>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</si>
  <si>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</si>
  <si>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</si>
  <si>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</si>
  <si>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</si>
  <si>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</si>
  <si>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</si>
  <si>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</si>
  <si>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</si>
  <si>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</si>
  <si>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</si>
  <si>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</si>
  <si>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Samost.hnuteľ. veci a SHV - pčítače</t>
  </si>
  <si>
    <t>Tvorba OP</t>
  </si>
  <si>
    <t>031</t>
  </si>
  <si>
    <t>Účtovná hodnota DFM</t>
  </si>
  <si>
    <t>Spotreba plynu</t>
  </si>
  <si>
    <t>Použitie</t>
  </si>
  <si>
    <t>Poskytnuté preddavky na dlhodobý nehmotný majetok ( 051 ) - 095A</t>
  </si>
  <si>
    <t>Ostatné nákladové úroky ( 562A )</t>
  </si>
  <si>
    <t>006</t>
  </si>
  <si>
    <t>343919</t>
  </si>
  <si>
    <t>518100</t>
  </si>
  <si>
    <t>527200</t>
  </si>
  <si>
    <t/>
  </si>
  <si>
    <t>Dočasné rozdiely medzi účtovnou hodnotou majetku a daňovou základňou, z toho:</t>
  </si>
  <si>
    <t>IX.</t>
  </si>
  <si>
    <t>Použité skratky:</t>
  </si>
  <si>
    <t>136</t>
  </si>
  <si>
    <t>058</t>
  </si>
  <si>
    <t>Vplyv ocenenia na vlastné imanie</t>
  </si>
  <si>
    <t>Ostatné náklady na hosp.činnosť</t>
  </si>
  <si>
    <t>1.b.</t>
  </si>
  <si>
    <t>Tržby z pred.služ. - tabak</t>
  </si>
  <si>
    <t>144</t>
  </si>
  <si>
    <t>transfer</t>
  </si>
  <si>
    <t>019</t>
  </si>
  <si>
    <t>261200</t>
  </si>
  <si>
    <t>511300</t>
  </si>
  <si>
    <t>391</t>
  </si>
  <si>
    <t xml:space="preserve">Účtovný zisk </t>
  </si>
  <si>
    <t>592</t>
  </si>
  <si>
    <t>K.</t>
  </si>
  <si>
    <t>Ost.služby- pranie a čisť.Hotela</t>
  </si>
  <si>
    <t>502300</t>
  </si>
  <si>
    <t>Základ dane</t>
  </si>
  <si>
    <t>518900</t>
  </si>
  <si>
    <t>Suma neuplatneného umorenia daňovej straty, nevyužitých daňových odpočtov a iných nárokov a odpočítateľných dočasných rozdielov, ku ktorým nebola účtovaná odložená daňová pohľadávka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</si>
  <si>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</si>
  <si>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</si>
  <si>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</si>
  <si>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</si>
  <si>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</si>
  <si>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602800</t>
  </si>
  <si>
    <t>082</t>
  </si>
  <si>
    <t>Účtovná hodnota</t>
  </si>
  <si>
    <t>Pohľadávky spolu</t>
  </si>
  <si>
    <t>53</t>
  </si>
  <si>
    <t>592000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</si>
  <si>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</si>
  <si>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</si>
  <si>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</si>
  <si>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</si>
  <si>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</si>
  <si>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379400</t>
  </si>
  <si>
    <t>Samostatné hnuteľné veci a súbory hnuteľných vecí (022) -/082, 092A/</t>
  </si>
  <si>
    <t>1.a.</t>
  </si>
  <si>
    <t>Krátkodobé rezervy</t>
  </si>
  <si>
    <t>Krátkodobý fin.maj.bez krátkod.fin.maj. v prepojených ÚJ (251A,253A,256A,257A,25XA) - /291A,29XA/</t>
  </si>
  <si>
    <t>094</t>
  </si>
  <si>
    <t>Iné záväzky</t>
  </si>
  <si>
    <t>341200</t>
  </si>
  <si>
    <t>Dlhové CP držané 
do splatnosti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</si>
  <si>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</si>
  <si>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</si>
  <si>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</si>
  <si>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</si>
  <si>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</si>
  <si>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</si>
  <si>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</si>
  <si>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</si>
  <si>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</si>
  <si>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</si>
  <si>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</si>
  <si>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</si>
  <si>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Náklady na precenenie cenných papierov a náklady na derivátové operácie (564,567)</t>
  </si>
  <si>
    <t>Dary</t>
  </si>
  <si>
    <t>044</t>
  </si>
  <si>
    <t>511</t>
  </si>
  <si>
    <t>34</t>
  </si>
  <si>
    <t>V.</t>
  </si>
  <si>
    <t>Čistá hodnota zákazky (316A)</t>
  </si>
  <si>
    <t>DNM – dlhodobý nehmotný majetok</t>
  </si>
  <si>
    <t>Emisné kvóty (komodity)</t>
  </si>
  <si>
    <t>Náklady na zákazkovú výrobu</t>
  </si>
  <si>
    <t>Spolu</t>
  </si>
  <si>
    <t>511200</t>
  </si>
  <si>
    <t>513100</t>
  </si>
  <si>
    <t>Zmena stavu vnútroorga-nizačných zásob vo výkaze ziskov a strát</t>
  </si>
  <si>
    <t>Vstup tuzemské samozdanenie 20%</t>
  </si>
  <si>
    <t>zdaniteľné</t>
  </si>
  <si>
    <t>Oprávky</t>
  </si>
  <si>
    <t>Ost.služby- software,doména</t>
  </si>
  <si>
    <t>343924</t>
  </si>
  <si>
    <t>Záväzky voči zamestnancom ( 331,333,33X,479A )</t>
  </si>
  <si>
    <t>Softvér</t>
  </si>
  <si>
    <t xml:space="preserve">Tabuľka č. 1 </t>
  </si>
  <si>
    <t>Výsledok hospodárenia z hospodárskej činnosti (+/-) (r.02 - r. 10)</t>
  </si>
  <si>
    <t>B.III. 1.</t>
  </si>
  <si>
    <t>421000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</si>
  <si>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</si>
  <si>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</si>
  <si>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</si>
  <si>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</si>
  <si>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</si>
  <si>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</si>
  <si>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</si>
  <si>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</si>
  <si>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Výstup tuzemské samozdanenie 10%</t>
  </si>
  <si>
    <t>Krátkodobé pohľadávky spolu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</si>
  <si>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</si>
  <si>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</si>
  <si>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</si>
  <si>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</si>
  <si>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</si>
  <si>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</si>
  <si>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</si>
  <si>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</si>
  <si>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</si>
  <si>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</si>
  <si>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</si>
  <si>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</si>
  <si>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</si>
  <si>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Obstaranie materiálu</t>
  </si>
  <si>
    <t>Mzdové náklady</t>
  </si>
  <si>
    <t>R.1.</t>
  </si>
  <si>
    <t>Dlhodobý finančný majetok súčet (r. 022 až 032)</t>
  </si>
  <si>
    <t>Skutočnosť v účtovnom 
období sledovanom</t>
  </si>
  <si>
    <t>032</t>
  </si>
  <si>
    <t>602510</t>
  </si>
  <si>
    <t>Iné záväzky - postup pohl. - SKLEGAL</t>
  </si>
  <si>
    <t>315100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</si>
  <si>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</si>
  <si>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</si>
  <si>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</si>
  <si>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</si>
  <si>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</si>
  <si>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646</t>
  </si>
  <si>
    <t>Ostatné výnosy z cenných papierov a podielov (665 A)</t>
  </si>
  <si>
    <t>Vyfakturované nároky za vykonanú prácu na zákazkovej výstavbe nehnuteľnosti určenej na predaj</t>
  </si>
  <si>
    <t>Zákonné sociálne poistenie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</si>
  <si>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</si>
  <si>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</si>
  <si>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</si>
  <si>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</si>
  <si>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</si>
  <si>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</si>
  <si>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</si>
  <si>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</si>
  <si>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</si>
  <si>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</si>
  <si>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</si>
  <si>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343922</t>
  </si>
  <si>
    <t>Sumár od začiatku zákazkovej výroby až 
do konca bežného účtovného obdobia</t>
  </si>
  <si>
    <t>518110</t>
  </si>
  <si>
    <t>Bežné účtovné obdobie</t>
  </si>
  <si>
    <t>B. II. 1.</t>
  </si>
  <si>
    <t>060</t>
  </si>
  <si>
    <t>Záväzky po lehote splatnosti</t>
  </si>
  <si>
    <t>548</t>
  </si>
  <si>
    <t>Daň z príjmov splatná (591,595)</t>
  </si>
  <si>
    <t>Tržby za tovar</t>
  </si>
  <si>
    <t>51</t>
  </si>
  <si>
    <t>378</t>
  </si>
  <si>
    <t>Opravy a udržovanie</t>
  </si>
  <si>
    <t>viac ako päť rokov</t>
  </si>
  <si>
    <t>Prijaté preddavky tuzemsko</t>
  </si>
  <si>
    <t>Ostatné krátkodobé fin.výp.-pôžička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</si>
  <si>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</si>
  <si>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</si>
  <si>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</si>
  <si>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</si>
  <si>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109</t>
  </si>
  <si>
    <t>014</t>
  </si>
  <si>
    <t>Oceniteľné práva ( 014 ) - /074, 091A/</t>
  </si>
  <si>
    <t>Emisné kvóty</t>
  </si>
  <si>
    <t>Daňový doklad k preddavku - základ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</si>
  <si>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</si>
  <si>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</si>
  <si>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</si>
  <si>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</si>
  <si>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</si>
  <si>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</si>
  <si>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</si>
  <si>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</si>
  <si>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</si>
  <si>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Dodávatelia zahraničie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</si>
  <si>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</si>
  <si>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</si>
  <si>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</si>
  <si>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</si>
  <si>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</si>
  <si>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</si>
  <si>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</si>
  <si>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38</t>
  </si>
  <si>
    <t>325100</t>
  </si>
  <si>
    <t>Účty v bankách ( 221A, 22X +/-261 )</t>
  </si>
  <si>
    <t>145</t>
  </si>
  <si>
    <t>391100</t>
  </si>
  <si>
    <t>518</t>
  </si>
  <si>
    <t>Daňovo neuznané náklady</t>
  </si>
  <si>
    <t>Ostatné poplatky -mestské za smeti</t>
  </si>
  <si>
    <t>Ostatný DFM</t>
  </si>
  <si>
    <t>331100</t>
  </si>
  <si>
    <t>Tžby z predaja vlastných výrobkov ( 601 )</t>
  </si>
  <si>
    <t>431</t>
  </si>
  <si>
    <t>135</t>
  </si>
  <si>
    <t>Opravné položky k zásobám (+/-) (505)</t>
  </si>
  <si>
    <t>Podiel ÚJ na hlasovacích právach v %</t>
  </si>
  <si>
    <t>Zaokrúhlené
(netto)</t>
  </si>
  <si>
    <t>513</t>
  </si>
  <si>
    <t>Spotr.mater.-kvety,ikebany</t>
  </si>
  <si>
    <t>431000</t>
  </si>
  <si>
    <t>Druh obchodu</t>
  </si>
  <si>
    <t>114</t>
  </si>
  <si>
    <t>Výnosové úroky (r.40 + r.41)</t>
  </si>
  <si>
    <t>57</t>
  </si>
  <si>
    <t>Tržby z pred.služ. - alko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</si>
  <si>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</si>
  <si>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</si>
  <si>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</si>
  <si>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</si>
  <si>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</si>
  <si>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</si>
  <si>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111</t>
  </si>
  <si>
    <t>Ceniny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</si>
  <si>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</si>
  <si>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</si>
  <si>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</si>
  <si>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</si>
  <si>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</si>
  <si>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</si>
  <si>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</si>
  <si>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</si>
  <si>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</si>
  <si>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</si>
  <si>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</si>
  <si>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Výstup tuzemsko 10%</t>
  </si>
  <si>
    <t>601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</si>
  <si>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</si>
  <si>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</si>
  <si>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</si>
  <si>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</si>
  <si>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</si>
  <si>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</si>
  <si>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</si>
  <si>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</si>
  <si>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</si>
  <si>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</si>
  <si>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</si>
  <si>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</si>
  <si>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</si>
  <si>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</si>
  <si>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602200</t>
  </si>
  <si>
    <t>501160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</si>
  <si>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</si>
  <si>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</si>
  <si>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</si>
  <si>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</si>
  <si>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</si>
  <si>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</si>
  <si>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</si>
  <si>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</si>
  <si>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</si>
  <si>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</si>
  <si>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Tabuľka č. 3</t>
  </si>
  <si>
    <t>Samostat. hnuteľné veci a súbory h. vecí</t>
  </si>
  <si>
    <t>Dlhodobé pohľadávky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</si>
  <si>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</si>
  <si>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</si>
  <si>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</si>
  <si>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</si>
  <si>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</si>
  <si>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</si>
  <si>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</si>
  <si>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</si>
  <si>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</si>
  <si>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</si>
  <si>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</si>
  <si>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</si>
  <si>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</si>
  <si>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</si>
  <si>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</si>
  <si>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Ostatné nákl.na hosp.činn.-oblečenie</t>
  </si>
  <si>
    <t>341</t>
  </si>
  <si>
    <t>Zákonné rezervné fondy r. 088 + r. 089</t>
  </si>
  <si>
    <t>127</t>
  </si>
  <si>
    <t>M.</t>
  </si>
  <si>
    <t>Pohľadávky za upísané vlastné imanie ( /-/353 )</t>
  </si>
  <si>
    <t>221</t>
  </si>
  <si>
    <t>117</t>
  </si>
  <si>
    <t>G.1.</t>
  </si>
  <si>
    <t>36</t>
  </si>
  <si>
    <t>501140</t>
  </si>
  <si>
    <t>41</t>
  </si>
  <si>
    <t>iné uisťovacie audítorské služby</t>
  </si>
  <si>
    <t>Obstaranie dlhodobého hmot.majetku</t>
  </si>
  <si>
    <t>Nevyfakturované dodávky</t>
  </si>
  <si>
    <t>Zásoby spolu</t>
  </si>
  <si>
    <t>daňové poradenstvo</t>
  </si>
  <si>
    <t>429</t>
  </si>
  <si>
    <t>37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</si>
  <si>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</si>
  <si>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</si>
  <si>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</si>
  <si>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</si>
  <si>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</si>
  <si>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>Ost.služby- sprostred.poplatky</t>
  </si>
  <si>
    <t xml:space="preserve">7. Informácie k časti F. písm. m) prílohy č. 3 o dlhodobom finančnom majetku 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</si>
  <si>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</si>
  <si>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</si>
  <si>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</si>
  <si>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</si>
  <si>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</si>
  <si>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</si>
  <si>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</si>
  <si>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</si>
  <si>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</si>
  <si>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</si>
  <si>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</si>
  <si>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342</t>
  </si>
  <si>
    <t>19</t>
  </si>
  <si>
    <t>Pestovateľské celky 
trvalých porastov</t>
  </si>
  <si>
    <t>08</t>
  </si>
  <si>
    <t>024</t>
  </si>
  <si>
    <t>Ostatné dlhodob.záväzky-RMC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</si>
  <si>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</si>
  <si>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</si>
  <si>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</si>
  <si>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</si>
  <si>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</si>
  <si>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</si>
  <si>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</si>
  <si>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</si>
  <si>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Ostatné výnosy z hosp.činn.-zaokrúhlenie</t>
  </si>
  <si>
    <t>Predané cenné papiere a podiely (561)</t>
  </si>
  <si>
    <t>Záväzky z obchodného styku voči prepojeným ÚJ (321A,475A,476A)</t>
  </si>
  <si>
    <t>výsledok hospodárenia</t>
  </si>
  <si>
    <t>Záväzky z derivátových operácií (373A, 377A)</t>
  </si>
  <si>
    <t>501170</t>
  </si>
  <si>
    <t>E.</t>
  </si>
  <si>
    <t>Úhrada straty minulých období</t>
  </si>
  <si>
    <t>Stav na začiatku účtovného obdobia</t>
  </si>
  <si>
    <t>48</t>
  </si>
  <si>
    <t>Názov položky</t>
  </si>
  <si>
    <t>Dlhové CP na obchodovanie</t>
  </si>
  <si>
    <t>602310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</si>
  <si>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</si>
  <si>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472100</t>
  </si>
  <si>
    <t>46</t>
  </si>
  <si>
    <t>Splatná daň z príjmov</t>
  </si>
  <si>
    <t>Zvýšenie/ zníženie hodnoty (+/-)</t>
  </si>
  <si>
    <t>Dodávatelia</t>
  </si>
  <si>
    <t>548110</t>
  </si>
  <si>
    <t>*</t>
  </si>
  <si>
    <t>Netto v bežnom
účtovnom období</t>
  </si>
  <si>
    <t>Tvorba sociálneho fondu zo zisku</t>
  </si>
  <si>
    <t>Pôžička úroky - Hotel Kormorán Slovakia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</si>
  <si>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</si>
  <si>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</si>
  <si>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</si>
  <si>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</si>
  <si>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043</t>
  </si>
  <si>
    <t>Bankové účty   TATRA BANKA</t>
  </si>
  <si>
    <t>527</t>
  </si>
  <si>
    <t>Iné pohľadávky (335A,336A,33XA,371A,374A,375A,378A)-/391A/</t>
  </si>
  <si>
    <t>137</t>
  </si>
  <si>
    <t>iný obchod</t>
  </si>
  <si>
    <t>Zákonné soc.nákl.-stravné do lim.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</si>
  <si>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</si>
  <si>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</si>
  <si>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</si>
  <si>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</si>
  <si>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</si>
  <si>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</si>
  <si>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</si>
  <si>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05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</si>
  <si>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</si>
  <si>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</si>
  <si>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</si>
  <si>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</si>
  <si>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</si>
  <si>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</si>
  <si>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</si>
  <si>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</si>
  <si>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</si>
  <si>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</si>
  <si>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</si>
  <si>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</si>
  <si>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</si>
  <si>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</si>
  <si>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</si>
  <si>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</si>
  <si>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</si>
  <si>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</si>
  <si>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602520</t>
  </si>
  <si>
    <t>A.III.</t>
  </si>
  <si>
    <t>518310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</si>
  <si>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</si>
  <si>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</si>
  <si>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</si>
  <si>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</si>
  <si>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343810</t>
  </si>
  <si>
    <t>602530</t>
  </si>
  <si>
    <t>Oprávky k samostat.hnut.veciam a súborom</t>
  </si>
  <si>
    <t>Pohľadávky  z obchodného styku</t>
  </si>
  <si>
    <t>479</t>
  </si>
  <si>
    <t>Výrobky</t>
  </si>
  <si>
    <r>
      <t>Dlhodobé pôžičky</t>
    </r>
    <r>
      <rPr>
        <sz val="8"/>
        <color theme="1"/>
        <rFont val="Arial"/>
        <family val="2"/>
      </rPr>
      <t> </t>
    </r>
  </si>
  <si>
    <t>261000</t>
  </si>
  <si>
    <t>Obstarávaný DFM na účely vykonania vplyvu v inej ÚJ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</si>
  <si>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</si>
  <si>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</si>
  <si>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</si>
  <si>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</si>
  <si>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</si>
  <si>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</si>
  <si>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</si>
  <si>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</si>
  <si>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</si>
  <si>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</si>
  <si>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Tržby z pred.služ. - prenájom techniky</t>
  </si>
  <si>
    <t>518330</t>
  </si>
  <si>
    <t>24</t>
  </si>
  <si>
    <t>Nerozdelený zisk minulých rokov</t>
  </si>
  <si>
    <t>Zostatková hodnota</t>
  </si>
  <si>
    <t>023</t>
  </si>
  <si>
    <t>604100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</si>
  <si>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</si>
  <si>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</si>
  <si>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</si>
  <si>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</si>
  <si>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</si>
  <si>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378100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</si>
  <si>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</si>
  <si>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</si>
  <si>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</si>
  <si>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</si>
  <si>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</si>
  <si>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</si>
  <si>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</si>
  <si>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</si>
  <si>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</si>
  <si>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</si>
  <si>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502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</si>
  <si>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</si>
  <si>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</si>
  <si>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</si>
  <si>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</si>
  <si>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</si>
  <si>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</si>
  <si>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</si>
  <si>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Tržby z pred.služ. - prenáj.miest.vonk.</t>
  </si>
  <si>
    <t>Krátkodobé rezervy, z toho:</t>
  </si>
  <si>
    <t>057</t>
  </si>
  <si>
    <t>562</t>
  </si>
  <si>
    <t>Tvorba 
OP</t>
  </si>
  <si>
    <t>Vlastné imanie r.081+r.085+r.086+r.087+r.090+r.093+r.097+r.100</t>
  </si>
  <si>
    <t>06</t>
  </si>
  <si>
    <t>Ostatný DNM</t>
  </si>
  <si>
    <t>Spotr.mater.-obaly,papier.cukr.</t>
  </si>
  <si>
    <t>Uplatnená daňová pohľadávka</t>
  </si>
  <si>
    <t>Celkový obrat
Dal</t>
  </si>
  <si>
    <t>055</t>
  </si>
  <si>
    <t>Náklady na hospodársku činnosť spolu r.11+r.12+r.13+r.14+r15+r.20+r.21+r.24+r.25+r.26</t>
  </si>
  <si>
    <t>602600</t>
  </si>
  <si>
    <t>Sociálne náklady ( 527, 528 )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</si>
  <si>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</si>
  <si>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</si>
  <si>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</si>
  <si>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</si>
  <si>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</si>
  <si>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</si>
  <si>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</si>
  <si>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</si>
  <si>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213</t>
  </si>
  <si>
    <t>Z. z., ktorou sa vydáva Štatistická klasifikácia ekonomických činností.</t>
  </si>
  <si>
    <t>XIII.</t>
  </si>
  <si>
    <t>021</t>
  </si>
  <si>
    <t>Tržby z pred.služ. - potraviny</t>
  </si>
  <si>
    <t>Iné záväzky - sporenie DDP</t>
  </si>
  <si>
    <t>Začiatočný účet súvahový</t>
  </si>
  <si>
    <t>ÚJ – účtovná jednotka</t>
  </si>
  <si>
    <t>081100</t>
  </si>
  <si>
    <t>103</t>
  </si>
  <si>
    <t>518400</t>
  </si>
  <si>
    <t>Peniaze na ceste KASA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</si>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</sst>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410</v>
      </c>
    </row>
    <row r="2" spans="1:2" x14ac:dyDescent="0.25">
      <c r="A2" t="s">
        <v>137</v>
      </c>
    </row>
    <row r="3" spans="1:2" x14ac:dyDescent="0.25">
      <c r="A3" t="s">
        <v>1015</v>
      </c>
    </row>
    <row r="4" spans="1:2" x14ac:dyDescent="0.25">
      <c r="A4" t="s">
        <v>490</v>
      </c>
    </row>
    <row r="5" spans="1:2" x14ac:dyDescent="0.25">
      <c r="A5" t="s">
        <v>449</v>
      </c>
    </row>
    <row r="6" spans="1:2" x14ac:dyDescent="0.25">
      <c r="A6" t="s">
        <v>1262</v>
      </c>
    </row>
    <row r="7" spans="1:2" x14ac:dyDescent="0.25">
      <c r="A7" t="s">
        <v>53</v>
      </c>
    </row>
    <row r="8" spans="1:2" x14ac:dyDescent="0.25">
      <c r="A8" t="s">
        <v>38</v>
      </c>
    </row>
    <row r="9" spans="1:2" x14ac:dyDescent="0.25">
      <c r="A9" t="s">
        <v>228</v>
      </c>
    </row>
    <row r="10" spans="1:2" x14ac:dyDescent="0.25">
      <c r="A10" t="s">
        <v>1226</v>
      </c>
    </row>
    <row r="11" spans="1:2" x14ac:dyDescent="0.25">
      <c r="A11" s="39" t="s">
        <v>371</v>
      </c>
      <c r="B11" s="39" t="s">
        <v>999</v>
      </c>
    </row>
    <row r="12" spans="1:2" x14ac:dyDescent="0.25">
      <c r="A12" s="149">
        <v>1</v>
      </c>
      <c r="B12" s="52" t="s">
        <v>307</v>
      </c>
    </row>
    <row r="13" spans="1:2" x14ac:dyDescent="0.25">
      <c r="A13" s="149">
        <v>2</v>
      </c>
      <c r="B13" s="52" t="s">
        <v>1176</v>
      </c>
    </row>
    <row r="14" spans="1:2" x14ac:dyDescent="0.25">
      <c r="A14" s="149">
        <v>3</v>
      </c>
      <c r="B14" s="52" t="s">
        <v>1017</v>
      </c>
    </row>
    <row r="15" spans="1:2" x14ac:dyDescent="0.25">
      <c r="A15" s="149">
        <v>4</v>
      </c>
      <c r="B15" s="52" t="s">
        <v>74</v>
      </c>
    </row>
    <row r="16" spans="1:2" x14ac:dyDescent="0.25">
      <c r="A16" s="149">
        <v>5</v>
      </c>
      <c r="B16" s="52" t="s">
        <v>225</v>
      </c>
    </row>
    <row r="17" spans="1:2" x14ac:dyDescent="0.25">
      <c r="A17" s="149">
        <v>6</v>
      </c>
      <c r="B17" s="52" t="s">
        <v>811</v>
      </c>
    </row>
    <row r="18" spans="1:2" x14ac:dyDescent="0.25">
      <c r="A18" s="149">
        <v>7</v>
      </c>
      <c r="B18" s="52" t="s">
        <v>39</v>
      </c>
    </row>
    <row r="19" spans="1:2" x14ac:dyDescent="0.25">
      <c r="A19" s="149">
        <v>8</v>
      </c>
      <c r="B19" s="52" t="s">
        <v>1205</v>
      </c>
    </row>
    <row r="20" spans="1:2" x14ac:dyDescent="0.25">
      <c r="A20" s="149">
        <v>9</v>
      </c>
      <c r="B20" s="52" t="s">
        <v>886</v>
      </c>
    </row>
    <row r="21" spans="1:2" x14ac:dyDescent="0.25">
      <c r="A21" s="149">
        <v>10</v>
      </c>
      <c r="B21" s="52" t="s">
        <v>400</v>
      </c>
    </row>
    <row r="22" spans="1:2" x14ac:dyDescent="0.25">
      <c r="A22" s="149">
        <v>11</v>
      </c>
      <c r="B22" s="52" t="s">
        <v>1153</v>
      </c>
    </row>
    <row r="24" spans="1:2" x14ac:dyDescent="0.25">
      <c r="A24" t="s">
        <v>803</v>
      </c>
    </row>
    <row r="25" spans="1:2" x14ac:dyDescent="0.25">
      <c r="A25" t="s">
        <v>1155</v>
      </c>
    </row>
    <row r="26" spans="1:2" x14ac:dyDescent="0.25">
      <c r="A26" t="s">
        <v>646</v>
      </c>
    </row>
    <row r="27" spans="1:2" x14ac:dyDescent="0.25">
      <c r="A27" t="s">
        <v>1099</v>
      </c>
    </row>
    <row r="28" spans="1:2" x14ac:dyDescent="0.25">
      <c r="A28" t="s">
        <v>680</v>
      </c>
    </row>
    <row r="29" spans="1:2" x14ac:dyDescent="0.25">
      <c r="A29" t="s">
        <v>1027</v>
      </c>
    </row>
    <row r="30" spans="1:2" x14ac:dyDescent="0.25">
      <c r="A30" t="s">
        <v>868</v>
      </c>
    </row>
    <row r="31" spans="1:2" x14ac:dyDescent="0.25">
      <c r="A31" t="s">
        <v>420</v>
      </c>
    </row>
    <row r="32" spans="1:2" x14ac:dyDescent="0.25">
      <c r="A32" t="s">
        <v>1144</v>
      </c>
    </row>
    <row r="33" spans="1:1" x14ac:dyDescent="0.25">
      <c r="A33" t="s">
        <v>144</v>
      </c>
    </row>
    <row r="34" spans="1:1" x14ac:dyDescent="0.25">
      <c r="A34" t="s">
        <v>234</v>
      </c>
    </row>
    <row r="35" spans="1:1" x14ac:dyDescent="0.25">
      <c r="A35" t="s">
        <v>1268</v>
      </c>
    </row>
    <row r="36" spans="1:1" x14ac:dyDescent="0.25">
      <c r="A36" t="s">
        <v>135</v>
      </c>
    </row>
    <row r="37" spans="1:1" x14ac:dyDescent="0.25">
      <c r="A37" t="s">
        <v>713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275</v>
      </c>
    </row>
    <row r="2" spans="1:10" ht="74.25" customHeight="1" thickTop="1" thickBot="1" x14ac:dyDescent="0.3">
      <c r="A2" s="211" t="s">
        <v>848</v>
      </c>
      <c r="B2" s="211" t="s">
        <v>544</v>
      </c>
      <c r="C2" s="47" t="s">
        <v>893</v>
      </c>
      <c r="D2" s="211" t="s">
        <v>635</v>
      </c>
      <c r="E2" s="211" t="s">
        <v>334</v>
      </c>
      <c r="F2" s="47" t="s">
        <v>40</v>
      </c>
      <c r="G2" s="211" t="s">
        <v>0</v>
      </c>
    </row>
    <row r="3" spans="1:10" ht="27" customHeight="1" thickTop="1" thickBot="1" x14ac:dyDescent="0.3">
      <c r="A3" s="174" t="s">
        <v>626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300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125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703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1097</v>
      </c>
      <c r="B7" s="204" t="s">
        <v>906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142</v>
      </c>
    </row>
    <row r="2" spans="1:6" ht="58.5" customHeight="1" thickTop="1" thickBot="1" x14ac:dyDescent="0.3">
      <c r="A2" s="211" t="s">
        <v>695</v>
      </c>
      <c r="B2" s="47" t="s">
        <v>893</v>
      </c>
      <c r="C2" s="211" t="s">
        <v>635</v>
      </c>
      <c r="D2" s="211" t="s">
        <v>334</v>
      </c>
      <c r="E2" s="211" t="s">
        <v>956</v>
      </c>
      <c r="F2" s="47" t="s">
        <v>437</v>
      </c>
    </row>
    <row r="3" spans="1:6" ht="27" customHeight="1" thickTop="1" thickBot="1" x14ac:dyDescent="0.3">
      <c r="A3" s="174" t="s">
        <v>626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217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24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703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656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828</v>
      </c>
    </row>
    <row r="2" spans="1:8" ht="17.25" thickBot="1" x14ac:dyDescent="0.35">
      <c r="A2" s="251" t="s">
        <v>1160</v>
      </c>
    </row>
    <row r="3" spans="1:8" ht="16.5" thickTop="1" thickBot="1" x14ac:dyDescent="0.3">
      <c r="A3" s="252" t="s">
        <v>154</v>
      </c>
      <c r="B3" s="257" t="s">
        <v>941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1012</v>
      </c>
      <c r="C4" s="184" t="s">
        <v>1242</v>
      </c>
      <c r="D4" s="187" t="s">
        <v>158</v>
      </c>
      <c r="E4" s="184" t="s">
        <v>496</v>
      </c>
      <c r="F4" s="187" t="s">
        <v>533</v>
      </c>
    </row>
    <row r="5" spans="1:8" ht="23.25" customHeight="1" thickTop="1" thickBot="1" x14ac:dyDescent="0.3">
      <c r="A5" s="174" t="s">
        <v>922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781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1193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1090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102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61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373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1084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828</v>
      </c>
    </row>
    <row r="2" spans="1:2" ht="16.5" x14ac:dyDescent="0.3">
      <c r="A2" s="251"/>
    </row>
    <row r="3" spans="1:2" ht="17.25" thickBot="1" x14ac:dyDescent="0.35">
      <c r="A3" s="251" t="s">
        <v>1007</v>
      </c>
    </row>
    <row r="4" spans="1:2" ht="24" customHeight="1" thickTop="1" thickBot="1" x14ac:dyDescent="0.3">
      <c r="A4" s="196" t="s">
        <v>61</v>
      </c>
      <c r="B4" s="32" t="s">
        <v>188</v>
      </c>
    </row>
    <row r="5" spans="1:2" ht="24" thickTop="1" thickBot="1" x14ac:dyDescent="0.3">
      <c r="A5" s="195" t="s">
        <v>1037</v>
      </c>
      <c r="B5" s="230"/>
    </row>
    <row r="6" spans="1:2" ht="24.75" customHeight="1" thickBot="1" x14ac:dyDescent="0.3">
      <c r="A6" s="37" t="s">
        <v>595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659</v>
      </c>
    </row>
    <row r="2" spans="1:2" ht="16.5" thickTop="1" thickBot="1" x14ac:dyDescent="0.3">
      <c r="A2" s="196" t="s">
        <v>154</v>
      </c>
      <c r="B2" s="32" t="s">
        <v>159</v>
      </c>
    </row>
    <row r="3" spans="1:2" ht="24" customHeight="1" thickTop="1" thickBot="1" x14ac:dyDescent="0.3">
      <c r="A3" s="195" t="s">
        <v>827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560</v>
      </c>
    </row>
    <row r="2" spans="1:7" ht="17.25" thickBot="1" x14ac:dyDescent="0.35">
      <c r="A2" s="251" t="s">
        <v>1160</v>
      </c>
    </row>
    <row r="3" spans="1:7" ht="45" customHeight="1" thickTop="1" thickBot="1" x14ac:dyDescent="0.3">
      <c r="A3" s="211" t="s">
        <v>529</v>
      </c>
      <c r="B3" s="47" t="s">
        <v>539</v>
      </c>
      <c r="C3" s="47" t="s">
        <v>1220</v>
      </c>
      <c r="D3" s="47" t="s">
        <v>939</v>
      </c>
    </row>
    <row r="4" spans="1:7" ht="20.25" customHeight="1" thickTop="1" thickBot="1" x14ac:dyDescent="0.3">
      <c r="A4" s="174" t="s">
        <v>591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870</v>
      </c>
      <c r="B5" s="128"/>
      <c r="C5" s="128"/>
      <c r="D5" s="128"/>
    </row>
    <row r="6" spans="1:7" ht="20.25" customHeight="1" thickBot="1" x14ac:dyDescent="0.3">
      <c r="A6" s="37" t="s">
        <v>331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1051</v>
      </c>
      <c r="B9" s="146"/>
      <c r="C9" s="146"/>
      <c r="D9" s="146"/>
    </row>
    <row r="10" spans="1:7" ht="45" customHeight="1" thickTop="1" thickBot="1" x14ac:dyDescent="0.3">
      <c r="A10" s="211" t="s">
        <v>529</v>
      </c>
      <c r="B10" s="47" t="s">
        <v>539</v>
      </c>
      <c r="C10" s="47" t="s">
        <v>1220</v>
      </c>
      <c r="D10" s="47" t="s">
        <v>8</v>
      </c>
    </row>
    <row r="11" spans="1:7" ht="35.25" thickTop="1" thickBot="1" x14ac:dyDescent="0.3">
      <c r="A11" s="174" t="s">
        <v>1187</v>
      </c>
      <c r="B11" s="128"/>
      <c r="C11" s="128"/>
      <c r="D11" s="128"/>
    </row>
    <row r="12" spans="1:7" ht="34.5" thickBot="1" x14ac:dyDescent="0.3">
      <c r="A12" s="174" t="s">
        <v>1225</v>
      </c>
      <c r="B12" s="128"/>
      <c r="C12" s="128"/>
      <c r="D12" s="128"/>
    </row>
    <row r="13" spans="1:7" ht="15.75" thickBot="1" x14ac:dyDescent="0.3">
      <c r="A13" s="37" t="s">
        <v>331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560</v>
      </c>
    </row>
    <row r="2" spans="1:3" ht="16.5" x14ac:dyDescent="0.3">
      <c r="A2" s="251"/>
    </row>
    <row r="3" spans="1:3" ht="15.75" thickBot="1" x14ac:dyDescent="0.3">
      <c r="A3" s="146" t="s">
        <v>1007</v>
      </c>
      <c r="B3" s="146"/>
      <c r="C3" s="146"/>
    </row>
    <row r="4" spans="1:3" ht="45" customHeight="1" thickTop="1" thickBot="1" x14ac:dyDescent="0.3">
      <c r="A4" s="211" t="s">
        <v>81</v>
      </c>
      <c r="B4" s="47" t="s">
        <v>612</v>
      </c>
      <c r="C4" s="47" t="s">
        <v>495</v>
      </c>
    </row>
    <row r="5" spans="1:3" ht="24" thickTop="1" thickBot="1" x14ac:dyDescent="0.3">
      <c r="A5" s="174" t="s">
        <v>693</v>
      </c>
      <c r="B5" s="128"/>
      <c r="C5" s="128"/>
    </row>
    <row r="6" spans="1:3" ht="34.5" thickBot="1" x14ac:dyDescent="0.3">
      <c r="A6" s="174" t="s">
        <v>242</v>
      </c>
      <c r="B6" s="128"/>
      <c r="C6" s="128"/>
    </row>
    <row r="7" spans="1:3" ht="20.25" customHeight="1" thickBot="1" x14ac:dyDescent="0.3">
      <c r="A7" s="174" t="s">
        <v>1180</v>
      </c>
      <c r="B7" s="128"/>
      <c r="C7" s="128"/>
    </row>
    <row r="8" spans="1:3" ht="20.25" customHeight="1" thickBot="1" x14ac:dyDescent="0.3">
      <c r="A8" s="37" t="s">
        <v>1102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589</v>
      </c>
      <c r="B11" s="146"/>
      <c r="C11" s="146"/>
    </row>
    <row r="12" spans="1:3" ht="45" customHeight="1" thickTop="1" thickBot="1" x14ac:dyDescent="0.3">
      <c r="A12" s="211" t="s">
        <v>414</v>
      </c>
      <c r="B12" s="47" t="s">
        <v>612</v>
      </c>
      <c r="C12" s="47" t="s">
        <v>8</v>
      </c>
    </row>
    <row r="13" spans="1:3" ht="35.25" thickTop="1" thickBot="1" x14ac:dyDescent="0.3">
      <c r="A13" s="174" t="s">
        <v>925</v>
      </c>
      <c r="B13" s="128"/>
      <c r="C13" s="128"/>
    </row>
    <row r="14" spans="1:3" ht="34.5" thickBot="1" x14ac:dyDescent="0.3">
      <c r="A14" s="174" t="s">
        <v>242</v>
      </c>
      <c r="B14" s="128"/>
      <c r="C14" s="128"/>
    </row>
    <row r="15" spans="1:3" ht="20.25" customHeight="1" thickBot="1" x14ac:dyDescent="0.3">
      <c r="A15" s="174" t="s">
        <v>129</v>
      </c>
      <c r="B15" s="128"/>
      <c r="C15" s="128"/>
    </row>
    <row r="16" spans="1:3" ht="20.25" customHeight="1" thickBot="1" x14ac:dyDescent="0.3">
      <c r="A16" s="37" t="s">
        <v>1102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25</v>
      </c>
    </row>
    <row r="2" spans="1:11" ht="16.5" thickTop="1" thickBot="1" x14ac:dyDescent="0.3">
      <c r="A2" s="252" t="s">
        <v>491</v>
      </c>
      <c r="B2" s="257" t="s">
        <v>941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21</v>
      </c>
      <c r="C3" s="160" t="s">
        <v>55</v>
      </c>
      <c r="D3" s="170" t="s">
        <v>158</v>
      </c>
      <c r="E3" s="160" t="s">
        <v>496</v>
      </c>
      <c r="F3" s="170" t="s">
        <v>533</v>
      </c>
    </row>
    <row r="4" spans="1:11" s="173" customFormat="1" ht="33" customHeight="1" thickTop="1" thickBot="1" x14ac:dyDescent="0.3">
      <c r="A4" s="114" t="s">
        <v>764</v>
      </c>
      <c r="B4" s="82">
        <f>SUMIF(SUAM!C:C,"042",SUAM!E:E)+SUMIF(SUAM!C:C,"054",SUAM!E:E)</f>
        <v>761.86</v>
      </c>
      <c r="C4" s="29"/>
      <c r="D4" s="29"/>
      <c r="E4" s="29"/>
      <c r="F4" s="200">
        <f>SUMIF(SUA!C:C,"042",SUA!E:E)+SUMIF(SUA!C:C,"054",SUA!E:E)</f>
        <v>761.86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1009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1278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115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1167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832</v>
      </c>
      <c r="B9" s="92">
        <f>SUM(D4:D8)</f>
        <v>0</v>
      </c>
      <c r="C9" s="209"/>
      <c r="D9" s="209"/>
      <c r="E9" s="209"/>
      <c r="F9" s="209">
        <f>SUM(F4:F8)</f>
        <v>761.86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446</v>
      </c>
    </row>
    <row r="2" spans="1:6" ht="17.25" thickBot="1" x14ac:dyDescent="0.35">
      <c r="A2" s="251" t="s">
        <v>1160</v>
      </c>
    </row>
    <row r="3" spans="1:6" ht="22.5" customHeight="1" thickTop="1" thickBot="1" x14ac:dyDescent="0.3">
      <c r="A3" s="196" t="s">
        <v>1130</v>
      </c>
      <c r="B3" s="32" t="s">
        <v>423</v>
      </c>
      <c r="C3" s="32" t="s">
        <v>561</v>
      </c>
      <c r="D3" s="32" t="s">
        <v>832</v>
      </c>
    </row>
    <row r="4" spans="1:6" ht="22.5" customHeight="1" thickTop="1" thickBot="1" x14ac:dyDescent="0.3">
      <c r="A4" s="107" t="s">
        <v>1053</v>
      </c>
      <c r="B4" s="8"/>
      <c r="C4" s="8"/>
      <c r="D4" s="20"/>
    </row>
    <row r="5" spans="1:6" ht="22.5" customHeight="1" thickTop="1" thickBot="1" x14ac:dyDescent="0.3">
      <c r="A5" s="174" t="s">
        <v>1191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1009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1278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115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1167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284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1165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224</v>
      </c>
      <c r="B12" s="41"/>
      <c r="C12" s="41"/>
      <c r="D12" s="238">
        <f>SUMIF(SUA!C:C,"054",SUA!F:F)</f>
        <v>-276.51</v>
      </c>
      <c r="E12" s="222"/>
      <c r="F12" s="24"/>
    </row>
    <row r="13" spans="1:6" ht="22.5" customHeight="1" thickBot="1" x14ac:dyDescent="0.3">
      <c r="A13" s="174" t="s">
        <v>1009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1278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115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509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174</v>
      </c>
      <c r="B17" s="41"/>
      <c r="C17" s="41"/>
      <c r="D17" s="238">
        <f>SUMIF(SUA!C:C,"063",SUA!F:F)</f>
        <v>549.35</v>
      </c>
      <c r="E17" s="222"/>
      <c r="F17" s="24"/>
    </row>
    <row r="18" spans="1:6" ht="22.5" customHeight="1" thickBot="1" x14ac:dyDescent="0.3">
      <c r="A18" s="174" t="s">
        <v>1167</v>
      </c>
      <c r="B18" s="41"/>
      <c r="C18" s="41"/>
      <c r="D18" s="238">
        <f>SUMIF(SUA!C:C,"065",SUA!F:F)</f>
        <v>0</v>
      </c>
      <c r="E18" s="222"/>
      <c r="F18" s="24"/>
    </row>
    <row r="19" spans="1:6" ht="22.5" customHeight="1" thickBot="1" x14ac:dyDescent="0.3">
      <c r="A19" s="129" t="s">
        <v>895</v>
      </c>
      <c r="B19" s="14">
        <f>SUM(B12:B18)</f>
        <v>0</v>
      </c>
      <c r="C19" s="14">
        <f>SUM(C12:C18)</f>
        <v>0</v>
      </c>
      <c r="D19" s="122">
        <f>SUM(D12:D18)</f>
        <v>272.84000000000003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>
      <selection sqref="A1:C1"/>
    </sheetView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206</v>
      </c>
      <c r="B1" s="270"/>
      <c r="C1" s="270"/>
    </row>
    <row r="2" spans="1:3" ht="16.5" thickTop="1" thickBot="1" x14ac:dyDescent="0.3">
      <c r="A2" s="252" t="s">
        <v>51</v>
      </c>
      <c r="B2" s="271" t="s">
        <v>941</v>
      </c>
      <c r="C2" s="272"/>
    </row>
    <row r="3" spans="1:3" ht="16.5" thickTop="1" thickBot="1" x14ac:dyDescent="0.3">
      <c r="A3" s="266"/>
      <c r="B3" s="32" t="s">
        <v>1217</v>
      </c>
      <c r="C3" s="211" t="s">
        <v>751</v>
      </c>
    </row>
    <row r="4" spans="1:3" ht="24" thickTop="1" thickBot="1" x14ac:dyDescent="0.3">
      <c r="A4" s="195" t="s">
        <v>569</v>
      </c>
      <c r="B4" s="22"/>
      <c r="C4" s="230"/>
    </row>
    <row r="5" spans="1:3" ht="23.25" thickBot="1" x14ac:dyDescent="0.3">
      <c r="A5" s="174" t="s">
        <v>1034</v>
      </c>
      <c r="B5" s="9" t="s">
        <v>906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1014</v>
      </c>
    </row>
    <row r="2" spans="1:3" ht="21.75" customHeight="1" thickTop="1" thickBot="1" x14ac:dyDescent="0.3">
      <c r="A2" s="196" t="s">
        <v>529</v>
      </c>
      <c r="B2" s="32" t="s">
        <v>941</v>
      </c>
      <c r="C2" s="32" t="s">
        <v>1197</v>
      </c>
    </row>
    <row r="3" spans="1:3" ht="22.5" customHeight="1" thickTop="1" thickBot="1" x14ac:dyDescent="0.3">
      <c r="A3" s="195" t="s">
        <v>143</v>
      </c>
      <c r="B3" s="230"/>
      <c r="C3" s="230"/>
    </row>
    <row r="4" spans="1:3" ht="22.5" customHeight="1" thickBot="1" x14ac:dyDescent="0.3">
      <c r="A4" s="174" t="s">
        <v>545</v>
      </c>
      <c r="B4" s="128"/>
      <c r="C4" s="128"/>
    </row>
    <row r="5" spans="1:3" ht="22.5" customHeight="1" thickBot="1" x14ac:dyDescent="0.3">
      <c r="A5" s="37" t="s">
        <v>1161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654</v>
      </c>
    </row>
    <row r="2" spans="1:3" ht="17.25" thickBot="1" x14ac:dyDescent="0.35">
      <c r="A2" s="72" t="s">
        <v>882</v>
      </c>
    </row>
    <row r="3" spans="1:3" ht="24" thickTop="1" thickBot="1" x14ac:dyDescent="0.3">
      <c r="A3" s="196" t="s">
        <v>1130</v>
      </c>
      <c r="B3" s="32" t="s">
        <v>941</v>
      </c>
      <c r="C3" s="32" t="s">
        <v>1197</v>
      </c>
    </row>
    <row r="4" spans="1:3" ht="16.5" thickTop="1" thickBot="1" x14ac:dyDescent="0.3">
      <c r="A4" s="127" t="s">
        <v>83</v>
      </c>
      <c r="B4" s="120">
        <f>SUMIF(SUA!C:C,"072",SUA!F:F)</f>
        <v>29260.45</v>
      </c>
      <c r="C4" s="201">
        <f>SUMIF(SUA!C:C,"072",SUA!G:G)</f>
        <v>91915.79</v>
      </c>
    </row>
    <row r="5" spans="1:3" ht="15.75" thickBot="1" x14ac:dyDescent="0.3">
      <c r="A5" s="114" t="s">
        <v>127</v>
      </c>
      <c r="B5" s="245">
        <f>SUMIF(SUA!C:C,"073",SUA!F:F)-(SUMIF(HK!A:A,"261*",HK!K:K)+SUMIF(HK!A:A,"261*",HK!L:L))</f>
        <v>138.05000000000001</v>
      </c>
      <c r="C5" s="60">
        <f>SUMIF(SUA!C:C,"073",SUA!G:G)-(SUMIF(HK!A:A,"261*",HK!C:C)+SUMIF(HK!A:A,"261*",HK!D:D))</f>
        <v>633.16999999999996</v>
      </c>
    </row>
    <row r="6" spans="1:3" ht="15.75" thickBot="1" x14ac:dyDescent="0.3">
      <c r="A6" s="114" t="s">
        <v>468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152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 x14ac:dyDescent="0.3">
      <c r="A8" s="126" t="s">
        <v>871</v>
      </c>
      <c r="B8" s="142">
        <f>SUM(B4:B7)</f>
        <v>29398.5</v>
      </c>
      <c r="C8" s="122">
        <f>SUM(C4:C7)</f>
        <v>92548.959999999992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654</v>
      </c>
    </row>
    <row r="2" spans="1:7" ht="17.25" thickBot="1" x14ac:dyDescent="0.35">
      <c r="A2" s="72" t="s">
        <v>1007</v>
      </c>
    </row>
    <row r="3" spans="1:7" ht="16.5" thickTop="1" thickBot="1" x14ac:dyDescent="0.3">
      <c r="A3" s="252" t="s">
        <v>388</v>
      </c>
      <c r="B3" s="257" t="s">
        <v>941</v>
      </c>
      <c r="C3" s="258"/>
      <c r="D3" s="258"/>
      <c r="E3" s="259"/>
    </row>
    <row r="4" spans="1:7" ht="18" customHeight="1" thickTop="1" x14ac:dyDescent="0.25">
      <c r="A4" s="253"/>
      <c r="B4" s="253" t="s">
        <v>1128</v>
      </c>
      <c r="C4" s="253" t="s">
        <v>258</v>
      </c>
      <c r="D4" s="253" t="s">
        <v>395</v>
      </c>
      <c r="E4" s="253" t="s">
        <v>437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473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1131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961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686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839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779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216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>
      <selection sqref="A1:F1"/>
    </sheetView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585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161</v>
      </c>
      <c r="B2" s="211" t="s">
        <v>1274</v>
      </c>
      <c r="C2" s="211" t="s">
        <v>789</v>
      </c>
      <c r="D2" s="211" t="s">
        <v>662</v>
      </c>
      <c r="E2" s="211" t="s">
        <v>496</v>
      </c>
      <c r="F2" s="211" t="s">
        <v>255</v>
      </c>
    </row>
    <row r="3" spans="1:10" ht="23.25" customHeight="1" thickTop="1" thickBot="1" x14ac:dyDescent="0.3">
      <c r="A3" s="17" t="s">
        <v>839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779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216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>
      <selection sqref="A1:B1"/>
    </sheetView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687</v>
      </c>
      <c r="B1" s="270"/>
      <c r="C1" s="173"/>
    </row>
    <row r="2" spans="1:3" ht="16.5" thickTop="1" thickBot="1" x14ac:dyDescent="0.3">
      <c r="A2" s="98" t="s">
        <v>1130</v>
      </c>
      <c r="B2" s="203" t="s">
        <v>159</v>
      </c>
    </row>
    <row r="3" spans="1:3" ht="24" thickTop="1" thickBot="1" x14ac:dyDescent="0.3">
      <c r="A3" s="195" t="s">
        <v>1157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tabSelected="1" zoomScaleNormal="100" zoomScaleSheetLayoutView="100" workbookViewId="0">
      <selection sqref="A1:D1"/>
    </sheetView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769</v>
      </c>
      <c r="B1" s="270"/>
      <c r="C1" s="270"/>
      <c r="D1" s="270"/>
    </row>
    <row r="2" spans="1:4" ht="44.25" customHeight="1" thickTop="1" thickBot="1" x14ac:dyDescent="0.3">
      <c r="A2" s="109" t="s">
        <v>161</v>
      </c>
      <c r="B2" s="47" t="s">
        <v>1137</v>
      </c>
      <c r="C2" s="47" t="s">
        <v>541</v>
      </c>
      <c r="D2" s="47" t="s">
        <v>806</v>
      </c>
    </row>
    <row r="3" spans="1:4" ht="16.5" thickTop="1" thickBot="1" x14ac:dyDescent="0.3">
      <c r="A3" s="17" t="s">
        <v>473</v>
      </c>
      <c r="B3" s="208"/>
      <c r="C3" s="208"/>
      <c r="D3" s="35"/>
    </row>
    <row r="4" spans="1:4" ht="15.75" thickBot="1" x14ac:dyDescent="0.3">
      <c r="A4" s="17" t="s">
        <v>1131</v>
      </c>
      <c r="B4" s="208"/>
      <c r="C4" s="208"/>
      <c r="D4" s="35"/>
    </row>
    <row r="5" spans="1:4" ht="15.75" thickBot="1" x14ac:dyDescent="0.3">
      <c r="A5" s="17" t="s">
        <v>869</v>
      </c>
      <c r="B5" s="208"/>
      <c r="C5" s="208"/>
      <c r="D5" s="35"/>
    </row>
    <row r="6" spans="1:4" ht="15.75" thickBot="1" x14ac:dyDescent="0.3">
      <c r="A6" s="17" t="s">
        <v>839</v>
      </c>
      <c r="B6" s="208"/>
      <c r="C6" s="208"/>
      <c r="D6" s="35"/>
    </row>
    <row r="7" spans="1:4" ht="26.25" customHeight="1" thickBot="1" x14ac:dyDescent="0.3">
      <c r="A7" s="68" t="s">
        <v>216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203</v>
      </c>
    </row>
    <row r="2" spans="1:7" ht="36.75" customHeight="1" thickTop="1" thickBot="1" x14ac:dyDescent="0.3">
      <c r="A2" s="273" t="s">
        <v>529</v>
      </c>
      <c r="B2" s="276" t="s">
        <v>941</v>
      </c>
      <c r="C2" s="277"/>
      <c r="D2" s="278"/>
      <c r="E2" s="257" t="s">
        <v>1026</v>
      </c>
      <c r="F2" s="258"/>
      <c r="G2" s="259"/>
    </row>
    <row r="3" spans="1:7" ht="16.5" thickTop="1" thickBot="1" x14ac:dyDescent="0.3">
      <c r="A3" s="274"/>
      <c r="B3" s="276" t="s">
        <v>65</v>
      </c>
      <c r="C3" s="277"/>
      <c r="D3" s="278"/>
      <c r="E3" s="276" t="s">
        <v>65</v>
      </c>
      <c r="F3" s="277"/>
      <c r="G3" s="278"/>
    </row>
    <row r="4" spans="1:7" ht="46.5" thickTop="1" thickBot="1" x14ac:dyDescent="0.3">
      <c r="A4" s="275"/>
      <c r="B4" s="184" t="s">
        <v>482</v>
      </c>
      <c r="C4" s="184" t="s">
        <v>117</v>
      </c>
      <c r="D4" s="184" t="s">
        <v>951</v>
      </c>
      <c r="E4" s="184" t="s">
        <v>482</v>
      </c>
      <c r="F4" s="184" t="s">
        <v>117</v>
      </c>
      <c r="G4" s="184" t="s">
        <v>951</v>
      </c>
    </row>
    <row r="5" spans="1:7" ht="16.5" customHeight="1" thickTop="1" thickBot="1" x14ac:dyDescent="0.3">
      <c r="A5" s="17" t="s">
        <v>1098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215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871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>
      <selection sqref="A1:B1"/>
    </sheetView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1115</v>
      </c>
      <c r="B1" s="279"/>
    </row>
    <row r="2" spans="1:2" ht="15.75" thickBot="1" x14ac:dyDescent="0.3">
      <c r="A2" s="146" t="s">
        <v>1160</v>
      </c>
      <c r="B2" s="146"/>
    </row>
    <row r="3" spans="1:2" ht="16.5" thickTop="1" thickBot="1" x14ac:dyDescent="0.3">
      <c r="A3" s="109" t="s">
        <v>1130</v>
      </c>
      <c r="B3" s="212" t="s">
        <v>1197</v>
      </c>
    </row>
    <row r="4" spans="1:2" ht="16.5" thickTop="1" thickBot="1" x14ac:dyDescent="0.3">
      <c r="A4" s="36" t="s">
        <v>816</v>
      </c>
      <c r="B4" s="23">
        <f>IF(SUMIF(SUP!C:C,"100",SUP!E:E)&gt; 0,SUMIF(SUP!C:C,"100",SUP!E:E), 0)</f>
        <v>0</v>
      </c>
    </row>
    <row r="5" spans="1:2" ht="16.5" thickTop="1" thickBot="1" x14ac:dyDescent="0.3">
      <c r="A5" s="36" t="s">
        <v>621</v>
      </c>
      <c r="B5" s="141" t="s">
        <v>941</v>
      </c>
    </row>
    <row r="6" spans="1:2" ht="16.5" thickTop="1" thickBot="1" x14ac:dyDescent="0.3">
      <c r="A6" s="17" t="s">
        <v>1255</v>
      </c>
      <c r="B6" s="237"/>
    </row>
    <row r="7" spans="1:2" ht="15.75" thickBot="1" x14ac:dyDescent="0.3">
      <c r="A7" s="17" t="s">
        <v>278</v>
      </c>
      <c r="B7" s="237"/>
    </row>
    <row r="8" spans="1:2" ht="15.75" thickBot="1" x14ac:dyDescent="0.3">
      <c r="A8" s="17" t="s">
        <v>58</v>
      </c>
      <c r="B8" s="237"/>
    </row>
    <row r="9" spans="1:2" ht="15.75" thickBot="1" x14ac:dyDescent="0.3">
      <c r="A9" s="17" t="s">
        <v>269</v>
      </c>
      <c r="B9" s="237"/>
    </row>
    <row r="10" spans="1:2" ht="15.75" thickBot="1" x14ac:dyDescent="0.3">
      <c r="A10" s="17" t="s">
        <v>1127</v>
      </c>
      <c r="B10" s="237"/>
    </row>
    <row r="11" spans="1:2" ht="15.75" thickBot="1" x14ac:dyDescent="0.3">
      <c r="A11" s="17" t="s">
        <v>464</v>
      </c>
      <c r="B11" s="237"/>
    </row>
    <row r="12" spans="1:2" ht="15.75" thickBot="1" x14ac:dyDescent="0.3">
      <c r="A12" s="17" t="s">
        <v>457</v>
      </c>
      <c r="B12" s="237"/>
    </row>
    <row r="13" spans="1:2" ht="15.75" thickBot="1" x14ac:dyDescent="0.3">
      <c r="A13" s="17" t="s">
        <v>170</v>
      </c>
      <c r="B13" s="237"/>
    </row>
    <row r="14" spans="1:2" ht="15.75" thickBot="1" x14ac:dyDescent="0.3">
      <c r="A14" s="36" t="s">
        <v>871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1007</v>
      </c>
      <c r="B16" s="7"/>
    </row>
    <row r="17" spans="1:2" ht="16.5" thickTop="1" thickBot="1" x14ac:dyDescent="0.3">
      <c r="A17" s="109" t="s">
        <v>1130</v>
      </c>
      <c r="B17" s="10" t="s">
        <v>1197</v>
      </c>
    </row>
    <row r="18" spans="1:2" ht="16.5" thickTop="1" thickBot="1" x14ac:dyDescent="0.3">
      <c r="A18" s="36" t="s">
        <v>323</v>
      </c>
      <c r="B18" s="23">
        <f>IF(SUMIF(SUP!C:C,"100",SUP!E:E)&gt; 0,0,SUMIF(SUP!C:C,"100",SUP!E:E))</f>
        <v>-38586.71</v>
      </c>
    </row>
    <row r="19" spans="1:2" ht="16.5" thickTop="1" thickBot="1" x14ac:dyDescent="0.3">
      <c r="A19" s="36" t="s">
        <v>440</v>
      </c>
      <c r="B19" s="141" t="s">
        <v>941</v>
      </c>
    </row>
    <row r="20" spans="1:2" ht="16.5" thickTop="1" thickBot="1" x14ac:dyDescent="0.3">
      <c r="A20" s="17" t="s">
        <v>101</v>
      </c>
      <c r="B20" s="237"/>
    </row>
    <row r="21" spans="1:2" ht="15.75" thickBot="1" x14ac:dyDescent="0.3">
      <c r="A21" s="17" t="s">
        <v>431</v>
      </c>
      <c r="B21" s="35"/>
    </row>
    <row r="22" spans="1:2" ht="15.75" thickBot="1" x14ac:dyDescent="0.3">
      <c r="A22" s="17" t="s">
        <v>1035</v>
      </c>
      <c r="B22" s="35"/>
    </row>
    <row r="23" spans="1:2" ht="15.75" thickBot="1" x14ac:dyDescent="0.3">
      <c r="A23" s="17" t="s">
        <v>244</v>
      </c>
      <c r="B23" s="35"/>
    </row>
    <row r="24" spans="1:2" ht="15.75" thickBot="1" x14ac:dyDescent="0.3">
      <c r="A24" s="17" t="s">
        <v>15</v>
      </c>
      <c r="B24" s="35"/>
    </row>
    <row r="25" spans="1:2" ht="15.75" thickBot="1" x14ac:dyDescent="0.3">
      <c r="A25" s="17" t="s">
        <v>170</v>
      </c>
      <c r="B25" s="35"/>
    </row>
    <row r="26" spans="1:2" ht="15.75" thickBot="1" x14ac:dyDescent="0.3">
      <c r="A26" s="36" t="s">
        <v>1163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topLeftCell="A16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1158</v>
      </c>
      <c r="B1" s="146"/>
      <c r="C1" s="146"/>
      <c r="D1" s="146"/>
      <c r="E1" s="146"/>
      <c r="F1" s="146"/>
    </row>
    <row r="2" spans="1:9" ht="15.75" thickBot="1" x14ac:dyDescent="0.3">
      <c r="A2" s="146" t="s">
        <v>1160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1130</v>
      </c>
      <c r="B3" s="276" t="s">
        <v>941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1128</v>
      </c>
      <c r="C4" s="184" t="s">
        <v>770</v>
      </c>
      <c r="D4" s="198" t="s">
        <v>793</v>
      </c>
      <c r="E4" s="187" t="s">
        <v>579</v>
      </c>
      <c r="F4" s="184" t="s">
        <v>437</v>
      </c>
    </row>
    <row r="5" spans="1:9" ht="21" customHeight="1" thickTop="1" thickBot="1" x14ac:dyDescent="0.3">
      <c r="A5" s="68" t="s">
        <v>63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1239</v>
      </c>
      <c r="B11" s="183">
        <f>SUMIF(HK!A:A,"323*",HK!D:D)-SUMIF(HK!A:A,"323*",HK!C:C)</f>
        <v>826.16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1007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1130</v>
      </c>
      <c r="B21" s="276" t="s">
        <v>1197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1128</v>
      </c>
      <c r="C22" s="184" t="s">
        <v>770</v>
      </c>
      <c r="D22" s="198" t="s">
        <v>793</v>
      </c>
      <c r="E22" s="187" t="s">
        <v>579</v>
      </c>
      <c r="F22" s="184" t="s">
        <v>437</v>
      </c>
    </row>
    <row r="23" spans="1:9" ht="21" customHeight="1" thickTop="1" thickBot="1" x14ac:dyDescent="0.3">
      <c r="A23" s="229" t="s">
        <v>63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1239</v>
      </c>
      <c r="B29" s="183">
        <f>SUMIF(HKM!A:A,"323*",HKM!D:D)-SUMIF(HKM!A:A,"323*",HKM!C:C)</f>
        <v>826.16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826.16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474</v>
      </c>
    </row>
    <row r="2" spans="1:3" ht="26.25" customHeight="1" thickTop="1" thickBot="1" x14ac:dyDescent="0.3">
      <c r="A2" s="109" t="s">
        <v>1130</v>
      </c>
      <c r="B2" s="47" t="s">
        <v>941</v>
      </c>
      <c r="C2" s="47" t="s">
        <v>1197</v>
      </c>
    </row>
    <row r="3" spans="1:3" ht="26.25" customHeight="1" thickTop="1" thickBot="1" x14ac:dyDescent="0.3">
      <c r="A3" s="129" t="s">
        <v>462</v>
      </c>
      <c r="B3" s="131"/>
      <c r="C3" s="130"/>
    </row>
    <row r="4" spans="1:3" ht="26.25" customHeight="1" thickTop="1" thickBot="1" x14ac:dyDescent="0.3">
      <c r="A4" s="174" t="s">
        <v>459</v>
      </c>
      <c r="B4" s="19"/>
      <c r="C4" s="231"/>
    </row>
    <row r="5" spans="1:3" ht="31.5" customHeight="1" thickBot="1" x14ac:dyDescent="0.3">
      <c r="A5" s="174" t="s">
        <v>934</v>
      </c>
      <c r="B5" s="131"/>
      <c r="C5" s="130"/>
    </row>
    <row r="6" spans="1:3" ht="20.25" customHeight="1" thickBot="1" x14ac:dyDescent="0.3">
      <c r="A6" s="18" t="s">
        <v>609</v>
      </c>
      <c r="B6" s="131"/>
      <c r="C6" s="130"/>
    </row>
    <row r="7" spans="1:3" ht="26.25" customHeight="1" thickBot="1" x14ac:dyDescent="0.3">
      <c r="A7" s="174" t="s">
        <v>1221</v>
      </c>
      <c r="B7" s="43"/>
      <c r="C7" s="35"/>
    </row>
    <row r="8" spans="1:3" ht="27.75" customHeight="1" thickBot="1" x14ac:dyDescent="0.3">
      <c r="A8" s="174" t="s">
        <v>944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>
      <selection sqref="A1:C1"/>
    </sheetView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921</v>
      </c>
      <c r="B1" s="270"/>
      <c r="C1" s="270"/>
    </row>
    <row r="2" spans="1:5" ht="24" thickTop="1" thickBot="1" x14ac:dyDescent="0.3">
      <c r="A2" s="109" t="s">
        <v>1130</v>
      </c>
      <c r="B2" s="47" t="s">
        <v>941</v>
      </c>
      <c r="C2" s="47" t="s">
        <v>1197</v>
      </c>
    </row>
    <row r="3" spans="1:5" ht="35.25" thickTop="1" thickBot="1" x14ac:dyDescent="0.3">
      <c r="A3" s="18" t="s">
        <v>801</v>
      </c>
      <c r="B3" s="208"/>
      <c r="C3" s="35"/>
    </row>
    <row r="4" spans="1:5" ht="23.25" customHeight="1" thickBot="1" x14ac:dyDescent="0.3">
      <c r="A4" s="174" t="s">
        <v>393</v>
      </c>
      <c r="B4" s="208"/>
      <c r="C4" s="35"/>
    </row>
    <row r="5" spans="1:5" ht="23.25" customHeight="1" thickBot="1" x14ac:dyDescent="0.3">
      <c r="A5" s="174" t="s">
        <v>876</v>
      </c>
      <c r="B5" s="208"/>
      <c r="C5" s="35"/>
    </row>
    <row r="6" spans="1:5" ht="45.75" thickBot="1" x14ac:dyDescent="0.3">
      <c r="A6" s="18" t="s">
        <v>600</v>
      </c>
      <c r="B6" s="208"/>
      <c r="C6" s="35"/>
    </row>
    <row r="7" spans="1:5" ht="23.25" customHeight="1" thickBot="1" x14ac:dyDescent="0.3">
      <c r="A7" s="174" t="s">
        <v>393</v>
      </c>
      <c r="B7" s="208"/>
      <c r="C7" s="35"/>
    </row>
    <row r="8" spans="1:5" ht="23.25" customHeight="1" thickBot="1" x14ac:dyDescent="0.3">
      <c r="A8" s="174" t="s">
        <v>876</v>
      </c>
      <c r="B8" s="208"/>
      <c r="C8" s="35"/>
    </row>
    <row r="9" spans="1:5" ht="23.25" customHeight="1" thickBot="1" x14ac:dyDescent="0.3">
      <c r="A9" s="18" t="s">
        <v>479</v>
      </c>
      <c r="B9" s="208"/>
      <c r="C9" s="35"/>
    </row>
    <row r="10" spans="1:5" ht="23.25" customHeight="1" thickBot="1" x14ac:dyDescent="0.3">
      <c r="A10" s="18" t="s">
        <v>523</v>
      </c>
      <c r="B10" s="208"/>
      <c r="C10" s="35"/>
    </row>
    <row r="11" spans="1:5" ht="23.25" customHeight="1" thickBot="1" x14ac:dyDescent="0.3">
      <c r="A11" s="18" t="s">
        <v>268</v>
      </c>
      <c r="B11" s="154">
        <v>0.22</v>
      </c>
      <c r="C11" s="3">
        <v>0.23</v>
      </c>
    </row>
    <row r="12" spans="1:5" ht="23.25" customHeight="1" thickBot="1" x14ac:dyDescent="0.3">
      <c r="A12" s="18" t="s">
        <v>375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1247</v>
      </c>
      <c r="B13" s="140"/>
      <c r="C13" s="237"/>
      <c r="D13" s="222"/>
      <c r="E13" s="222"/>
    </row>
    <row r="14" spans="1:5" ht="23.25" customHeight="1" thickBot="1" x14ac:dyDescent="0.3">
      <c r="A14" s="174" t="s">
        <v>466</v>
      </c>
      <c r="B14" s="140"/>
      <c r="C14" s="237"/>
      <c r="D14" s="222"/>
      <c r="E14" s="222"/>
    </row>
    <row r="15" spans="1:5" ht="23.25" customHeight="1" thickBot="1" x14ac:dyDescent="0.3">
      <c r="A15" s="174" t="s">
        <v>325</v>
      </c>
      <c r="B15" s="140"/>
      <c r="C15" s="237"/>
      <c r="D15" s="222"/>
      <c r="E15" s="222"/>
    </row>
    <row r="16" spans="1:5" ht="23.25" customHeight="1" thickBot="1" x14ac:dyDescent="0.3">
      <c r="A16" s="143" t="s">
        <v>146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550</v>
      </c>
      <c r="B17" s="208"/>
      <c r="C17" s="35"/>
    </row>
    <row r="18" spans="1:3" ht="23.25" customHeight="1" thickBot="1" x14ac:dyDescent="0.3">
      <c r="A18" s="174" t="s">
        <v>586</v>
      </c>
      <c r="B18" s="208"/>
      <c r="C18" s="35"/>
    </row>
    <row r="19" spans="1:3" ht="23.25" customHeight="1" thickBot="1" x14ac:dyDescent="0.3">
      <c r="A19" s="59" t="s">
        <v>325</v>
      </c>
      <c r="B19" s="45"/>
      <c r="C19" s="132"/>
    </row>
    <row r="20" spans="1:3" ht="18.75" customHeight="1" thickBot="1" x14ac:dyDescent="0.3">
      <c r="A20" s="4" t="s">
        <v>456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407</v>
      </c>
    </row>
    <row r="2" spans="1:12" ht="17.25" thickBot="1" x14ac:dyDescent="0.35">
      <c r="A2" s="251" t="s">
        <v>1160</v>
      </c>
    </row>
    <row r="3" spans="1:12" ht="15" customHeight="1" thickTop="1" thickBot="1" x14ac:dyDescent="0.3">
      <c r="A3" s="252" t="s">
        <v>658</v>
      </c>
      <c r="B3" s="257" t="s">
        <v>941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826</v>
      </c>
      <c r="C4" s="32" t="s">
        <v>881</v>
      </c>
      <c r="D4" s="32" t="s">
        <v>1092</v>
      </c>
      <c r="E4" s="196" t="s">
        <v>719</v>
      </c>
      <c r="F4" s="160" t="s">
        <v>1245</v>
      </c>
      <c r="G4" s="32" t="s">
        <v>977</v>
      </c>
      <c r="H4" s="32" t="s">
        <v>1199</v>
      </c>
      <c r="I4" s="32" t="s">
        <v>871</v>
      </c>
    </row>
    <row r="5" spans="1:12" ht="15" customHeight="1" thickTop="1" thickBot="1" x14ac:dyDescent="0.3">
      <c r="A5" s="15" t="s">
        <v>1061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409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 x14ac:dyDescent="0.3">
      <c r="A7" s="174" t="s">
        <v>258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395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48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437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 x14ac:dyDescent="0.3">
      <c r="A11" s="15" t="s">
        <v>877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1128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 x14ac:dyDescent="0.3">
      <c r="A13" s="174" t="s">
        <v>258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395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48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437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 x14ac:dyDescent="0.3">
      <c r="A17" s="15" t="s">
        <v>954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1128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258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395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48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437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1211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1128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437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1007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658</v>
      </c>
      <c r="B30" s="254" t="s">
        <v>1197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826</v>
      </c>
      <c r="C31" s="89" t="s">
        <v>881</v>
      </c>
      <c r="D31" s="89" t="s">
        <v>1092</v>
      </c>
      <c r="E31" s="247" t="s">
        <v>719</v>
      </c>
      <c r="F31" s="225" t="s">
        <v>1245</v>
      </c>
      <c r="G31" s="89" t="s">
        <v>977</v>
      </c>
      <c r="H31" s="89" t="s">
        <v>1199</v>
      </c>
      <c r="I31" s="89" t="s">
        <v>871</v>
      </c>
      <c r="J31" s="78"/>
      <c r="K31" s="78"/>
      <c r="L31" s="78"/>
    </row>
    <row r="32" spans="1:13" ht="15" customHeight="1" thickTop="1" thickBot="1" x14ac:dyDescent="0.3">
      <c r="A32" s="15" t="s">
        <v>1061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409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 x14ac:dyDescent="0.3">
      <c r="A34" s="174" t="s">
        <v>258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395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48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437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 x14ac:dyDescent="0.3">
      <c r="A38" s="15" t="s">
        <v>877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1128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 x14ac:dyDescent="0.3">
      <c r="A40" s="174" t="s">
        <v>258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395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48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437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 x14ac:dyDescent="0.3">
      <c r="A44" s="15" t="s">
        <v>954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1128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258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395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48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437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1211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1128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437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382</v>
      </c>
    </row>
    <row r="2" spans="1:6" ht="21.75" customHeight="1" thickTop="1" thickBot="1" x14ac:dyDescent="0.3">
      <c r="A2" s="211" t="s">
        <v>1130</v>
      </c>
      <c r="B2" s="47" t="s">
        <v>941</v>
      </c>
      <c r="C2" s="47" t="s">
        <v>1197</v>
      </c>
    </row>
    <row r="3" spans="1:6" ht="21.75" customHeight="1" thickTop="1" thickBot="1" x14ac:dyDescent="0.3">
      <c r="A3" s="175" t="s">
        <v>734</v>
      </c>
      <c r="B3" s="242">
        <f>SUMIF(HK!A:A,"472*",HK!D:D)-SUMIF(HK!A:A,"472*",HK!C:C)</f>
        <v>4769.71</v>
      </c>
      <c r="C3" s="75">
        <f>SUMIF(HKM!A:A,"472*",HKM!D:D)-SUMIF(HKM!A:A,"472*",HKM!C:C)</f>
        <v>3790.1</v>
      </c>
      <c r="D3" s="222"/>
      <c r="E3" s="189"/>
      <c r="F3" s="222"/>
    </row>
    <row r="4" spans="1:6" ht="21.75" customHeight="1" thickBot="1" x14ac:dyDescent="0.3">
      <c r="A4" s="17" t="s">
        <v>753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1142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1236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542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1033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969</v>
      </c>
      <c r="B9" s="50">
        <f>SUMIF(HK!A:A,"472*",HK!L:L)-SUMIF(HK!A:A,"472*",HK!K:K)</f>
        <v>4991.12</v>
      </c>
      <c r="C9" s="153">
        <f>SUMIF(HKM!A:A,"472*",HKM!L:L)-SUMIF(HKM!A:A,"472*",HKM!K:K)</f>
        <v>4769.71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1020</v>
      </c>
    </row>
    <row r="2" spans="1:6" s="173" customFormat="1" ht="21.75" customHeight="1" thickTop="1" thickBot="1" x14ac:dyDescent="0.3">
      <c r="A2" s="211" t="s">
        <v>196</v>
      </c>
      <c r="B2" s="47" t="s">
        <v>634</v>
      </c>
      <c r="C2" s="47" t="s">
        <v>426</v>
      </c>
      <c r="D2" s="47" t="s">
        <v>835</v>
      </c>
      <c r="E2" s="47" t="s">
        <v>503</v>
      </c>
      <c r="F2" s="47" t="s">
        <v>65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zoomScaleNormal="100" zoomScaleSheetLayoutView="100" workbookViewId="0">
      <selection sqref="A1:G1"/>
    </sheetView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767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1160</v>
      </c>
    </row>
    <row r="3" spans="1:9" ht="66.75" customHeight="1" thickTop="1" thickBot="1" x14ac:dyDescent="0.3">
      <c r="A3" s="196" t="s">
        <v>1130</v>
      </c>
      <c r="B3" s="196" t="s">
        <v>249</v>
      </c>
      <c r="C3" s="32" t="s">
        <v>199</v>
      </c>
      <c r="D3" s="196" t="s">
        <v>1038</v>
      </c>
      <c r="E3" s="196" t="s">
        <v>733</v>
      </c>
      <c r="F3" s="196" t="s">
        <v>1174</v>
      </c>
    </row>
    <row r="4" spans="1:9" ht="21.75" customHeight="1" thickTop="1" thickBot="1" x14ac:dyDescent="0.3">
      <c r="A4" s="16" t="s">
        <v>411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45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1007</v>
      </c>
    </row>
    <row r="14" spans="1:9" ht="66.75" customHeight="1" thickTop="1" thickBot="1" x14ac:dyDescent="0.3">
      <c r="A14" s="196" t="s">
        <v>1130</v>
      </c>
      <c r="B14" s="196" t="s">
        <v>249</v>
      </c>
      <c r="C14" s="32" t="s">
        <v>199</v>
      </c>
      <c r="D14" s="196" t="s">
        <v>1038</v>
      </c>
      <c r="E14" s="196" t="s">
        <v>733</v>
      </c>
      <c r="F14" s="196" t="s">
        <v>1174</v>
      </c>
    </row>
    <row r="15" spans="1:9" ht="21.75" customHeight="1" thickTop="1" thickBot="1" x14ac:dyDescent="0.3">
      <c r="A15" s="16" t="s">
        <v>1194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237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79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8053.52</v>
      </c>
      <c r="F25" s="153">
        <f>SUMIF(SUP!C:C,"140",SUP!E:E)</f>
        <v>8053.52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>
      <selection sqref="A1:D1"/>
    </sheetView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1036</v>
      </c>
      <c r="B1" s="281"/>
      <c r="C1" s="281"/>
      <c r="D1" s="281"/>
    </row>
    <row r="2" spans="1:4" ht="24" customHeight="1" thickBot="1" x14ac:dyDescent="0.3">
      <c r="A2" s="146" t="s">
        <v>1160</v>
      </c>
      <c r="B2" s="146"/>
      <c r="C2" s="146"/>
      <c r="D2" s="146"/>
    </row>
    <row r="3" spans="1:4" ht="16.5" thickTop="1" thickBot="1" x14ac:dyDescent="0.3">
      <c r="A3" s="273" t="s">
        <v>1130</v>
      </c>
      <c r="B3" s="257" t="s">
        <v>831</v>
      </c>
      <c r="C3" s="258"/>
      <c r="D3" s="252" t="s">
        <v>708</v>
      </c>
    </row>
    <row r="4" spans="1:4" ht="16.5" thickTop="1" thickBot="1" x14ac:dyDescent="0.3">
      <c r="A4" s="275"/>
      <c r="B4" s="184" t="s">
        <v>73</v>
      </c>
      <c r="C4" s="217" t="s">
        <v>80</v>
      </c>
      <c r="D4" s="266"/>
    </row>
    <row r="5" spans="1:4" ht="24" thickTop="1" thickBot="1" x14ac:dyDescent="0.3">
      <c r="A5" s="129" t="s">
        <v>332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183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>
      <selection sqref="A1:E1"/>
    </sheetView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1036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1007</v>
      </c>
      <c r="B3" s="146"/>
      <c r="C3" s="146"/>
      <c r="D3" s="146"/>
      <c r="E3" s="146"/>
    </row>
    <row r="4" spans="1:5" ht="24" customHeight="1" thickTop="1" thickBot="1" x14ac:dyDescent="0.3">
      <c r="A4" s="273" t="s">
        <v>1130</v>
      </c>
      <c r="B4" s="257" t="s">
        <v>941</v>
      </c>
      <c r="C4" s="259"/>
      <c r="D4" s="257" t="s">
        <v>1197</v>
      </c>
      <c r="E4" s="259"/>
    </row>
    <row r="5" spans="1:5" ht="16.5" thickTop="1" thickBot="1" x14ac:dyDescent="0.3">
      <c r="A5" s="274"/>
      <c r="B5" s="257" t="s">
        <v>194</v>
      </c>
      <c r="C5" s="259"/>
      <c r="D5" s="257" t="s">
        <v>194</v>
      </c>
      <c r="E5" s="259"/>
    </row>
    <row r="6" spans="1:5" ht="24" thickTop="1" thickBot="1" x14ac:dyDescent="0.3">
      <c r="A6" s="275"/>
      <c r="B6" s="184" t="s">
        <v>1123</v>
      </c>
      <c r="C6" s="184" t="s">
        <v>445</v>
      </c>
      <c r="D6" s="184" t="s">
        <v>1123</v>
      </c>
      <c r="E6" s="184" t="s">
        <v>445</v>
      </c>
    </row>
    <row r="7" spans="1:5" ht="24" thickTop="1" thickBot="1" x14ac:dyDescent="0.3">
      <c r="A7" s="129" t="s">
        <v>332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183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292</v>
      </c>
    </row>
    <row r="2" spans="1:3" ht="16.5" thickTop="1" thickBot="1" x14ac:dyDescent="0.3">
      <c r="A2" s="273" t="s">
        <v>517</v>
      </c>
      <c r="B2" s="257" t="s">
        <v>305</v>
      </c>
      <c r="C2" s="259"/>
    </row>
    <row r="3" spans="1:3" ht="24" thickTop="1" thickBot="1" x14ac:dyDescent="0.3">
      <c r="A3" s="275"/>
      <c r="B3" s="47" t="s">
        <v>941</v>
      </c>
      <c r="C3" s="47" t="s">
        <v>1197</v>
      </c>
    </row>
    <row r="4" spans="1:3" ht="20.25" customHeight="1" thickTop="1" thickBot="1" x14ac:dyDescent="0.3">
      <c r="A4" s="174" t="s">
        <v>308</v>
      </c>
      <c r="B4" s="208"/>
      <c r="C4" s="35"/>
    </row>
    <row r="5" spans="1:3" ht="20.25" customHeight="1" thickBot="1" x14ac:dyDescent="0.3">
      <c r="A5" s="174" t="s">
        <v>187</v>
      </c>
      <c r="B5" s="208"/>
      <c r="C5" s="35"/>
    </row>
    <row r="6" spans="1:3" ht="26.25" customHeight="1" thickBot="1" x14ac:dyDescent="0.3">
      <c r="A6" s="174" t="s">
        <v>1089</v>
      </c>
      <c r="B6" s="208"/>
      <c r="C6" s="35"/>
    </row>
    <row r="7" spans="1:3" ht="24.75" customHeight="1" thickBot="1" x14ac:dyDescent="0.3">
      <c r="A7" s="174" t="s">
        <v>1025</v>
      </c>
      <c r="B7" s="208"/>
      <c r="C7" s="35"/>
    </row>
    <row r="8" spans="1:3" ht="20.25" customHeight="1" thickBot="1" x14ac:dyDescent="0.3">
      <c r="A8" s="129" t="s">
        <v>871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672</v>
      </c>
    </row>
    <row r="2" spans="1:7" ht="30.75" customHeight="1" thickTop="1" thickBot="1" x14ac:dyDescent="0.3">
      <c r="A2" s="273" t="s">
        <v>529</v>
      </c>
      <c r="B2" s="276" t="s">
        <v>941</v>
      </c>
      <c r="C2" s="277"/>
      <c r="D2" s="278"/>
      <c r="E2" s="257" t="s">
        <v>1197</v>
      </c>
      <c r="F2" s="258"/>
      <c r="G2" s="259"/>
    </row>
    <row r="3" spans="1:7" ht="16.5" thickTop="1" thickBot="1" x14ac:dyDescent="0.3">
      <c r="A3" s="274"/>
      <c r="B3" s="276" t="s">
        <v>65</v>
      </c>
      <c r="C3" s="277"/>
      <c r="D3" s="278"/>
      <c r="E3" s="276" t="s">
        <v>65</v>
      </c>
      <c r="F3" s="277"/>
      <c r="G3" s="278"/>
    </row>
    <row r="4" spans="1:7" ht="46.5" thickTop="1" thickBot="1" x14ac:dyDescent="0.3">
      <c r="A4" s="275"/>
      <c r="B4" s="184" t="s">
        <v>482</v>
      </c>
      <c r="C4" s="184" t="s">
        <v>117</v>
      </c>
      <c r="D4" s="184" t="s">
        <v>951</v>
      </c>
      <c r="E4" s="184" t="s">
        <v>482</v>
      </c>
      <c r="F4" s="184" t="s">
        <v>117</v>
      </c>
      <c r="G4" s="184" t="s">
        <v>951</v>
      </c>
    </row>
    <row r="5" spans="1:7" ht="16.5" thickTop="1" thickBot="1" x14ac:dyDescent="0.3">
      <c r="A5" s="27" t="s">
        <v>1098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1222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871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488</v>
      </c>
    </row>
    <row r="2" spans="1:10" ht="33" customHeight="1" thickTop="1" thickBot="1" x14ac:dyDescent="0.3">
      <c r="A2" s="273" t="s">
        <v>1130</v>
      </c>
      <c r="B2" s="47" t="s">
        <v>941</v>
      </c>
      <c r="C2" s="257" t="s">
        <v>1197</v>
      </c>
      <c r="D2" s="259"/>
      <c r="E2" s="257" t="s">
        <v>729</v>
      </c>
      <c r="F2" s="259"/>
    </row>
    <row r="3" spans="1:10" ht="45" customHeight="1" thickTop="1" thickBot="1" x14ac:dyDescent="0.3">
      <c r="A3" s="275"/>
      <c r="B3" s="184" t="s">
        <v>1227</v>
      </c>
      <c r="C3" s="184" t="s">
        <v>1227</v>
      </c>
      <c r="D3" s="184" t="s">
        <v>105</v>
      </c>
      <c r="E3" s="184" t="s">
        <v>941</v>
      </c>
      <c r="F3" s="184" t="s">
        <v>1232</v>
      </c>
    </row>
    <row r="4" spans="1:10" ht="35.25" thickTop="1" thickBot="1" x14ac:dyDescent="0.3">
      <c r="A4" s="59" t="s">
        <v>638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1193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452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871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128</v>
      </c>
      <c r="B8" s="151" t="s">
        <v>906</v>
      </c>
      <c r="C8" s="151" t="s">
        <v>906</v>
      </c>
      <c r="D8" s="66" t="s">
        <v>906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201</v>
      </c>
      <c r="B9" s="151" t="s">
        <v>906</v>
      </c>
      <c r="C9" s="151" t="s">
        <v>906</v>
      </c>
      <c r="D9" s="66" t="s">
        <v>906</v>
      </c>
      <c r="E9" s="238">
        <f>SUMIF(HK!A:A,"513*",HK!K:K)-SUMIF(HK!A:A,"513*",HK!L:L)</f>
        <v>0</v>
      </c>
      <c r="F9" s="238">
        <f>SUMIF(HKM!A:A,"513*",HKM!K:K)-SUMIF(HKM!A:A,"513*",HKM!L:L)</f>
        <v>2487.7199999999998</v>
      </c>
      <c r="G9" s="222"/>
      <c r="H9" s="24"/>
      <c r="I9" s="222"/>
      <c r="J9" s="222"/>
    </row>
    <row r="10" spans="1:10" ht="15.75" thickBot="1" x14ac:dyDescent="0.3">
      <c r="A10" s="174" t="s">
        <v>862</v>
      </c>
      <c r="B10" s="151" t="s">
        <v>906</v>
      </c>
      <c r="C10" s="151" t="s">
        <v>906</v>
      </c>
      <c r="D10" s="66" t="s">
        <v>906</v>
      </c>
      <c r="E10" s="238">
        <f>SUMIF(HK!A:A,"543*",HK!K:K)-SUMIF(HK!A:A,"543*",HK!L:L)</f>
        <v>0</v>
      </c>
      <c r="F10" s="238">
        <f>SUMIF(HKM!A:A,"543*",HKM!K:K)-SUMIF(HKM!A:A,"543*",HKM!L:L)</f>
        <v>-1000</v>
      </c>
      <c r="G10" s="222"/>
      <c r="H10" s="24"/>
      <c r="I10" s="222"/>
      <c r="J10" s="222"/>
    </row>
    <row r="11" spans="1:10" ht="19.5" customHeight="1" thickBot="1" x14ac:dyDescent="0.3">
      <c r="A11" s="37" t="s">
        <v>456</v>
      </c>
      <c r="B11" s="96" t="s">
        <v>906</v>
      </c>
      <c r="C11" s="96" t="s">
        <v>906</v>
      </c>
      <c r="D11" s="240" t="s">
        <v>906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874</v>
      </c>
      <c r="B12" s="96" t="s">
        <v>906</v>
      </c>
      <c r="C12" s="96" t="s">
        <v>906</v>
      </c>
      <c r="D12" s="240" t="s">
        <v>906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511</v>
      </c>
    </row>
    <row r="2" spans="1:7" ht="26.25" customHeight="1" thickTop="1" thickBot="1" x14ac:dyDescent="0.3">
      <c r="A2" s="211" t="s">
        <v>1130</v>
      </c>
      <c r="B2" s="47" t="s">
        <v>941</v>
      </c>
      <c r="C2" s="47" t="s">
        <v>1197</v>
      </c>
    </row>
    <row r="3" spans="1:7" ht="18.75" customHeight="1" thickTop="1" thickBot="1" x14ac:dyDescent="0.3">
      <c r="A3" s="17" t="s">
        <v>470</v>
      </c>
      <c r="B3" s="75">
        <f>SUMIF(HK!A:A,"601*",HK!L:L)-SUMIF(HK!A:A,"601*",HK!K:K)</f>
        <v>0</v>
      </c>
      <c r="C3" s="75">
        <f>SUMIF(HKM!A:A,"601*",HKM!L:L)-SUMIF(HKM!A:A,"601*",HKM!K:K)</f>
        <v>1807</v>
      </c>
      <c r="D3" s="222"/>
      <c r="E3" s="189"/>
      <c r="G3" s="42"/>
    </row>
    <row r="4" spans="1:7" ht="18.75" customHeight="1" thickBot="1" x14ac:dyDescent="0.3">
      <c r="A4" s="17" t="s">
        <v>141</v>
      </c>
      <c r="B4" s="75">
        <f>SUMIF(HK!A:A,"602*",HK!L:L)-SUMIF(HK!A:A,"602*",HK!K:K)</f>
        <v>86657.609999999986</v>
      </c>
      <c r="C4" s="75">
        <f>SUMIF(HKM!A:A,"602*",HKM!L:L)-SUMIF(HKM!A:A,"602*",HKM!K:K)</f>
        <v>433096.98</v>
      </c>
      <c r="D4" s="222"/>
      <c r="E4" s="189"/>
      <c r="G4" s="42"/>
    </row>
    <row r="5" spans="1:7" ht="18.75" customHeight="1" thickBot="1" x14ac:dyDescent="0.3">
      <c r="A5" s="17" t="s">
        <v>1004</v>
      </c>
      <c r="B5" s="75">
        <f>SUMIF(HK!A:A,"604*",HK!L:L)-SUMIF(HK!A:A,"604*",HK!K:K)</f>
        <v>0</v>
      </c>
      <c r="C5" s="75">
        <f>SUMIF(HKM!A:A,"604*",HKM!L:L)-SUMIF(HKM!A:A,"604*",HKM!K:K)</f>
        <v>1827.5</v>
      </c>
      <c r="D5" s="222"/>
      <c r="E5" s="189"/>
      <c r="G5" s="42"/>
    </row>
    <row r="6" spans="1:7" ht="18.75" customHeight="1" thickBot="1" x14ac:dyDescent="0.3">
      <c r="A6" s="17" t="s">
        <v>428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754</v>
      </c>
      <c r="B7" s="75"/>
      <c r="C7" s="75"/>
      <c r="D7" s="222"/>
      <c r="E7" s="189"/>
      <c r="G7" s="119"/>
    </row>
    <row r="8" spans="1:7" ht="23.25" thickBot="1" x14ac:dyDescent="0.3">
      <c r="A8" s="174" t="s">
        <v>636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627</v>
      </c>
      <c r="B9" s="121">
        <f>SUM(B3:B8)</f>
        <v>86657.609999999986</v>
      </c>
      <c r="C9" s="121">
        <f>SUM(C3:C8)</f>
        <v>436731.48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651</v>
      </c>
      <c r="D1" s="222"/>
      <c r="E1" s="222"/>
    </row>
    <row r="2" spans="1:5" ht="24" thickTop="1" thickBot="1" x14ac:dyDescent="0.3">
      <c r="A2" s="211" t="s">
        <v>1130</v>
      </c>
      <c r="B2" s="47" t="s">
        <v>941</v>
      </c>
      <c r="C2" s="47" t="s">
        <v>1197</v>
      </c>
      <c r="D2" s="222"/>
      <c r="E2" s="222"/>
    </row>
    <row r="3" spans="1:5" ht="30.75" customHeight="1" thickTop="1" thickBot="1" x14ac:dyDescent="0.3">
      <c r="A3" s="18" t="s">
        <v>315</v>
      </c>
      <c r="B3" s="75"/>
      <c r="C3" s="75"/>
    </row>
    <row r="4" spans="1:5" ht="23.25" thickBot="1" x14ac:dyDescent="0.3">
      <c r="A4" s="174" t="s">
        <v>164</v>
      </c>
      <c r="B4" s="237"/>
      <c r="C4" s="237"/>
    </row>
    <row r="5" spans="1:5" ht="15.75" thickBot="1" x14ac:dyDescent="0.3">
      <c r="A5" s="174" t="s">
        <v>1081</v>
      </c>
      <c r="B5" s="237"/>
      <c r="C5" s="237"/>
    </row>
    <row r="6" spans="1:5" ht="15.75" thickBot="1" x14ac:dyDescent="0.3">
      <c r="A6" s="174" t="s">
        <v>584</v>
      </c>
      <c r="B6" s="237"/>
      <c r="C6" s="237"/>
    </row>
    <row r="7" spans="1:5" ht="15.75" thickBot="1" x14ac:dyDescent="0.3">
      <c r="A7" s="174" t="s">
        <v>1085</v>
      </c>
      <c r="B7" s="237"/>
      <c r="C7" s="237"/>
    </row>
    <row r="8" spans="1:5" ht="15.75" thickBot="1" x14ac:dyDescent="0.3">
      <c r="A8" s="37" t="s">
        <v>837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327</v>
      </c>
    </row>
    <row r="2" spans="1:2" ht="21" customHeight="1" thickTop="1" thickBot="1" x14ac:dyDescent="0.3">
      <c r="A2" s="196" t="s">
        <v>658</v>
      </c>
      <c r="B2" s="32" t="s">
        <v>159</v>
      </c>
    </row>
    <row r="3" spans="1:2" ht="32.25" customHeight="1" thickTop="1" thickBot="1" x14ac:dyDescent="0.3">
      <c r="A3" s="195" t="s">
        <v>748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340</v>
      </c>
    </row>
    <row r="2" spans="1:3" ht="35.25" thickTop="1" thickBot="1" x14ac:dyDescent="0.3">
      <c r="A2" s="211" t="s">
        <v>1130</v>
      </c>
      <c r="B2" s="47" t="s">
        <v>941</v>
      </c>
      <c r="C2" s="47" t="s">
        <v>1197</v>
      </c>
    </row>
    <row r="3" spans="1:3" ht="35.25" thickTop="1" thickBot="1" x14ac:dyDescent="0.3">
      <c r="A3" s="59" t="s">
        <v>1224</v>
      </c>
      <c r="B3" s="128"/>
      <c r="C3" s="128"/>
    </row>
    <row r="4" spans="1:3" ht="34.5" thickBot="1" x14ac:dyDescent="0.3">
      <c r="A4" s="115" t="s">
        <v>356</v>
      </c>
      <c r="B4" s="128"/>
      <c r="C4" s="128"/>
    </row>
    <row r="5" spans="1:3" ht="79.5" thickBot="1" x14ac:dyDescent="0.3">
      <c r="A5" s="243" t="s">
        <v>1133</v>
      </c>
      <c r="B5" s="128"/>
      <c r="C5" s="128"/>
    </row>
    <row r="6" spans="1:3" ht="57" thickBot="1" x14ac:dyDescent="0.3">
      <c r="A6" s="174" t="s">
        <v>776</v>
      </c>
      <c r="B6" s="128"/>
      <c r="C6" s="128"/>
    </row>
    <row r="7" spans="1:3" ht="57" thickBot="1" x14ac:dyDescent="0.3">
      <c r="A7" s="59" t="s">
        <v>823</v>
      </c>
      <c r="B7" s="128"/>
      <c r="C7" s="128"/>
    </row>
    <row r="8" spans="1:3" ht="34.5" thickBot="1" x14ac:dyDescent="0.3">
      <c r="A8" s="86" t="s">
        <v>1260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72</v>
      </c>
    </row>
    <row r="2" spans="1:10" ht="35.25" customHeight="1" thickTop="1" thickBot="1" x14ac:dyDescent="0.3">
      <c r="A2" s="252" t="s">
        <v>1130</v>
      </c>
      <c r="B2" s="257" t="s">
        <v>941</v>
      </c>
      <c r="C2" s="258"/>
      <c r="D2" s="259"/>
      <c r="E2" s="257" t="s">
        <v>1197</v>
      </c>
      <c r="F2" s="258"/>
      <c r="G2" s="259"/>
    </row>
    <row r="3" spans="1:10" s="80" customFormat="1" ht="16.5" thickTop="1" thickBot="1" x14ac:dyDescent="0.3">
      <c r="A3" s="266"/>
      <c r="B3" s="184" t="s">
        <v>821</v>
      </c>
      <c r="C3" s="184" t="s">
        <v>1018</v>
      </c>
      <c r="D3" s="184" t="s">
        <v>253</v>
      </c>
      <c r="E3" s="184" t="s">
        <v>821</v>
      </c>
      <c r="F3" s="184" t="s">
        <v>1018</v>
      </c>
      <c r="G3" s="184" t="s">
        <v>253</v>
      </c>
    </row>
    <row r="4" spans="1:10" ht="24" thickTop="1" thickBot="1" x14ac:dyDescent="0.3">
      <c r="A4" s="174" t="s">
        <v>1100</v>
      </c>
      <c r="B4" s="242">
        <f>SUMIF(VZaS!C:C,"056",VZaS!D:D)</f>
        <v>87274.31</v>
      </c>
      <c r="C4" s="21" t="s">
        <v>906</v>
      </c>
      <c r="D4" s="110" t="s">
        <v>906</v>
      </c>
      <c r="E4" s="242">
        <f>SUMIF(VZaS!C:C,"056",VZaS!E:E)</f>
        <v>-38586.71</v>
      </c>
      <c r="F4" s="21" t="s">
        <v>906</v>
      </c>
      <c r="G4" s="110" t="s">
        <v>906</v>
      </c>
      <c r="H4" s="94"/>
      <c r="I4" s="94"/>
      <c r="J4" s="62"/>
    </row>
    <row r="5" spans="1:10" ht="20.25" customHeight="1" thickBot="1" x14ac:dyDescent="0.3">
      <c r="A5" s="174" t="s">
        <v>500</v>
      </c>
      <c r="B5" s="21" t="s">
        <v>906</v>
      </c>
      <c r="C5" s="140"/>
      <c r="D5" s="117"/>
      <c r="E5" s="21" t="s">
        <v>906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986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221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519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456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871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1136</v>
      </c>
      <c r="B11" s="21" t="s">
        <v>906</v>
      </c>
      <c r="C11" s="242">
        <f>SUMIF(VZaS!C:C,"058",VZaS!D:D)</f>
        <v>0</v>
      </c>
      <c r="D11" s="117"/>
      <c r="E11" s="21" t="s">
        <v>906</v>
      </c>
      <c r="F11" s="242">
        <f>SUMIF(VZaS!C:C,"058",VZaS!E:E)</f>
        <v>0</v>
      </c>
      <c r="G11" s="117"/>
      <c r="H11" s="94"/>
      <c r="I11" s="94"/>
      <c r="J11" s="94"/>
    </row>
    <row r="12" spans="1:10" ht="20.25" customHeight="1" thickBot="1" x14ac:dyDescent="0.3">
      <c r="A12" s="174" t="s">
        <v>890</v>
      </c>
      <c r="B12" s="21" t="s">
        <v>906</v>
      </c>
      <c r="C12" s="242">
        <f>SUMIF(VZaS!C:C,"059",VZaS!D:D)</f>
        <v>0</v>
      </c>
      <c r="D12" s="117"/>
      <c r="E12" s="21" t="s">
        <v>906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838</v>
      </c>
      <c r="B13" s="138" t="s">
        <v>906</v>
      </c>
      <c r="C13" s="13"/>
      <c r="D13" s="193"/>
      <c r="E13" s="138" t="s">
        <v>906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280</v>
      </c>
      <c r="B1" t="s">
        <v>614</v>
      </c>
    </row>
    <row r="2" spans="1:2" x14ac:dyDescent="0.25">
      <c r="A2" t="s">
        <v>1095</v>
      </c>
      <c r="B2" t="s">
        <v>12</v>
      </c>
    </row>
    <row r="3" spans="1:2" x14ac:dyDescent="0.25">
      <c r="A3" t="s">
        <v>908</v>
      </c>
      <c r="B3" t="s">
        <v>86</v>
      </c>
    </row>
    <row r="4" spans="1:2" x14ac:dyDescent="0.25">
      <c r="A4" t="s">
        <v>403</v>
      </c>
      <c r="B4" t="s">
        <v>86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opLeftCell="A82" zoomScaleNormal="100" zoomScaleSheetLayoutView="100" workbookViewId="0">
      <selection activeCell="C108" sqref="C108"/>
    </sheetView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763</v>
      </c>
      <c r="B1" s="11" t="s">
        <v>706</v>
      </c>
      <c r="C1" s="157" t="s">
        <v>312</v>
      </c>
      <c r="D1" s="157" t="s">
        <v>675</v>
      </c>
      <c r="E1" s="157" t="s">
        <v>610</v>
      </c>
      <c r="F1" s="157" t="s">
        <v>360</v>
      </c>
      <c r="G1" s="157" t="s">
        <v>700</v>
      </c>
      <c r="H1" s="157" t="s">
        <v>665</v>
      </c>
      <c r="I1" s="157" t="s">
        <v>1067</v>
      </c>
      <c r="J1" s="157" t="s">
        <v>1248</v>
      </c>
      <c r="K1" s="157" t="s">
        <v>1184</v>
      </c>
      <c r="L1" s="157" t="s">
        <v>290</v>
      </c>
    </row>
    <row r="2" spans="1:12" x14ac:dyDescent="0.25">
      <c r="A2" s="221" t="s">
        <v>889</v>
      </c>
      <c r="B2" s="103" t="s">
        <v>565</v>
      </c>
      <c r="C2" s="144">
        <v>5979.45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5979.45</v>
      </c>
      <c r="L2" s="144">
        <v>0</v>
      </c>
    </row>
    <row r="3" spans="1:12" x14ac:dyDescent="0.25">
      <c r="A3" s="221" t="s">
        <v>581</v>
      </c>
      <c r="B3" s="103" t="s">
        <v>1170</v>
      </c>
      <c r="C3" s="144">
        <v>16201.6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16201.6</v>
      </c>
      <c r="L3" s="144">
        <v>0</v>
      </c>
    </row>
    <row r="4" spans="1:12" x14ac:dyDescent="0.25">
      <c r="A4" s="221" t="s">
        <v>1269</v>
      </c>
      <c r="B4" s="103" t="s">
        <v>95</v>
      </c>
      <c r="C4" s="144">
        <v>0</v>
      </c>
      <c r="D4" s="144">
        <v>5544</v>
      </c>
      <c r="E4" s="135">
        <v>0</v>
      </c>
      <c r="F4" s="144">
        <v>351.45</v>
      </c>
      <c r="G4" s="135">
        <v>0</v>
      </c>
      <c r="H4" s="135">
        <v>0</v>
      </c>
      <c r="I4" s="135">
        <v>0</v>
      </c>
      <c r="J4" s="144">
        <v>351.45</v>
      </c>
      <c r="K4" s="144">
        <v>0</v>
      </c>
      <c r="L4" s="144">
        <v>5895.45</v>
      </c>
    </row>
    <row r="5" spans="1:12" x14ac:dyDescent="0.25">
      <c r="A5" s="221" t="s">
        <v>50</v>
      </c>
      <c r="B5" s="103" t="s">
        <v>1190</v>
      </c>
      <c r="C5" s="144">
        <v>0</v>
      </c>
      <c r="D5" s="144">
        <v>12214.4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0</v>
      </c>
      <c r="L5" s="144">
        <v>12214.4</v>
      </c>
    </row>
    <row r="6" spans="1:12" x14ac:dyDescent="0.25">
      <c r="A6" s="221" t="s">
        <v>669</v>
      </c>
      <c r="B6" s="103" t="s">
        <v>370</v>
      </c>
      <c r="C6" s="144">
        <v>0</v>
      </c>
      <c r="D6" s="144">
        <v>0</v>
      </c>
      <c r="E6" s="135">
        <v>0</v>
      </c>
      <c r="F6" s="144">
        <v>924</v>
      </c>
      <c r="G6" s="135">
        <v>0</v>
      </c>
      <c r="H6" s="144">
        <v>84</v>
      </c>
      <c r="I6" s="135">
        <v>0</v>
      </c>
      <c r="J6" s="144">
        <v>1008</v>
      </c>
      <c r="K6" s="144">
        <v>0</v>
      </c>
      <c r="L6" s="144">
        <v>1008</v>
      </c>
    </row>
    <row r="7" spans="1:12" x14ac:dyDescent="0.25">
      <c r="A7" s="221" t="s">
        <v>109</v>
      </c>
      <c r="B7" s="103" t="s">
        <v>909</v>
      </c>
      <c r="C7" s="144">
        <v>0</v>
      </c>
      <c r="D7" s="144">
        <v>0</v>
      </c>
      <c r="E7" s="144">
        <v>21483.62</v>
      </c>
      <c r="F7" s="144">
        <v>19702.689999999999</v>
      </c>
      <c r="G7" s="144">
        <v>-19.079999999999998</v>
      </c>
      <c r="H7" s="144">
        <v>1761.85</v>
      </c>
      <c r="I7" s="144">
        <v>21464.54</v>
      </c>
      <c r="J7" s="144">
        <v>21464.54</v>
      </c>
      <c r="K7" s="144">
        <v>0</v>
      </c>
      <c r="L7" s="144">
        <v>0</v>
      </c>
    </row>
    <row r="8" spans="1:12" x14ac:dyDescent="0.25">
      <c r="A8" s="221" t="s">
        <v>454</v>
      </c>
      <c r="B8" s="103" t="s">
        <v>571</v>
      </c>
      <c r="C8" s="144">
        <v>0</v>
      </c>
      <c r="D8" s="144">
        <v>0</v>
      </c>
      <c r="E8" s="144">
        <v>24361.13</v>
      </c>
      <c r="F8" s="144">
        <v>24361.4</v>
      </c>
      <c r="G8" s="144">
        <v>0.27</v>
      </c>
      <c r="H8" s="135">
        <v>0</v>
      </c>
      <c r="I8" s="144">
        <v>24361.4</v>
      </c>
      <c r="J8" s="144">
        <v>24361.4</v>
      </c>
      <c r="K8" s="144">
        <v>0</v>
      </c>
      <c r="L8" s="144">
        <v>0</v>
      </c>
    </row>
    <row r="9" spans="1:12" x14ac:dyDescent="0.25">
      <c r="A9" s="221" t="s">
        <v>598</v>
      </c>
      <c r="B9" s="103" t="s">
        <v>303</v>
      </c>
      <c r="C9" s="144">
        <v>10229.65</v>
      </c>
      <c r="D9" s="144">
        <v>0</v>
      </c>
      <c r="E9" s="144">
        <v>43958.5</v>
      </c>
      <c r="F9" s="144">
        <v>45179.82</v>
      </c>
      <c r="G9" s="135">
        <v>0</v>
      </c>
      <c r="H9" s="144">
        <v>9008.33</v>
      </c>
      <c r="I9" s="144">
        <v>43958.5</v>
      </c>
      <c r="J9" s="144">
        <v>54188.15</v>
      </c>
      <c r="K9" s="144">
        <v>0</v>
      </c>
      <c r="L9" s="144">
        <v>0</v>
      </c>
    </row>
    <row r="10" spans="1:12" x14ac:dyDescent="0.25">
      <c r="A10" s="221" t="s">
        <v>98</v>
      </c>
      <c r="B10" s="103" t="s">
        <v>1215</v>
      </c>
      <c r="C10" s="144">
        <v>91915.79</v>
      </c>
      <c r="D10" s="144">
        <v>0</v>
      </c>
      <c r="E10" s="135">
        <v>0</v>
      </c>
      <c r="F10" s="144">
        <v>107570.81</v>
      </c>
      <c r="G10" s="144">
        <v>44915.47</v>
      </c>
      <c r="H10" s="135">
        <v>0</v>
      </c>
      <c r="I10" s="144">
        <v>44915.47</v>
      </c>
      <c r="J10" s="144">
        <v>107570.81</v>
      </c>
      <c r="K10" s="144">
        <v>29260.45</v>
      </c>
      <c r="L10" s="144">
        <v>0</v>
      </c>
    </row>
    <row r="11" spans="1:12" x14ac:dyDescent="0.25">
      <c r="A11" s="221" t="s">
        <v>198</v>
      </c>
      <c r="B11" s="103" t="s">
        <v>1149</v>
      </c>
      <c r="C11" s="144">
        <v>0</v>
      </c>
      <c r="D11" s="144">
        <v>0</v>
      </c>
      <c r="E11" s="144">
        <v>0</v>
      </c>
      <c r="F11" s="144">
        <v>0</v>
      </c>
      <c r="G11" s="135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</row>
    <row r="12" spans="1:12" x14ac:dyDescent="0.25">
      <c r="A12" s="221" t="s">
        <v>670</v>
      </c>
      <c r="B12" s="103" t="s">
        <v>427</v>
      </c>
      <c r="C12" s="144">
        <v>633.16999999999996</v>
      </c>
      <c r="D12" s="144">
        <v>0</v>
      </c>
      <c r="E12" s="144">
        <v>149383.43</v>
      </c>
      <c r="F12" s="144">
        <v>149903.85</v>
      </c>
      <c r="G12" s="144">
        <v>397.45</v>
      </c>
      <c r="H12" s="144">
        <v>372.15</v>
      </c>
      <c r="I12" s="144">
        <v>149780.88</v>
      </c>
      <c r="J12" s="144">
        <v>150276</v>
      </c>
      <c r="K12" s="144">
        <v>138.05000000000001</v>
      </c>
      <c r="L12" s="144">
        <v>0</v>
      </c>
    </row>
    <row r="13" spans="1:12" x14ac:dyDescent="0.25">
      <c r="A13" s="221" t="s">
        <v>126</v>
      </c>
      <c r="B13" s="103" t="s">
        <v>953</v>
      </c>
      <c r="C13" s="144">
        <v>0</v>
      </c>
      <c r="D13" s="144">
        <v>8053.52</v>
      </c>
      <c r="E13" s="135">
        <v>0</v>
      </c>
      <c r="F13" s="135">
        <v>0</v>
      </c>
      <c r="G13" s="135">
        <v>0</v>
      </c>
      <c r="H13" s="135">
        <v>0</v>
      </c>
      <c r="I13" s="135">
        <v>0</v>
      </c>
      <c r="J13" s="135">
        <v>0</v>
      </c>
      <c r="K13" s="144">
        <v>0</v>
      </c>
      <c r="L13" s="144">
        <v>8053.52</v>
      </c>
    </row>
    <row r="14" spans="1:12" x14ac:dyDescent="0.25">
      <c r="A14" s="221" t="s">
        <v>1195</v>
      </c>
      <c r="B14" s="103" t="s">
        <v>311</v>
      </c>
      <c r="C14" s="135">
        <v>0</v>
      </c>
      <c r="D14" s="135">
        <v>0</v>
      </c>
      <c r="E14" s="144">
        <v>0</v>
      </c>
      <c r="F14" s="135">
        <v>0</v>
      </c>
      <c r="G14" s="135">
        <v>0</v>
      </c>
      <c r="H14" s="135">
        <v>0</v>
      </c>
      <c r="I14" s="144">
        <v>0</v>
      </c>
      <c r="J14" s="135">
        <v>0</v>
      </c>
      <c r="K14" s="144">
        <v>0</v>
      </c>
      <c r="L14" s="144">
        <v>0</v>
      </c>
    </row>
    <row r="15" spans="1:12" x14ac:dyDescent="0.25">
      <c r="A15" s="221" t="s">
        <v>718</v>
      </c>
      <c r="B15" s="103" t="s">
        <v>311</v>
      </c>
      <c r="C15" s="144">
        <v>0</v>
      </c>
      <c r="D15" s="144">
        <v>0</v>
      </c>
      <c r="E15" s="144">
        <v>13298.57</v>
      </c>
      <c r="F15" s="144">
        <v>13298.57</v>
      </c>
      <c r="G15" s="135">
        <v>0</v>
      </c>
      <c r="H15" s="135">
        <v>0</v>
      </c>
      <c r="I15" s="144">
        <v>13298.57</v>
      </c>
      <c r="J15" s="144">
        <v>13298.57</v>
      </c>
      <c r="K15" s="144">
        <v>0</v>
      </c>
      <c r="L15" s="144">
        <v>0</v>
      </c>
    </row>
    <row r="16" spans="1:12" x14ac:dyDescent="0.25">
      <c r="A16" s="221" t="s">
        <v>813</v>
      </c>
      <c r="B16" s="103" t="s">
        <v>1272</v>
      </c>
      <c r="C16" s="144">
        <v>0</v>
      </c>
      <c r="D16" s="144">
        <v>0</v>
      </c>
      <c r="E16" s="144">
        <v>68212.58</v>
      </c>
      <c r="F16" s="135">
        <v>0</v>
      </c>
      <c r="G16" s="135">
        <v>0</v>
      </c>
      <c r="H16" s="144">
        <v>68212.58</v>
      </c>
      <c r="I16" s="144">
        <v>68212.58</v>
      </c>
      <c r="J16" s="144">
        <v>68212.58</v>
      </c>
      <c r="K16" s="144">
        <v>0</v>
      </c>
      <c r="L16" s="144">
        <v>0</v>
      </c>
    </row>
    <row r="17" spans="1:12" x14ac:dyDescent="0.25">
      <c r="A17" s="221" t="s">
        <v>898</v>
      </c>
      <c r="B17" s="103" t="s">
        <v>139</v>
      </c>
      <c r="C17" s="144">
        <v>9014.94</v>
      </c>
      <c r="D17" s="144">
        <v>0</v>
      </c>
      <c r="E17" s="144">
        <v>32540.799999999999</v>
      </c>
      <c r="F17" s="144">
        <v>41070.39</v>
      </c>
      <c r="G17" s="135">
        <v>0</v>
      </c>
      <c r="H17" s="135">
        <v>0</v>
      </c>
      <c r="I17" s="144">
        <v>32540.799999999999</v>
      </c>
      <c r="J17" s="144">
        <v>41070.39</v>
      </c>
      <c r="K17" s="144">
        <v>485.35</v>
      </c>
      <c r="L17" s="144">
        <v>0</v>
      </c>
    </row>
    <row r="18" spans="1:12" x14ac:dyDescent="0.25">
      <c r="A18" s="221" t="s">
        <v>917</v>
      </c>
      <c r="B18" s="103" t="s">
        <v>257</v>
      </c>
      <c r="C18" s="144">
        <v>0</v>
      </c>
      <c r="D18" s="144">
        <v>0</v>
      </c>
      <c r="E18" s="135">
        <v>0</v>
      </c>
      <c r="F18" s="144">
        <v>109.9</v>
      </c>
      <c r="G18" s="144">
        <v>109.9</v>
      </c>
      <c r="H18" s="135">
        <v>0</v>
      </c>
      <c r="I18" s="144">
        <v>109.9</v>
      </c>
      <c r="J18" s="144">
        <v>109.9</v>
      </c>
      <c r="K18" s="144">
        <v>0</v>
      </c>
      <c r="L18" s="144">
        <v>0</v>
      </c>
    </row>
    <row r="19" spans="1:12" x14ac:dyDescent="0.25">
      <c r="A19" s="221" t="s">
        <v>512</v>
      </c>
      <c r="B19" s="103" t="s">
        <v>824</v>
      </c>
      <c r="C19" s="144">
        <v>0</v>
      </c>
      <c r="D19" s="144">
        <v>44.9</v>
      </c>
      <c r="E19" s="144">
        <v>552.99</v>
      </c>
      <c r="F19" s="144">
        <v>25063.97</v>
      </c>
      <c r="G19" s="144">
        <v>24555.88</v>
      </c>
      <c r="H19" s="135">
        <v>0</v>
      </c>
      <c r="I19" s="144">
        <v>25108.87</v>
      </c>
      <c r="J19" s="144">
        <v>25063.97</v>
      </c>
      <c r="K19" s="144">
        <v>0</v>
      </c>
      <c r="L19" s="144">
        <v>0</v>
      </c>
    </row>
    <row r="20" spans="1:12" x14ac:dyDescent="0.25">
      <c r="A20" s="221" t="s">
        <v>664</v>
      </c>
      <c r="B20" s="103" t="s">
        <v>1138</v>
      </c>
      <c r="C20" s="144">
        <v>0</v>
      </c>
      <c r="D20" s="144">
        <v>0</v>
      </c>
      <c r="E20" s="135">
        <v>0</v>
      </c>
      <c r="F20" s="135">
        <v>0</v>
      </c>
      <c r="G20" s="135">
        <v>0</v>
      </c>
      <c r="H20" s="135">
        <v>0</v>
      </c>
      <c r="I20" s="135">
        <v>0</v>
      </c>
      <c r="J20" s="135">
        <v>0</v>
      </c>
      <c r="K20" s="144">
        <v>0</v>
      </c>
      <c r="L20" s="144">
        <v>0</v>
      </c>
    </row>
    <row r="21" spans="1:12" x14ac:dyDescent="0.25">
      <c r="A21" s="221" t="s">
        <v>685</v>
      </c>
      <c r="B21" s="103" t="s">
        <v>246</v>
      </c>
      <c r="C21" s="144">
        <v>0</v>
      </c>
      <c r="D21" s="144">
        <v>133099.79</v>
      </c>
      <c r="E21" s="144">
        <v>110983.27</v>
      </c>
      <c r="F21" s="144">
        <v>84655.87</v>
      </c>
      <c r="G21" s="144">
        <v>2420.06</v>
      </c>
      <c r="H21" s="144">
        <v>1303.1300000000001</v>
      </c>
      <c r="I21" s="144">
        <v>113403.33</v>
      </c>
      <c r="J21" s="144">
        <v>85959</v>
      </c>
      <c r="K21" s="144">
        <v>0</v>
      </c>
      <c r="L21" s="144">
        <v>105655.46</v>
      </c>
    </row>
    <row r="22" spans="1:12" x14ac:dyDescent="0.25">
      <c r="A22" s="221" t="s">
        <v>698</v>
      </c>
      <c r="B22" s="103" t="s">
        <v>972</v>
      </c>
      <c r="C22" s="144">
        <v>0</v>
      </c>
      <c r="D22" s="144">
        <v>2005.63</v>
      </c>
      <c r="E22" s="144">
        <v>447.96</v>
      </c>
      <c r="F22" s="144">
        <v>565.03</v>
      </c>
      <c r="G22" s="135">
        <v>0</v>
      </c>
      <c r="H22" s="135">
        <v>0</v>
      </c>
      <c r="I22" s="144">
        <v>447.96</v>
      </c>
      <c r="J22" s="144">
        <v>565.03</v>
      </c>
      <c r="K22" s="144">
        <v>0</v>
      </c>
      <c r="L22" s="144">
        <v>2122.6999999999998</v>
      </c>
    </row>
    <row r="23" spans="1:12" x14ac:dyDescent="0.25">
      <c r="A23" s="221" t="s">
        <v>106</v>
      </c>
      <c r="B23" s="103" t="s">
        <v>294</v>
      </c>
      <c r="C23" s="144">
        <v>0</v>
      </c>
      <c r="D23" s="144">
        <v>826.16</v>
      </c>
      <c r="E23" s="135">
        <v>0</v>
      </c>
      <c r="F23" s="135">
        <v>0</v>
      </c>
      <c r="G23" s="144">
        <v>826.16</v>
      </c>
      <c r="H23" s="135">
        <v>0</v>
      </c>
      <c r="I23" s="144">
        <v>826.16</v>
      </c>
      <c r="J23" s="135">
        <v>0</v>
      </c>
      <c r="K23" s="144">
        <v>0</v>
      </c>
      <c r="L23" s="144">
        <v>0</v>
      </c>
    </row>
    <row r="24" spans="1:12" x14ac:dyDescent="0.25">
      <c r="A24" s="221" t="s">
        <v>450</v>
      </c>
      <c r="B24" s="103" t="s">
        <v>952</v>
      </c>
      <c r="C24" s="144">
        <v>0</v>
      </c>
      <c r="D24" s="144">
        <v>11861</v>
      </c>
      <c r="E24" s="144">
        <v>4097.3999999999996</v>
      </c>
      <c r="F24" s="144">
        <v>7649.4</v>
      </c>
      <c r="G24" s="135">
        <v>0</v>
      </c>
      <c r="H24" s="135">
        <v>0</v>
      </c>
      <c r="I24" s="144">
        <v>4097.3999999999996</v>
      </c>
      <c r="J24" s="144">
        <v>7649.4</v>
      </c>
      <c r="K24" s="144">
        <v>0</v>
      </c>
      <c r="L24" s="144">
        <v>15413</v>
      </c>
    </row>
    <row r="25" spans="1:12" x14ac:dyDescent="0.25">
      <c r="A25" s="221" t="s">
        <v>752</v>
      </c>
      <c r="B25" s="103" t="s">
        <v>366</v>
      </c>
      <c r="C25" s="144">
        <v>19942.189999999999</v>
      </c>
      <c r="D25" s="144">
        <v>0</v>
      </c>
      <c r="E25" s="135">
        <v>0</v>
      </c>
      <c r="F25" s="135">
        <v>0</v>
      </c>
      <c r="G25" s="135">
        <v>0</v>
      </c>
      <c r="H25" s="144">
        <v>19942.189999999999</v>
      </c>
      <c r="I25" s="135">
        <v>0</v>
      </c>
      <c r="J25" s="144">
        <v>19942.189999999999</v>
      </c>
      <c r="K25" s="144">
        <v>0</v>
      </c>
      <c r="L25" s="144">
        <v>0</v>
      </c>
    </row>
    <row r="26" spans="1:12" x14ac:dyDescent="0.25">
      <c r="A26" s="221" t="s">
        <v>859</v>
      </c>
      <c r="B26" s="103" t="s">
        <v>962</v>
      </c>
      <c r="C26" s="144">
        <v>0</v>
      </c>
      <c r="D26" s="144">
        <v>5318.68</v>
      </c>
      <c r="E26" s="135">
        <v>0</v>
      </c>
      <c r="F26" s="144">
        <v>2489.39</v>
      </c>
      <c r="G26" s="144">
        <v>7808.07</v>
      </c>
      <c r="H26" s="135">
        <v>0</v>
      </c>
      <c r="I26" s="144">
        <v>7808.07</v>
      </c>
      <c r="J26" s="144">
        <v>2489.39</v>
      </c>
      <c r="K26" s="144">
        <v>0</v>
      </c>
      <c r="L26" s="144">
        <v>0</v>
      </c>
    </row>
    <row r="27" spans="1:12" x14ac:dyDescent="0.25">
      <c r="A27" s="221" t="s">
        <v>94</v>
      </c>
      <c r="B27" s="103" t="s">
        <v>637</v>
      </c>
      <c r="C27" s="144">
        <v>6370.4</v>
      </c>
      <c r="D27" s="144">
        <v>0</v>
      </c>
      <c r="E27" s="144">
        <v>2780</v>
      </c>
      <c r="F27" s="135">
        <v>0</v>
      </c>
      <c r="G27" s="135">
        <v>0</v>
      </c>
      <c r="H27" s="135">
        <v>0</v>
      </c>
      <c r="I27" s="144">
        <v>2780</v>
      </c>
      <c r="J27" s="135">
        <v>0</v>
      </c>
      <c r="K27" s="144">
        <v>9150.4</v>
      </c>
      <c r="L27" s="144">
        <v>0</v>
      </c>
    </row>
    <row r="28" spans="1:12" x14ac:dyDescent="0.25">
      <c r="A28" s="221" t="s">
        <v>981</v>
      </c>
      <c r="B28" s="103" t="s">
        <v>892</v>
      </c>
      <c r="C28" s="144">
        <v>70</v>
      </c>
      <c r="D28" s="144">
        <v>0</v>
      </c>
      <c r="E28" s="144">
        <v>719.62</v>
      </c>
      <c r="F28" s="144">
        <v>346.4</v>
      </c>
      <c r="G28" s="135">
        <v>0</v>
      </c>
      <c r="H28" s="135">
        <v>0</v>
      </c>
      <c r="I28" s="144">
        <v>719.62</v>
      </c>
      <c r="J28" s="144">
        <v>346.4</v>
      </c>
      <c r="K28" s="144">
        <v>443.22</v>
      </c>
      <c r="L28" s="144">
        <v>0</v>
      </c>
    </row>
    <row r="29" spans="1:12" x14ac:dyDescent="0.25">
      <c r="A29" s="221" t="s">
        <v>580</v>
      </c>
      <c r="B29" s="103" t="s">
        <v>639</v>
      </c>
      <c r="C29" s="144">
        <v>821.26</v>
      </c>
      <c r="D29" s="144">
        <v>0</v>
      </c>
      <c r="E29" s="135">
        <v>0</v>
      </c>
      <c r="F29" s="135">
        <v>0</v>
      </c>
      <c r="G29" s="135">
        <v>0</v>
      </c>
      <c r="H29" s="144">
        <v>821.26</v>
      </c>
      <c r="I29" s="135">
        <v>0</v>
      </c>
      <c r="J29" s="144">
        <v>821.26</v>
      </c>
      <c r="K29" s="144">
        <v>0</v>
      </c>
      <c r="L29" s="144">
        <v>0</v>
      </c>
    </row>
    <row r="30" spans="1:12" x14ac:dyDescent="0.25">
      <c r="A30" s="221" t="s">
        <v>989</v>
      </c>
      <c r="B30" s="103" t="s">
        <v>599</v>
      </c>
      <c r="C30" s="144">
        <v>0</v>
      </c>
      <c r="D30" s="144">
        <v>12367.9</v>
      </c>
      <c r="E30" s="144">
        <v>86959.74</v>
      </c>
      <c r="F30" s="144">
        <v>79570.64</v>
      </c>
      <c r="G30" s="135">
        <v>0</v>
      </c>
      <c r="H30" s="135">
        <v>0</v>
      </c>
      <c r="I30" s="144">
        <v>86959.74</v>
      </c>
      <c r="J30" s="144">
        <v>79570.64</v>
      </c>
      <c r="K30" s="144">
        <v>0</v>
      </c>
      <c r="L30" s="144">
        <v>4978.8</v>
      </c>
    </row>
    <row r="31" spans="1:12" x14ac:dyDescent="0.25">
      <c r="A31" s="221" t="s">
        <v>10</v>
      </c>
      <c r="B31" s="103" t="s">
        <v>387</v>
      </c>
      <c r="C31" s="144">
        <v>0</v>
      </c>
      <c r="D31" s="144">
        <v>0</v>
      </c>
      <c r="E31" s="144">
        <v>1076.04</v>
      </c>
      <c r="F31" s="144">
        <v>1076.04</v>
      </c>
      <c r="G31" s="135">
        <v>0</v>
      </c>
      <c r="H31" s="135">
        <v>0</v>
      </c>
      <c r="I31" s="144">
        <v>1076.04</v>
      </c>
      <c r="J31" s="144">
        <v>1076.04</v>
      </c>
      <c r="K31" s="144">
        <v>0</v>
      </c>
      <c r="L31" s="144">
        <v>0</v>
      </c>
    </row>
    <row r="32" spans="1:12" x14ac:dyDescent="0.25">
      <c r="A32" s="221" t="s">
        <v>633</v>
      </c>
      <c r="B32" s="103" t="s">
        <v>899</v>
      </c>
      <c r="C32" s="144">
        <v>0</v>
      </c>
      <c r="D32" s="144">
        <v>11147.43</v>
      </c>
      <c r="E32" s="144">
        <v>19669.2</v>
      </c>
      <c r="F32" s="144">
        <v>15380.38</v>
      </c>
      <c r="G32" s="144">
        <v>322.69</v>
      </c>
      <c r="H32" s="135">
        <v>0</v>
      </c>
      <c r="I32" s="144">
        <v>19991.89</v>
      </c>
      <c r="J32" s="144">
        <v>15380.38</v>
      </c>
      <c r="K32" s="144">
        <v>0</v>
      </c>
      <c r="L32" s="144">
        <v>6535.92</v>
      </c>
    </row>
    <row r="33" spans="1:12" x14ac:dyDescent="0.25">
      <c r="A33" s="221" t="s">
        <v>138</v>
      </c>
      <c r="B33" s="103" t="s">
        <v>49</v>
      </c>
      <c r="C33" s="144">
        <v>0</v>
      </c>
      <c r="D33" s="144">
        <v>6056.03</v>
      </c>
      <c r="E33" s="144">
        <v>8907.48</v>
      </c>
      <c r="F33" s="144">
        <v>5871.49</v>
      </c>
      <c r="G33" s="135">
        <v>0</v>
      </c>
      <c r="H33" s="135">
        <v>0</v>
      </c>
      <c r="I33" s="144">
        <v>8907.48</v>
      </c>
      <c r="J33" s="144">
        <v>5871.49</v>
      </c>
      <c r="K33" s="144">
        <v>0</v>
      </c>
      <c r="L33" s="144">
        <v>3020.04</v>
      </c>
    </row>
    <row r="34" spans="1:12" x14ac:dyDescent="0.25">
      <c r="A34" s="221" t="s">
        <v>736</v>
      </c>
      <c r="B34" s="103" t="s">
        <v>151</v>
      </c>
      <c r="C34" s="144">
        <v>7219.1</v>
      </c>
      <c r="D34" s="144">
        <v>0</v>
      </c>
      <c r="E34" s="135">
        <v>0</v>
      </c>
      <c r="F34" s="135">
        <v>0</v>
      </c>
      <c r="G34" s="135">
        <v>0</v>
      </c>
      <c r="H34" s="144">
        <v>7219.1</v>
      </c>
      <c r="I34" s="135">
        <v>0</v>
      </c>
      <c r="J34" s="144">
        <v>7219.1</v>
      </c>
      <c r="K34" s="144">
        <v>0</v>
      </c>
      <c r="L34" s="144">
        <v>0</v>
      </c>
    </row>
    <row r="35" spans="1:12" x14ac:dyDescent="0.25">
      <c r="A35" s="221" t="s">
        <v>847</v>
      </c>
      <c r="B35" s="103" t="s">
        <v>173</v>
      </c>
      <c r="C35" s="144">
        <v>742.49</v>
      </c>
      <c r="D35" s="144">
        <v>0</v>
      </c>
      <c r="E35" s="135">
        <v>0</v>
      </c>
      <c r="F35" s="135">
        <v>0</v>
      </c>
      <c r="G35" s="135">
        <v>0</v>
      </c>
      <c r="H35" s="144">
        <v>742.49</v>
      </c>
      <c r="I35" s="135">
        <v>0</v>
      </c>
      <c r="J35" s="144">
        <v>742.49</v>
      </c>
      <c r="K35" s="144">
        <v>0</v>
      </c>
      <c r="L35" s="144">
        <v>0</v>
      </c>
    </row>
    <row r="36" spans="1:12" x14ac:dyDescent="0.25">
      <c r="A36" s="221" t="s">
        <v>554</v>
      </c>
      <c r="B36" s="103" t="s">
        <v>123</v>
      </c>
      <c r="C36" s="144">
        <v>0</v>
      </c>
      <c r="D36" s="144">
        <v>1465.29</v>
      </c>
      <c r="E36" s="144">
        <v>4219.29</v>
      </c>
      <c r="F36" s="144">
        <v>3313.18</v>
      </c>
      <c r="G36" s="144">
        <v>559.17999999999995</v>
      </c>
      <c r="H36" s="135">
        <v>0</v>
      </c>
      <c r="I36" s="144">
        <v>4778.47</v>
      </c>
      <c r="J36" s="144">
        <v>3313.18</v>
      </c>
      <c r="K36" s="144">
        <v>0</v>
      </c>
      <c r="L36" s="144">
        <v>0</v>
      </c>
    </row>
    <row r="37" spans="1:12" x14ac:dyDescent="0.25">
      <c r="A37" s="221" t="s">
        <v>42</v>
      </c>
      <c r="B37" s="103" t="s">
        <v>1204</v>
      </c>
      <c r="C37" s="144">
        <v>0</v>
      </c>
      <c r="D37" s="144">
        <v>40.26</v>
      </c>
      <c r="E37" s="144">
        <v>5897.42</v>
      </c>
      <c r="F37" s="144">
        <v>533.54999999999995</v>
      </c>
      <c r="G37" s="144">
        <v>12030.65</v>
      </c>
      <c r="H37" s="144">
        <v>16804.91</v>
      </c>
      <c r="I37" s="144">
        <v>17928.07</v>
      </c>
      <c r="J37" s="144">
        <v>17338.46</v>
      </c>
      <c r="K37" s="144">
        <v>549.35</v>
      </c>
      <c r="L37" s="144">
        <v>0</v>
      </c>
    </row>
    <row r="38" spans="1:12" x14ac:dyDescent="0.25">
      <c r="A38" s="221" t="s">
        <v>1188</v>
      </c>
      <c r="B38" s="103" t="s">
        <v>398</v>
      </c>
      <c r="C38" s="144">
        <v>0</v>
      </c>
      <c r="D38" s="144">
        <v>0</v>
      </c>
      <c r="E38" s="144">
        <v>605.16</v>
      </c>
      <c r="F38" s="135">
        <v>0</v>
      </c>
      <c r="G38" s="135">
        <v>0</v>
      </c>
      <c r="H38" s="144">
        <v>605.16</v>
      </c>
      <c r="I38" s="144">
        <v>605.16</v>
      </c>
      <c r="J38" s="144">
        <v>605.16</v>
      </c>
      <c r="K38" s="144">
        <v>0</v>
      </c>
      <c r="L38" s="144">
        <v>0</v>
      </c>
    </row>
    <row r="39" spans="1:12" x14ac:dyDescent="0.25">
      <c r="A39" s="221" t="s">
        <v>1168</v>
      </c>
      <c r="B39" s="103" t="s">
        <v>1118</v>
      </c>
      <c r="C39" s="144">
        <v>0</v>
      </c>
      <c r="D39" s="144">
        <v>0</v>
      </c>
      <c r="E39" s="144">
        <v>10430.24</v>
      </c>
      <c r="F39" s="135">
        <v>0</v>
      </c>
      <c r="G39" s="144">
        <v>190.94</v>
      </c>
      <c r="H39" s="144">
        <v>10621.18</v>
      </c>
      <c r="I39" s="144">
        <v>10621.18</v>
      </c>
      <c r="J39" s="144">
        <v>10621.18</v>
      </c>
      <c r="K39" s="144">
        <v>0</v>
      </c>
      <c r="L39" s="144">
        <v>0</v>
      </c>
    </row>
    <row r="40" spans="1:12" x14ac:dyDescent="0.25">
      <c r="A40" s="221" t="s">
        <v>27</v>
      </c>
      <c r="B40" s="103" t="s">
        <v>208</v>
      </c>
      <c r="C40" s="144">
        <v>0</v>
      </c>
      <c r="D40" s="144">
        <v>0</v>
      </c>
      <c r="E40" s="144">
        <v>15</v>
      </c>
      <c r="F40" s="135">
        <v>0</v>
      </c>
      <c r="G40" s="135">
        <v>0</v>
      </c>
      <c r="H40" s="144">
        <v>15</v>
      </c>
      <c r="I40" s="144">
        <v>15</v>
      </c>
      <c r="J40" s="144">
        <v>15</v>
      </c>
      <c r="K40" s="144">
        <v>0</v>
      </c>
      <c r="L40" s="144">
        <v>0</v>
      </c>
    </row>
    <row r="41" spans="1:12" x14ac:dyDescent="0.25">
      <c r="A41" s="221" t="s">
        <v>182</v>
      </c>
      <c r="B41" s="103" t="s">
        <v>364</v>
      </c>
      <c r="C41" s="144">
        <v>0</v>
      </c>
      <c r="D41" s="144">
        <v>0</v>
      </c>
      <c r="E41" s="144">
        <v>95.12</v>
      </c>
      <c r="F41" s="135">
        <v>0</v>
      </c>
      <c r="G41" s="135">
        <v>0</v>
      </c>
      <c r="H41" s="144">
        <v>95.12</v>
      </c>
      <c r="I41" s="144">
        <v>95.12</v>
      </c>
      <c r="J41" s="144">
        <v>95.12</v>
      </c>
      <c r="K41" s="144">
        <v>0</v>
      </c>
      <c r="L41" s="144">
        <v>0</v>
      </c>
    </row>
    <row r="42" spans="1:12" x14ac:dyDescent="0.25">
      <c r="A42" s="221" t="s">
        <v>853</v>
      </c>
      <c r="B42" s="103" t="s">
        <v>875</v>
      </c>
      <c r="C42" s="144">
        <v>0</v>
      </c>
      <c r="D42" s="144">
        <v>0</v>
      </c>
      <c r="E42" s="144">
        <v>276.52</v>
      </c>
      <c r="F42" s="135">
        <v>0</v>
      </c>
      <c r="G42" s="135">
        <v>0</v>
      </c>
      <c r="H42" s="144">
        <v>276.52</v>
      </c>
      <c r="I42" s="144">
        <v>276.52</v>
      </c>
      <c r="J42" s="144">
        <v>276.52</v>
      </c>
      <c r="K42" s="144">
        <v>0</v>
      </c>
      <c r="L42" s="144">
        <v>0</v>
      </c>
    </row>
    <row r="43" spans="1:12" x14ac:dyDescent="0.25">
      <c r="A43" s="221" t="s">
        <v>727</v>
      </c>
      <c r="B43" s="103" t="s">
        <v>1023</v>
      </c>
      <c r="C43" s="144">
        <v>0</v>
      </c>
      <c r="D43" s="144">
        <v>0</v>
      </c>
      <c r="E43" s="135">
        <v>0</v>
      </c>
      <c r="F43" s="144">
        <v>2170.04</v>
      </c>
      <c r="G43" s="144">
        <v>2170.04</v>
      </c>
      <c r="H43" s="135">
        <v>0</v>
      </c>
      <c r="I43" s="144">
        <v>2170.04</v>
      </c>
      <c r="J43" s="144">
        <v>2170.04</v>
      </c>
      <c r="K43" s="144">
        <v>0</v>
      </c>
      <c r="L43" s="144">
        <v>0</v>
      </c>
    </row>
    <row r="44" spans="1:12" x14ac:dyDescent="0.25">
      <c r="A44" s="221" t="s">
        <v>797</v>
      </c>
      <c r="B44" s="103" t="s">
        <v>165</v>
      </c>
      <c r="C44" s="144">
        <v>0</v>
      </c>
      <c r="D44" s="144">
        <v>0</v>
      </c>
      <c r="E44" s="135">
        <v>0</v>
      </c>
      <c r="F44" s="144">
        <v>13291.6</v>
      </c>
      <c r="G44" s="144">
        <v>13291.6</v>
      </c>
      <c r="H44" s="135">
        <v>0</v>
      </c>
      <c r="I44" s="144">
        <v>13291.6</v>
      </c>
      <c r="J44" s="144">
        <v>13291.6</v>
      </c>
      <c r="K44" s="144">
        <v>0</v>
      </c>
      <c r="L44" s="144">
        <v>0</v>
      </c>
    </row>
    <row r="45" spans="1:12" x14ac:dyDescent="0.25">
      <c r="A45" s="221" t="s">
        <v>938</v>
      </c>
      <c r="B45" s="103" t="s">
        <v>668</v>
      </c>
      <c r="C45" s="144">
        <v>0</v>
      </c>
      <c r="D45" s="144">
        <v>0</v>
      </c>
      <c r="E45" s="135">
        <v>0</v>
      </c>
      <c r="F45" s="144">
        <v>15</v>
      </c>
      <c r="G45" s="144">
        <v>15</v>
      </c>
      <c r="H45" s="135">
        <v>0</v>
      </c>
      <c r="I45" s="144">
        <v>15</v>
      </c>
      <c r="J45" s="144">
        <v>15</v>
      </c>
      <c r="K45" s="144">
        <v>0</v>
      </c>
      <c r="L45" s="144">
        <v>0</v>
      </c>
    </row>
    <row r="46" spans="1:12" x14ac:dyDescent="0.25">
      <c r="A46" s="221" t="s">
        <v>879</v>
      </c>
      <c r="B46" s="103" t="s">
        <v>786</v>
      </c>
      <c r="C46" s="144">
        <v>0</v>
      </c>
      <c r="D46" s="144">
        <v>0</v>
      </c>
      <c r="E46" s="135">
        <v>0</v>
      </c>
      <c r="F46" s="144">
        <v>95.12</v>
      </c>
      <c r="G46" s="144">
        <v>95.12</v>
      </c>
      <c r="H46" s="135">
        <v>0</v>
      </c>
      <c r="I46" s="144">
        <v>95.12</v>
      </c>
      <c r="J46" s="144">
        <v>95.12</v>
      </c>
      <c r="K46" s="144">
        <v>0</v>
      </c>
      <c r="L46" s="144">
        <v>0</v>
      </c>
    </row>
    <row r="47" spans="1:12" x14ac:dyDescent="0.25">
      <c r="A47" s="221" t="s">
        <v>425</v>
      </c>
      <c r="B47" s="103" t="s">
        <v>676</v>
      </c>
      <c r="C47" s="144">
        <v>0</v>
      </c>
      <c r="D47" s="144">
        <v>0</v>
      </c>
      <c r="E47" s="135">
        <v>0</v>
      </c>
      <c r="F47" s="144">
        <v>276.52</v>
      </c>
      <c r="G47" s="144">
        <v>276.52</v>
      </c>
      <c r="H47" s="135">
        <v>0</v>
      </c>
      <c r="I47" s="144">
        <v>276.52</v>
      </c>
      <c r="J47" s="144">
        <v>276.52</v>
      </c>
      <c r="K47" s="144">
        <v>0</v>
      </c>
      <c r="L47" s="144">
        <v>0</v>
      </c>
    </row>
    <row r="48" spans="1:12" x14ac:dyDescent="0.25">
      <c r="A48" s="221" t="s">
        <v>1219</v>
      </c>
      <c r="B48" s="103" t="s">
        <v>1167</v>
      </c>
      <c r="C48" s="144">
        <v>3000</v>
      </c>
      <c r="D48" s="144">
        <v>0</v>
      </c>
      <c r="E48" s="135">
        <v>0</v>
      </c>
      <c r="F48" s="135">
        <v>0</v>
      </c>
      <c r="G48" s="135">
        <v>0</v>
      </c>
      <c r="H48" s="144">
        <v>3000</v>
      </c>
      <c r="I48" s="135">
        <v>0</v>
      </c>
      <c r="J48" s="144">
        <v>3000</v>
      </c>
      <c r="K48" s="144">
        <v>0</v>
      </c>
      <c r="L48" s="144">
        <v>0</v>
      </c>
    </row>
    <row r="49" spans="1:12" x14ac:dyDescent="0.25">
      <c r="A49" s="221" t="s">
        <v>66</v>
      </c>
      <c r="B49" s="103" t="s">
        <v>1266</v>
      </c>
      <c r="C49" s="144">
        <v>24.01</v>
      </c>
      <c r="D49" s="144">
        <v>0</v>
      </c>
      <c r="E49" s="135">
        <v>0</v>
      </c>
      <c r="F49" s="135">
        <v>0</v>
      </c>
      <c r="G49" s="135">
        <v>0</v>
      </c>
      <c r="H49" s="144">
        <v>24.01</v>
      </c>
      <c r="I49" s="135">
        <v>0</v>
      </c>
      <c r="J49" s="144">
        <v>24.01</v>
      </c>
      <c r="K49" s="144">
        <v>0</v>
      </c>
      <c r="L49" s="144">
        <v>0</v>
      </c>
    </row>
    <row r="50" spans="1:12" x14ac:dyDescent="0.25">
      <c r="A50" s="221" t="s">
        <v>840</v>
      </c>
      <c r="B50" s="103" t="s">
        <v>916</v>
      </c>
      <c r="C50" s="135">
        <v>0</v>
      </c>
      <c r="D50" s="135">
        <v>0</v>
      </c>
      <c r="E50" s="135">
        <v>0</v>
      </c>
      <c r="F50" s="144">
        <v>22172.91</v>
      </c>
      <c r="G50" s="135">
        <v>0</v>
      </c>
      <c r="H50" s="135">
        <v>0</v>
      </c>
      <c r="I50" s="135">
        <v>0</v>
      </c>
      <c r="J50" s="144">
        <v>22172.91</v>
      </c>
      <c r="K50" s="144">
        <v>0</v>
      </c>
      <c r="L50" s="144">
        <v>22172.91</v>
      </c>
    </row>
    <row r="51" spans="1:12" x14ac:dyDescent="0.25">
      <c r="A51" s="221" t="s">
        <v>984</v>
      </c>
      <c r="B51" s="103" t="s">
        <v>324</v>
      </c>
      <c r="C51" s="144">
        <v>0</v>
      </c>
      <c r="D51" s="144">
        <v>761.86</v>
      </c>
      <c r="E51" s="135">
        <v>0</v>
      </c>
      <c r="F51" s="135">
        <v>0</v>
      </c>
      <c r="G51" s="135">
        <v>0</v>
      </c>
      <c r="H51" s="135">
        <v>0</v>
      </c>
      <c r="I51" s="135">
        <v>0</v>
      </c>
      <c r="J51" s="135">
        <v>0</v>
      </c>
      <c r="K51" s="144">
        <v>0</v>
      </c>
      <c r="L51" s="144">
        <v>761.86</v>
      </c>
    </row>
    <row r="52" spans="1:12" x14ac:dyDescent="0.25">
      <c r="A52" s="221" t="s">
        <v>189</v>
      </c>
      <c r="B52" s="103" t="s">
        <v>483</v>
      </c>
      <c r="C52" s="144">
        <v>0</v>
      </c>
      <c r="D52" s="144">
        <v>6639</v>
      </c>
      <c r="E52" s="135">
        <v>0</v>
      </c>
      <c r="F52" s="135">
        <v>0</v>
      </c>
      <c r="G52" s="135">
        <v>0</v>
      </c>
      <c r="H52" s="135">
        <v>0</v>
      </c>
      <c r="I52" s="135">
        <v>0</v>
      </c>
      <c r="J52" s="135">
        <v>0</v>
      </c>
      <c r="K52" s="144">
        <v>0</v>
      </c>
      <c r="L52" s="144">
        <v>6639</v>
      </c>
    </row>
    <row r="53" spans="1:12" x14ac:dyDescent="0.25">
      <c r="A53" s="221" t="s">
        <v>885</v>
      </c>
      <c r="B53" s="103" t="s">
        <v>1277</v>
      </c>
      <c r="C53" s="144">
        <v>0</v>
      </c>
      <c r="D53" s="144">
        <v>663.8</v>
      </c>
      <c r="E53" s="135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44">
        <v>0</v>
      </c>
      <c r="L53" s="144">
        <v>663.8</v>
      </c>
    </row>
    <row r="54" spans="1:12" x14ac:dyDescent="0.25">
      <c r="A54" s="221" t="s">
        <v>481</v>
      </c>
      <c r="B54" s="103" t="s">
        <v>1210</v>
      </c>
      <c r="C54" s="144">
        <v>0</v>
      </c>
      <c r="D54" s="144">
        <v>10331.52</v>
      </c>
      <c r="E54" s="135">
        <v>0</v>
      </c>
      <c r="F54" s="144">
        <v>4587.7700000000004</v>
      </c>
      <c r="G54" s="135">
        <v>0</v>
      </c>
      <c r="H54" s="135">
        <v>0</v>
      </c>
      <c r="I54" s="135">
        <v>0</v>
      </c>
      <c r="J54" s="144">
        <v>4587.7700000000004</v>
      </c>
      <c r="K54" s="144">
        <v>0</v>
      </c>
      <c r="L54" s="144">
        <v>14919.29</v>
      </c>
    </row>
    <row r="55" spans="1:12" x14ac:dyDescent="0.25">
      <c r="A55" s="221" t="s">
        <v>1237</v>
      </c>
      <c r="B55" s="103" t="s">
        <v>213</v>
      </c>
      <c r="C55" s="144">
        <v>70884.600000000006</v>
      </c>
      <c r="D55" s="144">
        <v>0</v>
      </c>
      <c r="E55" s="135">
        <v>0</v>
      </c>
      <c r="F55" s="135">
        <v>0</v>
      </c>
      <c r="G55" s="135">
        <v>0</v>
      </c>
      <c r="H55" s="135">
        <v>0</v>
      </c>
      <c r="I55" s="135">
        <v>0</v>
      </c>
      <c r="J55" s="135">
        <v>0</v>
      </c>
      <c r="K55" s="144">
        <v>70884.600000000006</v>
      </c>
      <c r="L55" s="144">
        <v>0</v>
      </c>
    </row>
    <row r="56" spans="1:12" x14ac:dyDescent="0.25">
      <c r="A56" s="221" t="s">
        <v>998</v>
      </c>
      <c r="B56" s="103" t="s">
        <v>1186</v>
      </c>
      <c r="C56" s="144">
        <v>0</v>
      </c>
      <c r="D56" s="144">
        <v>4587.7700000000004</v>
      </c>
      <c r="E56" s="144">
        <v>4587.7700000000004</v>
      </c>
      <c r="F56" s="135">
        <v>0</v>
      </c>
      <c r="G56" s="135">
        <v>0</v>
      </c>
      <c r="H56" s="135">
        <v>0</v>
      </c>
      <c r="I56" s="144">
        <v>4587.7700000000004</v>
      </c>
      <c r="J56" s="135">
        <v>0</v>
      </c>
      <c r="K56" s="144">
        <v>0</v>
      </c>
      <c r="L56" s="144">
        <v>0</v>
      </c>
    </row>
    <row r="57" spans="1:12" x14ac:dyDescent="0.25">
      <c r="A57" s="221" t="s">
        <v>1134</v>
      </c>
      <c r="B57" s="103" t="s">
        <v>606</v>
      </c>
      <c r="C57" s="144">
        <v>0</v>
      </c>
      <c r="D57" s="144">
        <v>4769.71</v>
      </c>
      <c r="E57" s="135">
        <v>0</v>
      </c>
      <c r="F57" s="144">
        <v>221.41</v>
      </c>
      <c r="G57" s="135">
        <v>0</v>
      </c>
      <c r="H57" s="135">
        <v>0</v>
      </c>
      <c r="I57" s="135">
        <v>0</v>
      </c>
      <c r="J57" s="144">
        <v>221.41</v>
      </c>
      <c r="K57" s="144">
        <v>0</v>
      </c>
      <c r="L57" s="144">
        <v>4991.12</v>
      </c>
    </row>
    <row r="58" spans="1:12" x14ac:dyDescent="0.25">
      <c r="A58" s="221" t="s">
        <v>26</v>
      </c>
      <c r="B58" s="103" t="s">
        <v>640</v>
      </c>
      <c r="C58" s="144">
        <v>0</v>
      </c>
      <c r="D58" s="144">
        <v>5250</v>
      </c>
      <c r="E58" s="135">
        <v>0</v>
      </c>
      <c r="F58" s="135">
        <v>0</v>
      </c>
      <c r="G58" s="135">
        <v>0</v>
      </c>
      <c r="H58" s="144">
        <v>71.510000000000005</v>
      </c>
      <c r="I58" s="135">
        <v>0</v>
      </c>
      <c r="J58" s="144">
        <v>71.510000000000005</v>
      </c>
      <c r="K58" s="144">
        <v>0</v>
      </c>
      <c r="L58" s="144">
        <v>5321.51</v>
      </c>
    </row>
    <row r="59" spans="1:12" x14ac:dyDescent="0.25">
      <c r="A59" s="221" t="s">
        <v>110</v>
      </c>
      <c r="B59" s="103" t="s">
        <v>732</v>
      </c>
      <c r="C59" s="144">
        <v>0</v>
      </c>
      <c r="D59" s="144">
        <v>0</v>
      </c>
      <c r="E59" s="144">
        <v>45868.67</v>
      </c>
      <c r="F59" s="144">
        <v>44500</v>
      </c>
      <c r="G59" s="135">
        <v>0</v>
      </c>
      <c r="H59" s="144">
        <v>1368.67</v>
      </c>
      <c r="I59" s="144">
        <v>45868.67</v>
      </c>
      <c r="J59" s="144">
        <v>45868.67</v>
      </c>
      <c r="K59" s="144">
        <v>0</v>
      </c>
      <c r="L59" s="144">
        <v>0</v>
      </c>
    </row>
    <row r="60" spans="1:12" x14ac:dyDescent="0.25">
      <c r="A60" s="221" t="s">
        <v>14</v>
      </c>
      <c r="B60" s="103" t="s">
        <v>333</v>
      </c>
      <c r="C60" s="144">
        <v>0</v>
      </c>
      <c r="D60" s="144">
        <v>0</v>
      </c>
      <c r="E60" s="144">
        <v>20000</v>
      </c>
      <c r="F60" s="144">
        <v>20000</v>
      </c>
      <c r="G60" s="135">
        <v>0</v>
      </c>
      <c r="H60" s="135">
        <v>0</v>
      </c>
      <c r="I60" s="144">
        <v>20000</v>
      </c>
      <c r="J60" s="144">
        <v>20000</v>
      </c>
      <c r="K60" s="144">
        <v>0</v>
      </c>
      <c r="L60" s="144">
        <v>0</v>
      </c>
    </row>
    <row r="61" spans="1:12" x14ac:dyDescent="0.25">
      <c r="A61" s="221" t="s">
        <v>937</v>
      </c>
      <c r="B61" s="103" t="s">
        <v>618</v>
      </c>
      <c r="C61" s="144">
        <v>0</v>
      </c>
      <c r="D61" s="144">
        <v>0</v>
      </c>
      <c r="E61" s="144">
        <v>732.91</v>
      </c>
      <c r="F61" s="135">
        <v>0</v>
      </c>
      <c r="G61" s="135">
        <v>0</v>
      </c>
      <c r="H61" s="135">
        <v>0</v>
      </c>
      <c r="I61" s="144">
        <v>732.91</v>
      </c>
      <c r="J61" s="135">
        <v>0</v>
      </c>
      <c r="K61" s="144">
        <v>732.91</v>
      </c>
      <c r="L61" s="144">
        <v>0</v>
      </c>
    </row>
    <row r="62" spans="1:12" x14ac:dyDescent="0.25">
      <c r="A62" s="221" t="s">
        <v>197</v>
      </c>
      <c r="B62" s="103" t="s">
        <v>1063</v>
      </c>
      <c r="C62" s="144">
        <v>0</v>
      </c>
      <c r="D62" s="144">
        <v>0</v>
      </c>
      <c r="E62" s="144">
        <v>427.65</v>
      </c>
      <c r="F62" s="135">
        <v>0</v>
      </c>
      <c r="G62" s="135">
        <v>0</v>
      </c>
      <c r="H62" s="135">
        <v>0</v>
      </c>
      <c r="I62" s="144">
        <v>427.65</v>
      </c>
      <c r="J62" s="135">
        <v>0</v>
      </c>
      <c r="K62" s="144">
        <v>427.65</v>
      </c>
      <c r="L62" s="144">
        <v>0</v>
      </c>
    </row>
    <row r="63" spans="1:12" x14ac:dyDescent="0.25">
      <c r="A63" s="221" t="s">
        <v>134</v>
      </c>
      <c r="B63" s="103" t="s">
        <v>622</v>
      </c>
      <c r="C63" s="144">
        <v>0</v>
      </c>
      <c r="D63" s="144">
        <v>0</v>
      </c>
      <c r="E63" s="144">
        <v>240.25</v>
      </c>
      <c r="F63" s="135">
        <v>0</v>
      </c>
      <c r="G63" s="135">
        <v>0</v>
      </c>
      <c r="H63" s="135">
        <v>0</v>
      </c>
      <c r="I63" s="144">
        <v>240.25</v>
      </c>
      <c r="J63" s="135">
        <v>0</v>
      </c>
      <c r="K63" s="144">
        <v>240.25</v>
      </c>
      <c r="L63" s="144">
        <v>0</v>
      </c>
    </row>
    <row r="64" spans="1:12" x14ac:dyDescent="0.25">
      <c r="A64" s="221" t="s">
        <v>1048</v>
      </c>
      <c r="B64" s="103" t="s">
        <v>997</v>
      </c>
      <c r="C64" s="144">
        <v>0</v>
      </c>
      <c r="D64" s="144">
        <v>0</v>
      </c>
      <c r="E64" s="144">
        <v>2.0699999999999998</v>
      </c>
      <c r="F64" s="135">
        <v>0</v>
      </c>
      <c r="G64" s="135">
        <v>0</v>
      </c>
      <c r="H64" s="135">
        <v>0</v>
      </c>
      <c r="I64" s="144">
        <v>2.0699999999999998</v>
      </c>
      <c r="J64" s="135">
        <v>0</v>
      </c>
      <c r="K64" s="144">
        <v>2.0699999999999998</v>
      </c>
      <c r="L64" s="144">
        <v>0</v>
      </c>
    </row>
    <row r="65" spans="1:12" x14ac:dyDescent="0.25">
      <c r="A65" s="221" t="s">
        <v>1079</v>
      </c>
      <c r="B65" s="103" t="s">
        <v>1062</v>
      </c>
      <c r="C65" s="144">
        <v>0</v>
      </c>
      <c r="D65" s="144">
        <v>0</v>
      </c>
      <c r="E65" s="144">
        <v>698.56</v>
      </c>
      <c r="F65" s="135">
        <v>0</v>
      </c>
      <c r="G65" s="135">
        <v>0</v>
      </c>
      <c r="H65" s="135">
        <v>0</v>
      </c>
      <c r="I65" s="144">
        <v>698.56</v>
      </c>
      <c r="J65" s="135">
        <v>0</v>
      </c>
      <c r="K65" s="144">
        <v>698.56</v>
      </c>
      <c r="L65" s="144">
        <v>0</v>
      </c>
    </row>
    <row r="66" spans="1:12" x14ac:dyDescent="0.25">
      <c r="A66" s="221" t="s">
        <v>485</v>
      </c>
      <c r="B66" s="103" t="s">
        <v>1246</v>
      </c>
      <c r="C66" s="144">
        <v>0</v>
      </c>
      <c r="D66" s="144">
        <v>0</v>
      </c>
      <c r="E66" s="144">
        <v>356</v>
      </c>
      <c r="F66" s="135">
        <v>0</v>
      </c>
      <c r="G66" s="135">
        <v>0</v>
      </c>
      <c r="H66" s="135">
        <v>0</v>
      </c>
      <c r="I66" s="144">
        <v>356</v>
      </c>
      <c r="J66" s="135">
        <v>0</v>
      </c>
      <c r="K66" s="144">
        <v>356</v>
      </c>
      <c r="L66" s="144">
        <v>0</v>
      </c>
    </row>
    <row r="67" spans="1:12" x14ac:dyDescent="0.25">
      <c r="A67" s="221" t="s">
        <v>745</v>
      </c>
      <c r="B67" s="103" t="s">
        <v>709</v>
      </c>
      <c r="C67" s="144">
        <v>0</v>
      </c>
      <c r="D67" s="144">
        <v>0</v>
      </c>
      <c r="E67" s="144">
        <v>198.47</v>
      </c>
      <c r="F67" s="135">
        <v>0</v>
      </c>
      <c r="G67" s="135">
        <v>0</v>
      </c>
      <c r="H67" s="135">
        <v>0</v>
      </c>
      <c r="I67" s="144">
        <v>198.47</v>
      </c>
      <c r="J67" s="135">
        <v>0</v>
      </c>
      <c r="K67" s="144">
        <v>198.47</v>
      </c>
      <c r="L67" s="144">
        <v>0</v>
      </c>
    </row>
    <row r="68" spans="1:12" x14ac:dyDescent="0.25">
      <c r="A68" s="221" t="s">
        <v>210</v>
      </c>
      <c r="B68" s="103" t="s">
        <v>601</v>
      </c>
      <c r="C68" s="144">
        <v>0</v>
      </c>
      <c r="D68" s="144">
        <v>0</v>
      </c>
      <c r="E68" s="144">
        <v>20906.34</v>
      </c>
      <c r="F68" s="135">
        <v>0</v>
      </c>
      <c r="G68" s="135">
        <v>0</v>
      </c>
      <c r="H68" s="135">
        <v>0</v>
      </c>
      <c r="I68" s="144">
        <v>20906.34</v>
      </c>
      <c r="J68" s="135">
        <v>0</v>
      </c>
      <c r="K68" s="144">
        <v>20906.34</v>
      </c>
      <c r="L68" s="144">
        <v>0</v>
      </c>
    </row>
    <row r="69" spans="1:12" x14ac:dyDescent="0.25">
      <c r="A69" s="221" t="s">
        <v>460</v>
      </c>
      <c r="B69" s="103" t="s">
        <v>175</v>
      </c>
      <c r="C69" s="144">
        <v>0</v>
      </c>
      <c r="D69" s="144">
        <v>0</v>
      </c>
      <c r="E69" s="144">
        <v>406.61</v>
      </c>
      <c r="F69" s="135">
        <v>0</v>
      </c>
      <c r="G69" s="144">
        <v>1761.85</v>
      </c>
      <c r="H69" s="135">
        <v>0</v>
      </c>
      <c r="I69" s="144">
        <v>2168.46</v>
      </c>
      <c r="J69" s="135">
        <v>0</v>
      </c>
      <c r="K69" s="144">
        <v>2168.46</v>
      </c>
      <c r="L69" s="144">
        <v>0</v>
      </c>
    </row>
    <row r="70" spans="1:12" x14ac:dyDescent="0.25">
      <c r="A70" s="221" t="s">
        <v>386</v>
      </c>
      <c r="B70" s="103" t="s">
        <v>227</v>
      </c>
      <c r="C70" s="144">
        <v>0</v>
      </c>
      <c r="D70" s="144">
        <v>0</v>
      </c>
      <c r="E70" s="144">
        <v>13060.11</v>
      </c>
      <c r="F70" s="135">
        <v>0</v>
      </c>
      <c r="G70" s="144">
        <v>837.82</v>
      </c>
      <c r="H70" s="135">
        <v>0</v>
      </c>
      <c r="I70" s="144">
        <v>13897.93</v>
      </c>
      <c r="J70" s="135">
        <v>0</v>
      </c>
      <c r="K70" s="144">
        <v>13897.93</v>
      </c>
      <c r="L70" s="144">
        <v>0</v>
      </c>
    </row>
    <row r="71" spans="1:12" x14ac:dyDescent="0.25">
      <c r="A71" s="221" t="s">
        <v>133</v>
      </c>
      <c r="B71" s="103" t="s">
        <v>792</v>
      </c>
      <c r="C71" s="144">
        <v>0</v>
      </c>
      <c r="D71" s="144">
        <v>0</v>
      </c>
      <c r="E71" s="144">
        <v>8354.68</v>
      </c>
      <c r="F71" s="135">
        <v>0</v>
      </c>
      <c r="G71" s="135">
        <v>0</v>
      </c>
      <c r="H71" s="135">
        <v>0</v>
      </c>
      <c r="I71" s="144">
        <v>8354.68</v>
      </c>
      <c r="J71" s="135">
        <v>0</v>
      </c>
      <c r="K71" s="144">
        <v>8354.68</v>
      </c>
      <c r="L71" s="144">
        <v>0</v>
      </c>
    </row>
    <row r="72" spans="1:12" x14ac:dyDescent="0.25">
      <c r="A72" s="221" t="s">
        <v>820</v>
      </c>
      <c r="B72" s="103" t="s">
        <v>935</v>
      </c>
      <c r="C72" s="144">
        <v>0</v>
      </c>
      <c r="D72" s="144">
        <v>0</v>
      </c>
      <c r="E72" s="144">
        <v>1557.32</v>
      </c>
      <c r="F72" s="135">
        <v>0</v>
      </c>
      <c r="G72" s="135">
        <v>0</v>
      </c>
      <c r="H72" s="135">
        <v>0</v>
      </c>
      <c r="I72" s="144">
        <v>1557.32</v>
      </c>
      <c r="J72" s="135">
        <v>0</v>
      </c>
      <c r="K72" s="144">
        <v>1557.32</v>
      </c>
      <c r="L72" s="144">
        <v>0</v>
      </c>
    </row>
    <row r="73" spans="1:12" x14ac:dyDescent="0.25">
      <c r="A73" s="221" t="s">
        <v>814</v>
      </c>
      <c r="B73" s="103" t="s">
        <v>367</v>
      </c>
      <c r="C73" s="144">
        <v>0</v>
      </c>
      <c r="D73" s="144">
        <v>0</v>
      </c>
      <c r="E73" s="144">
        <v>1338.8</v>
      </c>
      <c r="F73" s="135">
        <v>0</v>
      </c>
      <c r="G73" s="135">
        <v>0</v>
      </c>
      <c r="H73" s="135">
        <v>0</v>
      </c>
      <c r="I73" s="144">
        <v>1338.8</v>
      </c>
      <c r="J73" s="135">
        <v>0</v>
      </c>
      <c r="K73" s="144">
        <v>1338.8</v>
      </c>
      <c r="L73" s="144">
        <v>0</v>
      </c>
    </row>
    <row r="74" spans="1:12" x14ac:dyDescent="0.25">
      <c r="A74" s="221" t="s">
        <v>940</v>
      </c>
      <c r="B74" s="103" t="s">
        <v>572</v>
      </c>
      <c r="C74" s="144">
        <v>0</v>
      </c>
      <c r="D74" s="144">
        <v>0</v>
      </c>
      <c r="E74" s="144">
        <v>1770.91</v>
      </c>
      <c r="F74" s="135">
        <v>0</v>
      </c>
      <c r="G74" s="135">
        <v>0</v>
      </c>
      <c r="H74" s="135">
        <v>0</v>
      </c>
      <c r="I74" s="144">
        <v>1770.91</v>
      </c>
      <c r="J74" s="135">
        <v>0</v>
      </c>
      <c r="K74" s="144">
        <v>1770.91</v>
      </c>
      <c r="L74" s="144">
        <v>0</v>
      </c>
    </row>
    <row r="75" spans="1:12" x14ac:dyDescent="0.25">
      <c r="A75" s="221" t="s">
        <v>597</v>
      </c>
      <c r="B75" s="103" t="s">
        <v>878</v>
      </c>
      <c r="C75" s="144">
        <v>0</v>
      </c>
      <c r="D75" s="144">
        <v>0</v>
      </c>
      <c r="E75" s="144">
        <v>320.39999999999998</v>
      </c>
      <c r="F75" s="135">
        <v>0</v>
      </c>
      <c r="G75" s="135">
        <v>0</v>
      </c>
      <c r="H75" s="135">
        <v>0</v>
      </c>
      <c r="I75" s="144">
        <v>320.39999999999998</v>
      </c>
      <c r="J75" s="135">
        <v>0</v>
      </c>
      <c r="K75" s="144">
        <v>320.39999999999998</v>
      </c>
      <c r="L75" s="144">
        <v>0</v>
      </c>
    </row>
    <row r="76" spans="1:12" x14ac:dyDescent="0.25">
      <c r="A76" s="221" t="s">
        <v>330</v>
      </c>
      <c r="B76" s="103" t="s">
        <v>546</v>
      </c>
      <c r="C76" s="144">
        <v>0</v>
      </c>
      <c r="D76" s="144">
        <v>0</v>
      </c>
      <c r="E76" s="144">
        <v>267.7</v>
      </c>
      <c r="F76" s="135">
        <v>0</v>
      </c>
      <c r="G76" s="135">
        <v>0</v>
      </c>
      <c r="H76" s="135">
        <v>0</v>
      </c>
      <c r="I76" s="144">
        <v>267.7</v>
      </c>
      <c r="J76" s="135">
        <v>0</v>
      </c>
      <c r="K76" s="144">
        <v>267.7</v>
      </c>
      <c r="L76" s="144">
        <v>0</v>
      </c>
    </row>
    <row r="77" spans="1:12" x14ac:dyDescent="0.25">
      <c r="A77" s="221" t="s">
        <v>88</v>
      </c>
      <c r="B77" s="103" t="s">
        <v>108</v>
      </c>
      <c r="C77" s="144">
        <v>0</v>
      </c>
      <c r="D77" s="144">
        <v>0</v>
      </c>
      <c r="E77" s="144">
        <v>280</v>
      </c>
      <c r="F77" s="135">
        <v>0</v>
      </c>
      <c r="G77" s="135">
        <v>0</v>
      </c>
      <c r="H77" s="135">
        <v>0</v>
      </c>
      <c r="I77" s="144">
        <v>280</v>
      </c>
      <c r="J77" s="135">
        <v>0</v>
      </c>
      <c r="K77" s="144">
        <v>280</v>
      </c>
      <c r="L77" s="144">
        <v>0</v>
      </c>
    </row>
    <row r="78" spans="1:12" x14ac:dyDescent="0.25">
      <c r="A78" s="221" t="s">
        <v>163</v>
      </c>
      <c r="B78" s="103" t="s">
        <v>819</v>
      </c>
      <c r="C78" s="144">
        <v>0</v>
      </c>
      <c r="D78" s="144">
        <v>0</v>
      </c>
      <c r="E78" s="144">
        <v>901.94</v>
      </c>
      <c r="F78" s="135">
        <v>0</v>
      </c>
      <c r="G78" s="135">
        <v>0</v>
      </c>
      <c r="H78" s="135">
        <v>0</v>
      </c>
      <c r="I78" s="144">
        <v>901.94</v>
      </c>
      <c r="J78" s="135">
        <v>0</v>
      </c>
      <c r="K78" s="144">
        <v>901.94</v>
      </c>
      <c r="L78" s="144">
        <v>0</v>
      </c>
    </row>
    <row r="79" spans="1:12" x14ac:dyDescent="0.25">
      <c r="A79" s="221" t="s">
        <v>673</v>
      </c>
      <c r="B79" s="103" t="s">
        <v>694</v>
      </c>
      <c r="C79" s="144">
        <v>0</v>
      </c>
      <c r="D79" s="144">
        <v>0</v>
      </c>
      <c r="E79" s="144">
        <v>41</v>
      </c>
      <c r="F79" s="135">
        <v>0</v>
      </c>
      <c r="G79" s="144">
        <v>41</v>
      </c>
      <c r="H79" s="135">
        <v>0</v>
      </c>
      <c r="I79" s="144">
        <v>82</v>
      </c>
      <c r="J79" s="135">
        <v>0</v>
      </c>
      <c r="K79" s="144">
        <v>82</v>
      </c>
      <c r="L79" s="144">
        <v>0</v>
      </c>
    </row>
    <row r="80" spans="1:12" x14ac:dyDescent="0.25">
      <c r="A80" s="221" t="s">
        <v>1044</v>
      </c>
      <c r="B80" s="103" t="s">
        <v>302</v>
      </c>
      <c r="C80" s="144">
        <v>0</v>
      </c>
      <c r="D80" s="144">
        <v>0</v>
      </c>
      <c r="E80" s="144">
        <v>842.47</v>
      </c>
      <c r="F80" s="135">
        <v>0</v>
      </c>
      <c r="G80" s="144">
        <v>45</v>
      </c>
      <c r="H80" s="135">
        <v>0</v>
      </c>
      <c r="I80" s="144">
        <v>887.47</v>
      </c>
      <c r="J80" s="135">
        <v>0</v>
      </c>
      <c r="K80" s="144">
        <v>887.47</v>
      </c>
      <c r="L80" s="144">
        <v>0</v>
      </c>
    </row>
    <row r="81" spans="1:12" x14ac:dyDescent="0.25">
      <c r="A81" s="221" t="s">
        <v>380</v>
      </c>
      <c r="B81" s="103" t="s">
        <v>716</v>
      </c>
      <c r="C81" s="144">
        <v>0</v>
      </c>
      <c r="D81" s="144">
        <v>0</v>
      </c>
      <c r="E81" s="144">
        <v>540</v>
      </c>
      <c r="F81" s="135">
        <v>0</v>
      </c>
      <c r="G81" s="135">
        <v>0</v>
      </c>
      <c r="H81" s="135">
        <v>0</v>
      </c>
      <c r="I81" s="144">
        <v>540</v>
      </c>
      <c r="J81" s="135">
        <v>0</v>
      </c>
      <c r="K81" s="144">
        <v>540</v>
      </c>
      <c r="L81" s="144">
        <v>0</v>
      </c>
    </row>
    <row r="82" spans="1:12" x14ac:dyDescent="0.25">
      <c r="A82" s="221" t="s">
        <v>1183</v>
      </c>
      <c r="B82" s="103" t="s">
        <v>558</v>
      </c>
      <c r="C82" s="144">
        <v>0</v>
      </c>
      <c r="D82" s="144">
        <v>0</v>
      </c>
      <c r="E82" s="144">
        <v>4200</v>
      </c>
      <c r="F82" s="135">
        <v>0</v>
      </c>
      <c r="G82" s="135">
        <v>0</v>
      </c>
      <c r="H82" s="135">
        <v>0</v>
      </c>
      <c r="I82" s="144">
        <v>4200</v>
      </c>
      <c r="J82" s="135">
        <v>0</v>
      </c>
      <c r="K82" s="144">
        <v>4200</v>
      </c>
      <c r="L82" s="144">
        <v>0</v>
      </c>
    </row>
    <row r="83" spans="1:12" x14ac:dyDescent="0.25">
      <c r="A83" s="221" t="s">
        <v>406</v>
      </c>
      <c r="B83" s="103" t="s">
        <v>349</v>
      </c>
      <c r="C83" s="144">
        <v>0</v>
      </c>
      <c r="D83" s="144">
        <v>0</v>
      </c>
      <c r="E83" s="144">
        <v>84.56</v>
      </c>
      <c r="F83" s="135">
        <v>0</v>
      </c>
      <c r="G83" s="144">
        <v>50</v>
      </c>
      <c r="H83" s="135">
        <v>0</v>
      </c>
      <c r="I83" s="144">
        <v>134.56</v>
      </c>
      <c r="J83" s="135">
        <v>0</v>
      </c>
      <c r="K83" s="144">
        <v>134.56</v>
      </c>
      <c r="L83" s="144">
        <v>0</v>
      </c>
    </row>
    <row r="84" spans="1:12" x14ac:dyDescent="0.25">
      <c r="A84" s="221" t="s">
        <v>1208</v>
      </c>
      <c r="B84" s="103" t="s">
        <v>1114</v>
      </c>
      <c r="C84" s="144">
        <v>0</v>
      </c>
      <c r="D84" s="144">
        <v>0</v>
      </c>
      <c r="E84" s="144">
        <v>70.97</v>
      </c>
      <c r="F84" s="135">
        <v>0</v>
      </c>
      <c r="G84" s="135">
        <v>0</v>
      </c>
      <c r="H84" s="135">
        <v>0</v>
      </c>
      <c r="I84" s="144">
        <v>70.97</v>
      </c>
      <c r="J84" s="135">
        <v>0</v>
      </c>
      <c r="K84" s="144">
        <v>70.97</v>
      </c>
      <c r="L84" s="144">
        <v>0</v>
      </c>
    </row>
    <row r="85" spans="1:12" x14ac:dyDescent="0.25">
      <c r="A85" s="221" t="s">
        <v>1271</v>
      </c>
      <c r="B85" s="103" t="s">
        <v>1093</v>
      </c>
      <c r="C85" s="144">
        <v>0</v>
      </c>
      <c r="D85" s="144">
        <v>0</v>
      </c>
      <c r="E85" s="144">
        <v>885.03</v>
      </c>
      <c r="F85" s="135">
        <v>0</v>
      </c>
      <c r="G85" s="135">
        <v>0</v>
      </c>
      <c r="H85" s="135">
        <v>0</v>
      </c>
      <c r="I85" s="144">
        <v>885.03</v>
      </c>
      <c r="J85" s="135">
        <v>0</v>
      </c>
      <c r="K85" s="144">
        <v>885.03</v>
      </c>
      <c r="L85" s="144">
        <v>0</v>
      </c>
    </row>
    <row r="86" spans="1:12" x14ac:dyDescent="0.25">
      <c r="A86" s="221" t="s">
        <v>239</v>
      </c>
      <c r="B86" s="103" t="s">
        <v>679</v>
      </c>
      <c r="C86" s="144">
        <v>0</v>
      </c>
      <c r="D86" s="144">
        <v>0</v>
      </c>
      <c r="E86" s="144">
        <v>14</v>
      </c>
      <c r="F86" s="135">
        <v>0</v>
      </c>
      <c r="G86" s="135">
        <v>0</v>
      </c>
      <c r="H86" s="135">
        <v>0</v>
      </c>
      <c r="I86" s="144">
        <v>14</v>
      </c>
      <c r="J86" s="135">
        <v>0</v>
      </c>
      <c r="K86" s="144">
        <v>14</v>
      </c>
      <c r="L86" s="144">
        <v>0</v>
      </c>
    </row>
    <row r="87" spans="1:12" x14ac:dyDescent="0.25">
      <c r="A87" s="221" t="s">
        <v>587</v>
      </c>
      <c r="B87" s="103" t="s">
        <v>762</v>
      </c>
      <c r="C87" s="144">
        <v>0</v>
      </c>
      <c r="D87" s="144">
        <v>0</v>
      </c>
      <c r="E87" s="144">
        <v>119.18</v>
      </c>
      <c r="F87" s="135">
        <v>0</v>
      </c>
      <c r="G87" s="135">
        <v>0</v>
      </c>
      <c r="H87" s="135">
        <v>0</v>
      </c>
      <c r="I87" s="144">
        <v>119.18</v>
      </c>
      <c r="J87" s="135">
        <v>0</v>
      </c>
      <c r="K87" s="144">
        <v>119.18</v>
      </c>
      <c r="L87" s="144">
        <v>0</v>
      </c>
    </row>
    <row r="88" spans="1:12" x14ac:dyDescent="0.25">
      <c r="A88" s="221" t="s">
        <v>435</v>
      </c>
      <c r="B88" s="103" t="s">
        <v>418</v>
      </c>
      <c r="C88" s="144">
        <v>0</v>
      </c>
      <c r="D88" s="144">
        <v>0</v>
      </c>
      <c r="E88" s="144">
        <v>6856.51</v>
      </c>
      <c r="F88" s="135">
        <v>0</v>
      </c>
      <c r="G88" s="135">
        <v>0</v>
      </c>
      <c r="H88" s="135">
        <v>0</v>
      </c>
      <c r="I88" s="144">
        <v>6856.51</v>
      </c>
      <c r="J88" s="135">
        <v>0</v>
      </c>
      <c r="K88" s="144">
        <v>6856.51</v>
      </c>
      <c r="L88" s="144">
        <v>0</v>
      </c>
    </row>
    <row r="89" spans="1:12" x14ac:dyDescent="0.25">
      <c r="A89" s="221" t="s">
        <v>822</v>
      </c>
      <c r="B89" s="103" t="s">
        <v>220</v>
      </c>
      <c r="C89" s="144">
        <v>0</v>
      </c>
      <c r="D89" s="144">
        <v>0</v>
      </c>
      <c r="E89" s="144">
        <v>691.64</v>
      </c>
      <c r="F89" s="135">
        <v>0</v>
      </c>
      <c r="G89" s="135">
        <v>0</v>
      </c>
      <c r="H89" s="135">
        <v>0</v>
      </c>
      <c r="I89" s="144">
        <v>691.64</v>
      </c>
      <c r="J89" s="135">
        <v>0</v>
      </c>
      <c r="K89" s="144">
        <v>691.64</v>
      </c>
      <c r="L89" s="144">
        <v>0</v>
      </c>
    </row>
    <row r="90" spans="1:12" x14ac:dyDescent="0.25">
      <c r="A90" s="221" t="s">
        <v>619</v>
      </c>
      <c r="B90" s="103" t="s">
        <v>910</v>
      </c>
      <c r="C90" s="144">
        <v>0</v>
      </c>
      <c r="D90" s="144">
        <v>0</v>
      </c>
      <c r="E90" s="144">
        <v>44536.62</v>
      </c>
      <c r="F90" s="135">
        <v>0</v>
      </c>
      <c r="G90" s="135">
        <v>0</v>
      </c>
      <c r="H90" s="144">
        <v>826.16</v>
      </c>
      <c r="I90" s="144">
        <v>44536.62</v>
      </c>
      <c r="J90" s="144">
        <v>826.16</v>
      </c>
      <c r="K90" s="144">
        <v>43710.46</v>
      </c>
      <c r="L90" s="144">
        <v>0</v>
      </c>
    </row>
    <row r="91" spans="1:12" x14ac:dyDescent="0.25">
      <c r="A91" s="221" t="s">
        <v>641</v>
      </c>
      <c r="B91" s="103" t="s">
        <v>926</v>
      </c>
      <c r="C91" s="144">
        <v>0</v>
      </c>
      <c r="D91" s="144">
        <v>0</v>
      </c>
      <c r="E91" s="144">
        <v>15439.91</v>
      </c>
      <c r="F91" s="135">
        <v>0</v>
      </c>
      <c r="G91" s="135">
        <v>0</v>
      </c>
      <c r="H91" s="135">
        <v>0</v>
      </c>
      <c r="I91" s="144">
        <v>15439.91</v>
      </c>
      <c r="J91" s="135">
        <v>0</v>
      </c>
      <c r="K91" s="144">
        <v>15439.91</v>
      </c>
      <c r="L91" s="144">
        <v>0</v>
      </c>
    </row>
    <row r="92" spans="1:12" x14ac:dyDescent="0.25">
      <c r="A92" s="221" t="s">
        <v>229</v>
      </c>
      <c r="B92" s="103" t="s">
        <v>231</v>
      </c>
      <c r="C92" s="144">
        <v>0</v>
      </c>
      <c r="D92" s="144">
        <v>0</v>
      </c>
      <c r="E92" s="144">
        <v>221.41</v>
      </c>
      <c r="F92" s="135">
        <v>0</v>
      </c>
      <c r="G92" s="135">
        <v>0</v>
      </c>
      <c r="H92" s="135">
        <v>0</v>
      </c>
      <c r="I92" s="144">
        <v>221.41</v>
      </c>
      <c r="J92" s="135">
        <v>0</v>
      </c>
      <c r="K92" s="144">
        <v>221.41</v>
      </c>
      <c r="L92" s="144">
        <v>0</v>
      </c>
    </row>
    <row r="93" spans="1:12" x14ac:dyDescent="0.25">
      <c r="A93" s="221" t="s">
        <v>799</v>
      </c>
      <c r="B93" s="103" t="s">
        <v>1154</v>
      </c>
      <c r="C93" s="144">
        <v>0</v>
      </c>
      <c r="D93" s="144">
        <v>0</v>
      </c>
      <c r="E93" s="144">
        <v>623.04</v>
      </c>
      <c r="F93" s="135">
        <v>0</v>
      </c>
      <c r="G93" s="135">
        <v>0</v>
      </c>
      <c r="H93" s="135">
        <v>0</v>
      </c>
      <c r="I93" s="144">
        <v>623.04</v>
      </c>
      <c r="J93" s="135">
        <v>0</v>
      </c>
      <c r="K93" s="144">
        <v>623.04</v>
      </c>
      <c r="L93" s="144">
        <v>0</v>
      </c>
    </row>
    <row r="94" spans="1:12" x14ac:dyDescent="0.25">
      <c r="A94" s="221" t="s">
        <v>87</v>
      </c>
      <c r="B94" s="103" t="s">
        <v>617</v>
      </c>
      <c r="C94" s="144">
        <v>0</v>
      </c>
      <c r="D94" s="144">
        <v>0</v>
      </c>
      <c r="E94" s="144">
        <v>725.09</v>
      </c>
      <c r="F94" s="135">
        <v>0</v>
      </c>
      <c r="G94" s="135">
        <v>0</v>
      </c>
      <c r="H94" s="135">
        <v>0</v>
      </c>
      <c r="I94" s="144">
        <v>725.09</v>
      </c>
      <c r="J94" s="135">
        <v>0</v>
      </c>
      <c r="K94" s="144">
        <v>725.09</v>
      </c>
      <c r="L94" s="144">
        <v>0</v>
      </c>
    </row>
    <row r="95" spans="1:12" x14ac:dyDescent="0.25">
      <c r="A95" s="221" t="s">
        <v>5</v>
      </c>
      <c r="B95" s="103" t="s">
        <v>987</v>
      </c>
      <c r="C95" s="144">
        <v>0</v>
      </c>
      <c r="D95" s="144">
        <v>0</v>
      </c>
      <c r="E95" s="144">
        <v>4648</v>
      </c>
      <c r="F95" s="135">
        <v>0</v>
      </c>
      <c r="G95" s="135">
        <v>0</v>
      </c>
      <c r="H95" s="135">
        <v>0</v>
      </c>
      <c r="I95" s="144">
        <v>4648</v>
      </c>
      <c r="J95" s="135">
        <v>0</v>
      </c>
      <c r="K95" s="144">
        <v>4648</v>
      </c>
      <c r="L95" s="144">
        <v>0</v>
      </c>
    </row>
    <row r="96" spans="1:12" x14ac:dyDescent="0.25">
      <c r="A96" s="221" t="s">
        <v>766</v>
      </c>
      <c r="B96" s="103" t="s">
        <v>396</v>
      </c>
      <c r="C96" s="144">
        <v>0</v>
      </c>
      <c r="D96" s="144">
        <v>0</v>
      </c>
      <c r="E96" s="144">
        <v>346.4</v>
      </c>
      <c r="F96" s="135">
        <v>0</v>
      </c>
      <c r="G96" s="135">
        <v>0</v>
      </c>
      <c r="H96" s="135">
        <v>0</v>
      </c>
      <c r="I96" s="144">
        <v>346.4</v>
      </c>
      <c r="J96" s="135">
        <v>0</v>
      </c>
      <c r="K96" s="144">
        <v>346.4</v>
      </c>
      <c r="L96" s="144">
        <v>0</v>
      </c>
    </row>
    <row r="97" spans="1:12" x14ac:dyDescent="0.25">
      <c r="A97" s="221" t="s">
        <v>629</v>
      </c>
      <c r="B97" s="103" t="s">
        <v>2</v>
      </c>
      <c r="C97" s="144">
        <v>0</v>
      </c>
      <c r="D97" s="144">
        <v>0</v>
      </c>
      <c r="E97" s="144">
        <v>564.36</v>
      </c>
      <c r="F97" s="135">
        <v>0</v>
      </c>
      <c r="G97" s="144">
        <v>157.44999999999999</v>
      </c>
      <c r="H97" s="135">
        <v>0</v>
      </c>
      <c r="I97" s="144">
        <v>721.81</v>
      </c>
      <c r="J97" s="135">
        <v>0</v>
      </c>
      <c r="K97" s="144">
        <v>721.81</v>
      </c>
      <c r="L97" s="144">
        <v>0</v>
      </c>
    </row>
    <row r="98" spans="1:12" x14ac:dyDescent="0.25">
      <c r="A98" s="221" t="s">
        <v>605</v>
      </c>
      <c r="B98" s="103" t="s">
        <v>1043</v>
      </c>
      <c r="C98" s="144">
        <v>0</v>
      </c>
      <c r="D98" s="144">
        <v>0</v>
      </c>
      <c r="E98" s="144">
        <v>34.950000000000003</v>
      </c>
      <c r="F98" s="135">
        <v>0</v>
      </c>
      <c r="G98" s="135">
        <v>0</v>
      </c>
      <c r="H98" s="135">
        <v>0</v>
      </c>
      <c r="I98" s="144">
        <v>34.950000000000003</v>
      </c>
      <c r="J98" s="135">
        <v>0</v>
      </c>
      <c r="K98" s="144">
        <v>34.950000000000003</v>
      </c>
      <c r="L98" s="144">
        <v>0</v>
      </c>
    </row>
    <row r="99" spans="1:12" x14ac:dyDescent="0.25">
      <c r="A99" s="221" t="s">
        <v>647</v>
      </c>
      <c r="B99" s="103" t="s">
        <v>1043</v>
      </c>
      <c r="C99" s="144">
        <v>0</v>
      </c>
      <c r="D99" s="144">
        <v>0</v>
      </c>
      <c r="E99" s="144">
        <v>32.450000000000003</v>
      </c>
      <c r="F99" s="135">
        <v>0</v>
      </c>
      <c r="G99" s="135">
        <v>0</v>
      </c>
      <c r="H99" s="135">
        <v>0</v>
      </c>
      <c r="I99" s="144">
        <v>32.450000000000003</v>
      </c>
      <c r="J99" s="135">
        <v>0</v>
      </c>
      <c r="K99" s="144">
        <v>32.450000000000003</v>
      </c>
      <c r="L99" s="144">
        <v>0</v>
      </c>
    </row>
    <row r="100" spans="1:12" x14ac:dyDescent="0.25">
      <c r="A100" s="221" t="s">
        <v>397</v>
      </c>
      <c r="B100" s="103" t="s">
        <v>298</v>
      </c>
      <c r="C100" s="144">
        <v>0</v>
      </c>
      <c r="D100" s="144">
        <v>0</v>
      </c>
      <c r="E100" s="144">
        <v>2.12</v>
      </c>
      <c r="F100" s="144">
        <v>-105.59</v>
      </c>
      <c r="G100" s="135">
        <v>0</v>
      </c>
      <c r="H100" s="135">
        <v>0</v>
      </c>
      <c r="I100" s="144">
        <v>2.12</v>
      </c>
      <c r="J100" s="144">
        <v>-105.59</v>
      </c>
      <c r="K100" s="144">
        <v>107.71</v>
      </c>
      <c r="L100" s="144">
        <v>0</v>
      </c>
    </row>
    <row r="101" spans="1:12" x14ac:dyDescent="0.25">
      <c r="A101" s="221" t="s">
        <v>728</v>
      </c>
      <c r="B101" s="103" t="s">
        <v>1069</v>
      </c>
      <c r="C101" s="144">
        <v>0</v>
      </c>
      <c r="D101" s="144">
        <v>0</v>
      </c>
      <c r="E101" s="144">
        <v>39.42</v>
      </c>
      <c r="F101" s="135">
        <v>0</v>
      </c>
      <c r="G101" s="135">
        <v>0</v>
      </c>
      <c r="H101" s="135">
        <v>0</v>
      </c>
      <c r="I101" s="144">
        <v>39.42</v>
      </c>
      <c r="J101" s="135">
        <v>0</v>
      </c>
      <c r="K101" s="144">
        <v>39.42</v>
      </c>
      <c r="L101" s="144">
        <v>0</v>
      </c>
    </row>
    <row r="102" spans="1:12" x14ac:dyDescent="0.25">
      <c r="A102" s="221" t="s">
        <v>498</v>
      </c>
      <c r="B102" s="103" t="s">
        <v>648</v>
      </c>
      <c r="C102" s="144">
        <v>0</v>
      </c>
      <c r="D102" s="144">
        <v>0</v>
      </c>
      <c r="E102" s="144">
        <v>7412.89</v>
      </c>
      <c r="F102" s="135">
        <v>0</v>
      </c>
      <c r="G102" s="144">
        <v>32795.79</v>
      </c>
      <c r="H102" s="135">
        <v>0</v>
      </c>
      <c r="I102" s="144">
        <v>40208.68</v>
      </c>
      <c r="J102" s="135">
        <v>0</v>
      </c>
      <c r="K102" s="144">
        <v>40208.68</v>
      </c>
      <c r="L102" s="144">
        <v>0</v>
      </c>
    </row>
    <row r="103" spans="1:12" x14ac:dyDescent="0.25">
      <c r="A103" s="221" t="s">
        <v>850</v>
      </c>
      <c r="B103" s="103" t="s">
        <v>900</v>
      </c>
      <c r="C103" s="144">
        <v>0</v>
      </c>
      <c r="D103" s="144">
        <v>0</v>
      </c>
      <c r="E103" s="144">
        <v>1275.45</v>
      </c>
      <c r="F103" s="135">
        <v>0</v>
      </c>
      <c r="G103" s="144">
        <v>84</v>
      </c>
      <c r="H103" s="135">
        <v>0</v>
      </c>
      <c r="I103" s="144">
        <v>1359.45</v>
      </c>
      <c r="J103" s="135">
        <v>0</v>
      </c>
      <c r="K103" s="144">
        <v>1359.45</v>
      </c>
      <c r="L103" s="144">
        <v>0</v>
      </c>
    </row>
    <row r="104" spans="1:12" x14ac:dyDescent="0.25">
      <c r="A104" s="221" t="s">
        <v>528</v>
      </c>
      <c r="B104" s="103" t="s">
        <v>742</v>
      </c>
      <c r="C104" s="135">
        <v>0</v>
      </c>
      <c r="D104" s="135">
        <v>0</v>
      </c>
      <c r="E104" s="135">
        <v>0</v>
      </c>
      <c r="F104" s="135">
        <v>0</v>
      </c>
      <c r="G104" s="144">
        <v>71.510000000000005</v>
      </c>
      <c r="H104" s="135">
        <v>0</v>
      </c>
      <c r="I104" s="144">
        <v>71.510000000000005</v>
      </c>
      <c r="J104" s="135">
        <v>0</v>
      </c>
      <c r="K104" s="144">
        <v>71.510000000000005</v>
      </c>
      <c r="L104" s="144">
        <v>0</v>
      </c>
    </row>
    <row r="105" spans="1:12" x14ac:dyDescent="0.25">
      <c r="A105" s="221" t="s">
        <v>100</v>
      </c>
      <c r="B105" s="103" t="s">
        <v>185</v>
      </c>
      <c r="C105" s="144">
        <v>0</v>
      </c>
      <c r="D105" s="144">
        <v>0</v>
      </c>
      <c r="E105" s="144">
        <v>723.44</v>
      </c>
      <c r="F105" s="135">
        <v>0</v>
      </c>
      <c r="G105" s="144">
        <v>29.62</v>
      </c>
      <c r="H105" s="135">
        <v>0</v>
      </c>
      <c r="I105" s="144">
        <v>753.06</v>
      </c>
      <c r="J105" s="135">
        <v>0</v>
      </c>
      <c r="K105" s="144">
        <v>753.06</v>
      </c>
      <c r="L105" s="144">
        <v>0</v>
      </c>
    </row>
    <row r="106" spans="1:12" x14ac:dyDescent="0.25">
      <c r="A106" s="221" t="s">
        <v>1198</v>
      </c>
      <c r="B106" s="103" t="s">
        <v>1006</v>
      </c>
      <c r="C106" s="144">
        <v>0</v>
      </c>
      <c r="D106" s="144">
        <v>0</v>
      </c>
      <c r="E106" s="144">
        <v>609.41</v>
      </c>
      <c r="F106" s="135">
        <v>0</v>
      </c>
      <c r="G106" s="144">
        <v>19.84</v>
      </c>
      <c r="H106" s="135">
        <v>0</v>
      </c>
      <c r="I106" s="144">
        <v>629.25</v>
      </c>
      <c r="J106" s="135">
        <v>0</v>
      </c>
      <c r="K106" s="144">
        <v>629.25</v>
      </c>
      <c r="L106" s="144">
        <v>0</v>
      </c>
    </row>
    <row r="107" spans="1:12" x14ac:dyDescent="0.25">
      <c r="A107" s="221" t="s">
        <v>52</v>
      </c>
      <c r="B107" s="103" t="s">
        <v>860</v>
      </c>
      <c r="C107" s="135">
        <v>0</v>
      </c>
      <c r="D107" s="135">
        <v>0</v>
      </c>
      <c r="E107" s="135">
        <v>0</v>
      </c>
      <c r="F107" s="135">
        <v>0</v>
      </c>
      <c r="G107" s="144">
        <v>0</v>
      </c>
      <c r="H107" s="135">
        <v>0</v>
      </c>
      <c r="I107" s="144">
        <v>0</v>
      </c>
      <c r="J107" s="135">
        <v>0</v>
      </c>
      <c r="K107" s="144">
        <v>0</v>
      </c>
      <c r="L107" s="144">
        <v>0</v>
      </c>
    </row>
    <row r="108" spans="1:12" x14ac:dyDescent="0.25">
      <c r="A108" s="221" t="s">
        <v>834</v>
      </c>
      <c r="B108" s="103" t="s">
        <v>430</v>
      </c>
      <c r="C108" s="135">
        <v>0</v>
      </c>
      <c r="D108" s="135">
        <v>0</v>
      </c>
      <c r="E108" s="135">
        <v>0</v>
      </c>
      <c r="F108" s="135">
        <v>0</v>
      </c>
      <c r="G108" s="144">
        <v>0</v>
      </c>
      <c r="H108" s="135">
        <v>0</v>
      </c>
      <c r="I108" s="144">
        <v>0</v>
      </c>
      <c r="J108" s="135">
        <v>0</v>
      </c>
      <c r="K108" s="144">
        <v>0</v>
      </c>
      <c r="L108" s="144">
        <v>0</v>
      </c>
    </row>
    <row r="109" spans="1:12" x14ac:dyDescent="0.25">
      <c r="A109" s="221" t="s">
        <v>707</v>
      </c>
      <c r="B109" s="103" t="s">
        <v>47</v>
      </c>
      <c r="C109" s="144">
        <v>0</v>
      </c>
      <c r="D109" s="144">
        <v>0</v>
      </c>
      <c r="E109" s="135">
        <v>0</v>
      </c>
      <c r="F109" s="144">
        <v>20110.02</v>
      </c>
      <c r="G109" s="135">
        <v>0</v>
      </c>
      <c r="H109" s="135">
        <v>0</v>
      </c>
      <c r="I109" s="135">
        <v>0</v>
      </c>
      <c r="J109" s="144">
        <v>20110.02</v>
      </c>
      <c r="K109" s="144">
        <v>0</v>
      </c>
      <c r="L109" s="144">
        <v>20110.02</v>
      </c>
    </row>
    <row r="110" spans="1:12" x14ac:dyDescent="0.25">
      <c r="A110" s="221" t="s">
        <v>1039</v>
      </c>
      <c r="B110" s="103" t="s">
        <v>350</v>
      </c>
      <c r="C110" s="144">
        <v>0</v>
      </c>
      <c r="D110" s="144">
        <v>0</v>
      </c>
      <c r="E110" s="135">
        <v>0</v>
      </c>
      <c r="F110" s="144">
        <v>1000.55</v>
      </c>
      <c r="G110" s="135">
        <v>0</v>
      </c>
      <c r="H110" s="135">
        <v>0</v>
      </c>
      <c r="I110" s="135">
        <v>0</v>
      </c>
      <c r="J110" s="144">
        <v>1000.55</v>
      </c>
      <c r="K110" s="144">
        <v>0</v>
      </c>
      <c r="L110" s="144">
        <v>1000.55</v>
      </c>
    </row>
    <row r="111" spans="1:12" x14ac:dyDescent="0.25">
      <c r="A111" s="221" t="s">
        <v>296</v>
      </c>
      <c r="B111" s="103" t="s">
        <v>17</v>
      </c>
      <c r="C111" s="144">
        <v>0</v>
      </c>
      <c r="D111" s="144">
        <v>0</v>
      </c>
      <c r="E111" s="135">
        <v>0</v>
      </c>
      <c r="F111" s="144">
        <v>13418.61</v>
      </c>
      <c r="G111" s="135">
        <v>0</v>
      </c>
      <c r="H111" s="135">
        <v>0</v>
      </c>
      <c r="I111" s="135">
        <v>0</v>
      </c>
      <c r="J111" s="144">
        <v>13418.61</v>
      </c>
      <c r="K111" s="144">
        <v>0</v>
      </c>
      <c r="L111" s="144">
        <v>13418.61</v>
      </c>
    </row>
    <row r="112" spans="1:12" x14ac:dyDescent="0.25">
      <c r="A112" s="221" t="s">
        <v>1132</v>
      </c>
      <c r="B112" s="103" t="s">
        <v>1265</v>
      </c>
      <c r="C112" s="144">
        <v>0</v>
      </c>
      <c r="D112" s="144">
        <v>0</v>
      </c>
      <c r="E112" s="135">
        <v>0</v>
      </c>
      <c r="F112" s="144">
        <v>31019.45</v>
      </c>
      <c r="G112" s="135">
        <v>0</v>
      </c>
      <c r="H112" s="135">
        <v>0</v>
      </c>
      <c r="I112" s="135">
        <v>0</v>
      </c>
      <c r="J112" s="144">
        <v>31019.45</v>
      </c>
      <c r="K112" s="144">
        <v>0</v>
      </c>
      <c r="L112" s="144">
        <v>31019.45</v>
      </c>
    </row>
    <row r="113" spans="1:12" x14ac:dyDescent="0.25">
      <c r="A113" s="221" t="s">
        <v>226</v>
      </c>
      <c r="B113" s="103" t="s">
        <v>1003</v>
      </c>
      <c r="C113" s="144">
        <v>0</v>
      </c>
      <c r="D113" s="144">
        <v>0</v>
      </c>
      <c r="E113" s="135">
        <v>0</v>
      </c>
      <c r="F113" s="144">
        <v>3495.93</v>
      </c>
      <c r="G113" s="135">
        <v>0</v>
      </c>
      <c r="H113" s="135">
        <v>0</v>
      </c>
      <c r="I113" s="135">
        <v>0</v>
      </c>
      <c r="J113" s="144">
        <v>3495.93</v>
      </c>
      <c r="K113" s="144">
        <v>0</v>
      </c>
      <c r="L113" s="144">
        <v>3495.93</v>
      </c>
    </row>
    <row r="114" spans="1:12" x14ac:dyDescent="0.25">
      <c r="A114" s="221" t="s">
        <v>487</v>
      </c>
      <c r="B114" s="103" t="s">
        <v>530</v>
      </c>
      <c r="C114" s="144">
        <v>0</v>
      </c>
      <c r="D114" s="144">
        <v>0</v>
      </c>
      <c r="E114" s="135">
        <v>0</v>
      </c>
      <c r="F114" s="144">
        <v>7113.94</v>
      </c>
      <c r="G114" s="135">
        <v>0</v>
      </c>
      <c r="H114" s="135">
        <v>0</v>
      </c>
      <c r="I114" s="135">
        <v>0</v>
      </c>
      <c r="J114" s="144">
        <v>7113.94</v>
      </c>
      <c r="K114" s="144">
        <v>0</v>
      </c>
      <c r="L114" s="144">
        <v>7113.94</v>
      </c>
    </row>
    <row r="115" spans="1:12" x14ac:dyDescent="0.25">
      <c r="A115" s="221" t="s">
        <v>915</v>
      </c>
      <c r="B115" s="103" t="s">
        <v>1238</v>
      </c>
      <c r="C115" s="144">
        <v>0</v>
      </c>
      <c r="D115" s="144">
        <v>0</v>
      </c>
      <c r="E115" s="135">
        <v>0</v>
      </c>
      <c r="F115" s="144">
        <v>1887.73</v>
      </c>
      <c r="G115" s="135">
        <v>0</v>
      </c>
      <c r="H115" s="135">
        <v>0</v>
      </c>
      <c r="I115" s="135">
        <v>0</v>
      </c>
      <c r="J115" s="144">
        <v>1887.73</v>
      </c>
      <c r="K115" s="144">
        <v>0</v>
      </c>
      <c r="L115" s="144">
        <v>1887.73</v>
      </c>
    </row>
    <row r="116" spans="1:12" x14ac:dyDescent="0.25">
      <c r="A116" s="221" t="s">
        <v>1181</v>
      </c>
      <c r="B116" s="103" t="s">
        <v>353</v>
      </c>
      <c r="C116" s="144">
        <v>0</v>
      </c>
      <c r="D116" s="144">
        <v>0</v>
      </c>
      <c r="E116" s="135">
        <v>0</v>
      </c>
      <c r="F116" s="144">
        <v>7178.65</v>
      </c>
      <c r="G116" s="135">
        <v>0</v>
      </c>
      <c r="H116" s="135">
        <v>0</v>
      </c>
      <c r="I116" s="135">
        <v>0</v>
      </c>
      <c r="J116" s="144">
        <v>7178.65</v>
      </c>
      <c r="K116" s="144">
        <v>0</v>
      </c>
      <c r="L116" s="144">
        <v>7178.65</v>
      </c>
    </row>
    <row r="117" spans="1:12" x14ac:dyDescent="0.25">
      <c r="A117" s="221" t="s">
        <v>1189</v>
      </c>
      <c r="B117" s="103" t="s">
        <v>1207</v>
      </c>
      <c r="C117" s="144">
        <v>0</v>
      </c>
      <c r="D117" s="144">
        <v>0</v>
      </c>
      <c r="E117" s="135">
        <v>0</v>
      </c>
      <c r="F117" s="144">
        <v>324.67</v>
      </c>
      <c r="G117" s="135">
        <v>0</v>
      </c>
      <c r="H117" s="135">
        <v>0</v>
      </c>
      <c r="I117" s="135">
        <v>0</v>
      </c>
      <c r="J117" s="144">
        <v>324.67</v>
      </c>
      <c r="K117" s="144">
        <v>0</v>
      </c>
      <c r="L117" s="144">
        <v>324.67</v>
      </c>
    </row>
    <row r="118" spans="1:12" x14ac:dyDescent="0.25">
      <c r="A118" s="221" t="s">
        <v>1251</v>
      </c>
      <c r="B118" s="103" t="s">
        <v>339</v>
      </c>
      <c r="C118" s="144">
        <v>0</v>
      </c>
      <c r="D118" s="144">
        <v>0</v>
      </c>
      <c r="E118" s="135">
        <v>0</v>
      </c>
      <c r="F118" s="144">
        <v>1296.31</v>
      </c>
      <c r="G118" s="135">
        <v>0</v>
      </c>
      <c r="H118" s="135">
        <v>0</v>
      </c>
      <c r="I118" s="135">
        <v>0</v>
      </c>
      <c r="J118" s="144">
        <v>1296.31</v>
      </c>
      <c r="K118" s="144">
        <v>0</v>
      </c>
      <c r="L118" s="144">
        <v>1296.31</v>
      </c>
    </row>
    <row r="119" spans="1:12" x14ac:dyDescent="0.25">
      <c r="A119" s="221" t="s">
        <v>829</v>
      </c>
      <c r="B119" s="103" t="s">
        <v>518</v>
      </c>
      <c r="C119" s="144">
        <v>0</v>
      </c>
      <c r="D119" s="144">
        <v>0</v>
      </c>
      <c r="E119" s="135">
        <v>0</v>
      </c>
      <c r="F119" s="144">
        <v>-188.25</v>
      </c>
      <c r="G119" s="135">
        <v>0</v>
      </c>
      <c r="H119" s="135">
        <v>0</v>
      </c>
      <c r="I119" s="135">
        <v>0</v>
      </c>
      <c r="J119" s="144">
        <v>-188.25</v>
      </c>
      <c r="K119" s="144">
        <v>188.25</v>
      </c>
      <c r="L119" s="144">
        <v>0</v>
      </c>
    </row>
    <row r="120" spans="1:12" x14ac:dyDescent="0.25">
      <c r="A120" s="221" t="s">
        <v>525</v>
      </c>
      <c r="B120" s="103" t="s">
        <v>1147</v>
      </c>
      <c r="C120" s="144">
        <v>0</v>
      </c>
      <c r="D120" s="144">
        <v>0</v>
      </c>
      <c r="E120" s="135">
        <v>0</v>
      </c>
      <c r="F120" s="144">
        <v>1957.95</v>
      </c>
      <c r="G120" s="135">
        <v>0</v>
      </c>
      <c r="H120" s="144">
        <v>10228.129999999999</v>
      </c>
      <c r="I120" s="135">
        <v>0</v>
      </c>
      <c r="J120" s="144">
        <v>12186.08</v>
      </c>
      <c r="K120" s="144">
        <v>0</v>
      </c>
      <c r="L120" s="144">
        <v>12186.08</v>
      </c>
    </row>
    <row r="121" spans="1:12" x14ac:dyDescent="0.25">
      <c r="A121" s="221" t="s">
        <v>478</v>
      </c>
      <c r="B121" s="103" t="s">
        <v>1120</v>
      </c>
      <c r="C121" s="144">
        <v>0</v>
      </c>
      <c r="D121" s="144">
        <v>0</v>
      </c>
      <c r="E121" s="135">
        <v>0</v>
      </c>
      <c r="F121" s="135">
        <v>0</v>
      </c>
      <c r="G121" s="135">
        <v>0</v>
      </c>
      <c r="H121" s="144">
        <v>0.27</v>
      </c>
      <c r="I121" s="135">
        <v>0</v>
      </c>
      <c r="J121" s="144">
        <v>0.27</v>
      </c>
      <c r="K121" s="144">
        <v>0</v>
      </c>
      <c r="L121" s="144">
        <v>0.27</v>
      </c>
    </row>
    <row r="122" spans="1:12" x14ac:dyDescent="0.25">
      <c r="A122" s="221" t="s">
        <v>59</v>
      </c>
      <c r="B122" s="103" t="s">
        <v>1267</v>
      </c>
      <c r="C122" s="144">
        <v>0</v>
      </c>
      <c r="D122" s="144">
        <v>0</v>
      </c>
      <c r="E122" s="135">
        <v>0</v>
      </c>
      <c r="F122" s="135">
        <v>0</v>
      </c>
      <c r="G122" s="135">
        <v>0</v>
      </c>
      <c r="H122" s="135">
        <v>0</v>
      </c>
      <c r="I122" s="144">
        <v>281635.36</v>
      </c>
      <c r="J122" s="144">
        <v>281635.36</v>
      </c>
      <c r="K122" s="144">
        <v>0</v>
      </c>
      <c r="L122" s="144">
        <v>0</v>
      </c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topLeftCell="A22" zoomScaleNormal="100" zoomScaleSheetLayoutView="100" workbookViewId="0">
      <selection activeCell="K52" sqref="K52"/>
    </sheetView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566</v>
      </c>
      <c r="B1" s="11" t="s">
        <v>1054</v>
      </c>
      <c r="C1" s="157" t="s">
        <v>312</v>
      </c>
      <c r="D1" s="157" t="s">
        <v>675</v>
      </c>
      <c r="E1" s="157" t="s">
        <v>610</v>
      </c>
      <c r="F1" s="157" t="s">
        <v>360</v>
      </c>
      <c r="G1" s="157" t="s">
        <v>700</v>
      </c>
      <c r="H1" s="157" t="s">
        <v>665</v>
      </c>
      <c r="I1" s="157" t="s">
        <v>1067</v>
      </c>
      <c r="J1" s="157" t="s">
        <v>1248</v>
      </c>
      <c r="K1" s="157" t="s">
        <v>1184</v>
      </c>
      <c r="L1" s="157" t="s">
        <v>290</v>
      </c>
    </row>
    <row r="2" spans="1:12" x14ac:dyDescent="0.25">
      <c r="A2" s="221" t="s">
        <v>1264</v>
      </c>
      <c r="B2" s="103" t="s">
        <v>172</v>
      </c>
      <c r="C2" s="144">
        <v>5979.45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5979.45</v>
      </c>
      <c r="L2" s="144">
        <v>0</v>
      </c>
    </row>
    <row r="3" spans="1:12" x14ac:dyDescent="0.25">
      <c r="A3" s="221" t="s">
        <v>918</v>
      </c>
      <c r="B3" s="103" t="s">
        <v>1052</v>
      </c>
      <c r="C3" s="144">
        <v>16201.6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16201.6</v>
      </c>
      <c r="L3" s="144">
        <v>0</v>
      </c>
    </row>
    <row r="4" spans="1:12" x14ac:dyDescent="0.25">
      <c r="A4" s="221" t="s">
        <v>759</v>
      </c>
      <c r="B4" s="103" t="s">
        <v>825</v>
      </c>
      <c r="C4" s="144">
        <v>0</v>
      </c>
      <c r="D4" s="144">
        <v>5544</v>
      </c>
      <c r="E4" s="144">
        <v>0</v>
      </c>
      <c r="F4" s="144">
        <v>351.45</v>
      </c>
      <c r="G4" s="144">
        <v>0</v>
      </c>
      <c r="H4" s="144">
        <v>0</v>
      </c>
      <c r="I4" s="144">
        <v>0</v>
      </c>
      <c r="J4" s="144">
        <v>351.45</v>
      </c>
      <c r="K4" s="144">
        <v>0</v>
      </c>
      <c r="L4" s="144">
        <v>5895.45</v>
      </c>
    </row>
    <row r="5" spans="1:12" x14ac:dyDescent="0.25">
      <c r="A5" s="221" t="s">
        <v>830</v>
      </c>
      <c r="B5" s="103" t="s">
        <v>1190</v>
      </c>
      <c r="C5" s="144">
        <v>0</v>
      </c>
      <c r="D5" s="144">
        <v>12214.4</v>
      </c>
      <c r="E5" s="144">
        <v>0</v>
      </c>
      <c r="F5" s="144">
        <v>924</v>
      </c>
      <c r="G5" s="144">
        <v>0</v>
      </c>
      <c r="H5" s="144">
        <v>84</v>
      </c>
      <c r="I5" s="144">
        <v>0</v>
      </c>
      <c r="J5" s="144">
        <v>1008</v>
      </c>
      <c r="K5" s="144">
        <v>0</v>
      </c>
      <c r="L5" s="144">
        <v>13222.4</v>
      </c>
    </row>
    <row r="6" spans="1:12" x14ac:dyDescent="0.25">
      <c r="A6" s="221" t="s">
        <v>1010</v>
      </c>
      <c r="B6" s="103" t="s">
        <v>909</v>
      </c>
      <c r="C6" s="144">
        <v>0</v>
      </c>
      <c r="D6" s="144">
        <v>0</v>
      </c>
      <c r="E6" s="144">
        <v>45844.75</v>
      </c>
      <c r="F6" s="144">
        <v>44064.09</v>
      </c>
      <c r="G6" s="144">
        <v>-18.809999999999999</v>
      </c>
      <c r="H6" s="144">
        <v>1761.85</v>
      </c>
      <c r="I6" s="144">
        <v>45825.94</v>
      </c>
      <c r="J6" s="144">
        <v>45825.94</v>
      </c>
      <c r="K6" s="144">
        <v>0</v>
      </c>
      <c r="L6" s="144">
        <v>0</v>
      </c>
    </row>
    <row r="7" spans="1:12" x14ac:dyDescent="0.25">
      <c r="A7" s="221" t="s">
        <v>453</v>
      </c>
      <c r="B7" s="103" t="s">
        <v>548</v>
      </c>
      <c r="C7" s="144">
        <v>10229.65</v>
      </c>
      <c r="D7" s="144">
        <v>0</v>
      </c>
      <c r="E7" s="144">
        <v>43958.5</v>
      </c>
      <c r="F7" s="144">
        <v>45179.82</v>
      </c>
      <c r="G7" s="144">
        <v>0</v>
      </c>
      <c r="H7" s="144">
        <v>9008.33</v>
      </c>
      <c r="I7" s="144">
        <v>43958.5</v>
      </c>
      <c r="J7" s="144">
        <v>54188.15</v>
      </c>
      <c r="K7" s="144">
        <v>0</v>
      </c>
      <c r="L7" s="144">
        <v>0</v>
      </c>
    </row>
    <row r="8" spans="1:12" x14ac:dyDescent="0.25">
      <c r="A8" s="221" t="s">
        <v>68</v>
      </c>
      <c r="B8" s="103" t="s">
        <v>250</v>
      </c>
      <c r="C8" s="144">
        <v>91915.79</v>
      </c>
      <c r="D8" s="144">
        <v>0</v>
      </c>
      <c r="E8" s="144">
        <v>0</v>
      </c>
      <c r="F8" s="144">
        <v>107570.81</v>
      </c>
      <c r="G8" s="144">
        <v>44915.47</v>
      </c>
      <c r="H8" s="144">
        <v>0</v>
      </c>
      <c r="I8" s="144">
        <v>44915.47</v>
      </c>
      <c r="J8" s="144">
        <v>107570.81</v>
      </c>
      <c r="K8" s="144">
        <v>29260.45</v>
      </c>
      <c r="L8" s="144">
        <v>0</v>
      </c>
    </row>
    <row r="9" spans="1:12" x14ac:dyDescent="0.25">
      <c r="A9" s="221" t="s">
        <v>1075</v>
      </c>
      <c r="B9" s="103" t="s">
        <v>625</v>
      </c>
      <c r="C9" s="144">
        <v>633.16999999999996</v>
      </c>
      <c r="D9" s="144">
        <v>0</v>
      </c>
      <c r="E9" s="144">
        <v>149383.43</v>
      </c>
      <c r="F9" s="144">
        <v>149903.85</v>
      </c>
      <c r="G9" s="144">
        <v>397.45</v>
      </c>
      <c r="H9" s="144">
        <v>372.15</v>
      </c>
      <c r="I9" s="144">
        <v>149780.88</v>
      </c>
      <c r="J9" s="144">
        <v>150276</v>
      </c>
      <c r="K9" s="144">
        <v>138.05000000000001</v>
      </c>
      <c r="L9" s="144">
        <v>0</v>
      </c>
    </row>
    <row r="10" spans="1:12" x14ac:dyDescent="0.25">
      <c r="A10" s="221" t="s">
        <v>77</v>
      </c>
      <c r="B10" s="103" t="s">
        <v>933</v>
      </c>
      <c r="C10" s="144">
        <v>0</v>
      </c>
      <c r="D10" s="144">
        <v>8053.52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8053.52</v>
      </c>
    </row>
    <row r="11" spans="1:12" x14ac:dyDescent="0.25">
      <c r="A11" s="221" t="s">
        <v>696</v>
      </c>
      <c r="B11" s="103" t="s">
        <v>311</v>
      </c>
      <c r="C11" s="144">
        <v>0</v>
      </c>
      <c r="D11" s="144">
        <v>0</v>
      </c>
      <c r="E11" s="144">
        <v>81511.149999999994</v>
      </c>
      <c r="F11" s="144">
        <v>13298.57</v>
      </c>
      <c r="G11" s="144">
        <v>0</v>
      </c>
      <c r="H11" s="144">
        <v>68212.58</v>
      </c>
      <c r="I11" s="144">
        <v>81511.149999999994</v>
      </c>
      <c r="J11" s="144">
        <v>81511.149999999994</v>
      </c>
      <c r="K11" s="144">
        <v>0</v>
      </c>
      <c r="L11" s="144">
        <v>0</v>
      </c>
    </row>
    <row r="12" spans="1:12" x14ac:dyDescent="0.25">
      <c r="A12" s="221" t="s">
        <v>394</v>
      </c>
      <c r="B12" s="103" t="s">
        <v>167</v>
      </c>
      <c r="C12" s="144">
        <v>9014.94</v>
      </c>
      <c r="D12" s="144">
        <v>0</v>
      </c>
      <c r="E12" s="144">
        <v>32540.799999999999</v>
      </c>
      <c r="F12" s="144">
        <v>41070.39</v>
      </c>
      <c r="G12" s="144">
        <v>0</v>
      </c>
      <c r="H12" s="144">
        <v>0</v>
      </c>
      <c r="I12" s="144">
        <v>32540.799999999999</v>
      </c>
      <c r="J12" s="144">
        <v>41070.39</v>
      </c>
      <c r="K12" s="144">
        <v>485.35</v>
      </c>
      <c r="L12" s="144">
        <v>0</v>
      </c>
    </row>
    <row r="13" spans="1:12" x14ac:dyDescent="0.25">
      <c r="A13" s="221" t="s">
        <v>739</v>
      </c>
      <c r="B13" s="103" t="s">
        <v>824</v>
      </c>
      <c r="C13" s="144">
        <v>0</v>
      </c>
      <c r="D13" s="144">
        <v>44.9</v>
      </c>
      <c r="E13" s="144">
        <v>552.99</v>
      </c>
      <c r="F13" s="144">
        <v>25173.87</v>
      </c>
      <c r="G13" s="144">
        <v>24665.78</v>
      </c>
      <c r="H13" s="144">
        <v>0</v>
      </c>
      <c r="I13" s="144">
        <v>25218.77</v>
      </c>
      <c r="J13" s="144">
        <v>25173.87</v>
      </c>
      <c r="K13" s="144">
        <v>0</v>
      </c>
      <c r="L13" s="144">
        <v>0</v>
      </c>
    </row>
    <row r="14" spans="1:12" x14ac:dyDescent="0.25">
      <c r="A14" s="221" t="s">
        <v>408</v>
      </c>
      <c r="B14" s="103" t="s">
        <v>1138</v>
      </c>
      <c r="C14" s="144">
        <v>0</v>
      </c>
      <c r="D14" s="144">
        <v>135105.42000000001</v>
      </c>
      <c r="E14" s="144">
        <v>111431.23</v>
      </c>
      <c r="F14" s="144">
        <v>85220.9</v>
      </c>
      <c r="G14" s="144">
        <v>2420.06</v>
      </c>
      <c r="H14" s="144">
        <v>1303.1300000000001</v>
      </c>
      <c r="I14" s="144">
        <v>113851.29</v>
      </c>
      <c r="J14" s="144">
        <v>86524.03</v>
      </c>
      <c r="K14" s="144">
        <v>0</v>
      </c>
      <c r="L14" s="144">
        <v>107778.16</v>
      </c>
    </row>
    <row r="15" spans="1:12" x14ac:dyDescent="0.25">
      <c r="A15" s="221" t="s">
        <v>369</v>
      </c>
      <c r="B15" s="103" t="s">
        <v>843</v>
      </c>
      <c r="C15" s="144">
        <v>0</v>
      </c>
      <c r="D15" s="144">
        <v>826.16</v>
      </c>
      <c r="E15" s="144">
        <v>0</v>
      </c>
      <c r="F15" s="144">
        <v>0</v>
      </c>
      <c r="G15" s="144">
        <v>826.16</v>
      </c>
      <c r="H15" s="144">
        <v>0</v>
      </c>
      <c r="I15" s="144">
        <v>826.16</v>
      </c>
      <c r="J15" s="144">
        <v>0</v>
      </c>
      <c r="K15" s="144">
        <v>0</v>
      </c>
      <c r="L15" s="144">
        <v>0</v>
      </c>
    </row>
    <row r="16" spans="1:12" x14ac:dyDescent="0.25">
      <c r="A16" s="221" t="s">
        <v>514</v>
      </c>
      <c r="B16" s="103" t="s">
        <v>747</v>
      </c>
      <c r="C16" s="144">
        <v>9132.91</v>
      </c>
      <c r="D16" s="144">
        <v>0</v>
      </c>
      <c r="E16" s="144">
        <v>6877.4</v>
      </c>
      <c r="F16" s="144">
        <v>10138.790000000001</v>
      </c>
      <c r="G16" s="144">
        <v>7808.07</v>
      </c>
      <c r="H16" s="144">
        <v>19942.189999999999</v>
      </c>
      <c r="I16" s="144">
        <v>14685.47</v>
      </c>
      <c r="J16" s="144">
        <v>30080.98</v>
      </c>
      <c r="K16" s="144">
        <v>0</v>
      </c>
      <c r="L16" s="144">
        <v>6262.6</v>
      </c>
    </row>
    <row r="17" spans="1:12" x14ac:dyDescent="0.25">
      <c r="A17" s="221" t="s">
        <v>256</v>
      </c>
      <c r="B17" s="103" t="s">
        <v>892</v>
      </c>
      <c r="C17" s="144">
        <v>70</v>
      </c>
      <c r="D17" s="144">
        <v>0</v>
      </c>
      <c r="E17" s="144">
        <v>719.62</v>
      </c>
      <c r="F17" s="144">
        <v>346.4</v>
      </c>
      <c r="G17" s="144">
        <v>0</v>
      </c>
      <c r="H17" s="144">
        <v>0</v>
      </c>
      <c r="I17" s="144">
        <v>719.62</v>
      </c>
      <c r="J17" s="144">
        <v>346.4</v>
      </c>
      <c r="K17" s="144">
        <v>443.22</v>
      </c>
      <c r="L17" s="144">
        <v>0</v>
      </c>
    </row>
    <row r="18" spans="1:12" x14ac:dyDescent="0.25">
      <c r="A18" s="221" t="s">
        <v>121</v>
      </c>
      <c r="B18" s="103" t="s">
        <v>1083</v>
      </c>
      <c r="C18" s="144">
        <v>821.26</v>
      </c>
      <c r="D18" s="144">
        <v>0</v>
      </c>
      <c r="E18" s="144">
        <v>0</v>
      </c>
      <c r="F18" s="144">
        <v>0</v>
      </c>
      <c r="G18" s="144">
        <v>0</v>
      </c>
      <c r="H18" s="144">
        <v>821.26</v>
      </c>
      <c r="I18" s="144">
        <v>0</v>
      </c>
      <c r="J18" s="144">
        <v>821.26</v>
      </c>
      <c r="K18" s="144">
        <v>0</v>
      </c>
      <c r="L18" s="144">
        <v>0</v>
      </c>
    </row>
    <row r="19" spans="1:12" x14ac:dyDescent="0.25">
      <c r="A19" s="221" t="s">
        <v>309</v>
      </c>
      <c r="B19" s="103" t="s">
        <v>599</v>
      </c>
      <c r="C19" s="144">
        <v>0</v>
      </c>
      <c r="D19" s="144">
        <v>12367.9</v>
      </c>
      <c r="E19" s="144">
        <v>86959.74</v>
      </c>
      <c r="F19" s="144">
        <v>79570.64</v>
      </c>
      <c r="G19" s="144">
        <v>0</v>
      </c>
      <c r="H19" s="144">
        <v>0</v>
      </c>
      <c r="I19" s="144">
        <v>86959.74</v>
      </c>
      <c r="J19" s="144">
        <v>79570.64</v>
      </c>
      <c r="K19" s="144">
        <v>0</v>
      </c>
      <c r="L19" s="144">
        <v>4978.8</v>
      </c>
    </row>
    <row r="20" spans="1:12" x14ac:dyDescent="0.25">
      <c r="A20" s="221" t="s">
        <v>357</v>
      </c>
      <c r="B20" s="103" t="s">
        <v>365</v>
      </c>
      <c r="C20" s="144">
        <v>0</v>
      </c>
      <c r="D20" s="144">
        <v>0</v>
      </c>
      <c r="E20" s="144">
        <v>1076.04</v>
      </c>
      <c r="F20" s="144">
        <v>1076.04</v>
      </c>
      <c r="G20" s="144">
        <v>0</v>
      </c>
      <c r="H20" s="144">
        <v>0</v>
      </c>
      <c r="I20" s="144">
        <v>1076.04</v>
      </c>
      <c r="J20" s="144">
        <v>1076.04</v>
      </c>
      <c r="K20" s="144">
        <v>0</v>
      </c>
      <c r="L20" s="144">
        <v>0</v>
      </c>
    </row>
    <row r="21" spans="1:12" x14ac:dyDescent="0.25">
      <c r="A21" s="221" t="s">
        <v>784</v>
      </c>
      <c r="B21" s="103" t="s">
        <v>75</v>
      </c>
      <c r="C21" s="144">
        <v>0</v>
      </c>
      <c r="D21" s="144">
        <v>17203.46</v>
      </c>
      <c r="E21" s="144">
        <v>28576.68</v>
      </c>
      <c r="F21" s="144">
        <v>21251.87</v>
      </c>
      <c r="G21" s="144">
        <v>322.69</v>
      </c>
      <c r="H21" s="144">
        <v>0</v>
      </c>
      <c r="I21" s="144">
        <v>28899.37</v>
      </c>
      <c r="J21" s="144">
        <v>21251.87</v>
      </c>
      <c r="K21" s="144">
        <v>0</v>
      </c>
      <c r="L21" s="144">
        <v>9555.9599999999991</v>
      </c>
    </row>
    <row r="22" spans="1:12" x14ac:dyDescent="0.25">
      <c r="A22" s="221" t="s">
        <v>1070</v>
      </c>
      <c r="B22" s="103" t="s">
        <v>151</v>
      </c>
      <c r="C22" s="144">
        <v>7961.59</v>
      </c>
      <c r="D22" s="144">
        <v>0</v>
      </c>
      <c r="E22" s="144">
        <v>0</v>
      </c>
      <c r="F22" s="144">
        <v>0</v>
      </c>
      <c r="G22" s="144">
        <v>0</v>
      </c>
      <c r="H22" s="144">
        <v>7961.59</v>
      </c>
      <c r="I22" s="144">
        <v>0</v>
      </c>
      <c r="J22" s="144">
        <v>7961.59</v>
      </c>
      <c r="K22" s="144">
        <v>0</v>
      </c>
      <c r="L22" s="144">
        <v>0</v>
      </c>
    </row>
    <row r="23" spans="1:12" x14ac:dyDescent="0.25">
      <c r="A23" s="221" t="s">
        <v>1106</v>
      </c>
      <c r="B23" s="103" t="s">
        <v>771</v>
      </c>
      <c r="C23" s="144">
        <v>0</v>
      </c>
      <c r="D23" s="144">
        <v>1465.29</v>
      </c>
      <c r="E23" s="144">
        <v>4219.29</v>
      </c>
      <c r="F23" s="144">
        <v>3313.18</v>
      </c>
      <c r="G23" s="144">
        <v>559.17999999999995</v>
      </c>
      <c r="H23" s="144">
        <v>0</v>
      </c>
      <c r="I23" s="144">
        <v>4778.47</v>
      </c>
      <c r="J23" s="144">
        <v>3313.18</v>
      </c>
      <c r="K23" s="144">
        <v>0</v>
      </c>
      <c r="L23" s="144">
        <v>0</v>
      </c>
    </row>
    <row r="24" spans="1:12" x14ac:dyDescent="0.25">
      <c r="A24" s="221" t="s">
        <v>150</v>
      </c>
      <c r="B24" s="103" t="s">
        <v>1021</v>
      </c>
      <c r="C24" s="144">
        <v>0</v>
      </c>
      <c r="D24" s="144">
        <v>40.26</v>
      </c>
      <c r="E24" s="144">
        <v>17319.46</v>
      </c>
      <c r="F24" s="144">
        <v>16381.83</v>
      </c>
      <c r="G24" s="144">
        <v>28069.87</v>
      </c>
      <c r="H24" s="144">
        <v>28417.89</v>
      </c>
      <c r="I24" s="144">
        <v>45389.33</v>
      </c>
      <c r="J24" s="144">
        <v>44799.72</v>
      </c>
      <c r="K24" s="144">
        <v>549.35</v>
      </c>
      <c r="L24" s="144">
        <v>0</v>
      </c>
    </row>
    <row r="25" spans="1:12" x14ac:dyDescent="0.25">
      <c r="A25" s="221" t="s">
        <v>949</v>
      </c>
      <c r="B25" s="103" t="s">
        <v>1167</v>
      </c>
      <c r="C25" s="144">
        <v>3000</v>
      </c>
      <c r="D25" s="144">
        <v>0</v>
      </c>
      <c r="E25" s="144">
        <v>0</v>
      </c>
      <c r="F25" s="144">
        <v>0</v>
      </c>
      <c r="G25" s="144">
        <v>0</v>
      </c>
      <c r="H25" s="144">
        <v>3000</v>
      </c>
      <c r="I25" s="144">
        <v>0</v>
      </c>
      <c r="J25" s="144">
        <v>3000</v>
      </c>
      <c r="K25" s="144">
        <v>0</v>
      </c>
      <c r="L25" s="144">
        <v>0</v>
      </c>
    </row>
    <row r="26" spans="1:12" x14ac:dyDescent="0.25">
      <c r="A26" s="221" t="s">
        <v>232</v>
      </c>
      <c r="B26" s="103" t="s">
        <v>846</v>
      </c>
      <c r="C26" s="144">
        <v>24.01</v>
      </c>
      <c r="D26" s="144">
        <v>0</v>
      </c>
      <c r="E26" s="144">
        <v>0</v>
      </c>
      <c r="F26" s="144">
        <v>22172.91</v>
      </c>
      <c r="G26" s="144">
        <v>0</v>
      </c>
      <c r="H26" s="144">
        <v>24.01</v>
      </c>
      <c r="I26" s="144">
        <v>0</v>
      </c>
      <c r="J26" s="144">
        <v>22196.92</v>
      </c>
      <c r="K26" s="144">
        <v>0</v>
      </c>
      <c r="L26" s="144">
        <v>22172.91</v>
      </c>
    </row>
    <row r="27" spans="1:12" x14ac:dyDescent="0.25">
      <c r="A27" s="221" t="s">
        <v>815</v>
      </c>
      <c r="B27" s="103" t="s">
        <v>324</v>
      </c>
      <c r="C27" s="144">
        <v>0</v>
      </c>
      <c r="D27" s="144">
        <v>761.86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761.86</v>
      </c>
    </row>
    <row r="28" spans="1:12" x14ac:dyDescent="0.25">
      <c r="A28" s="221" t="s">
        <v>549</v>
      </c>
      <c r="B28" s="103" t="s">
        <v>379</v>
      </c>
      <c r="C28" s="144">
        <v>0</v>
      </c>
      <c r="D28" s="144">
        <v>6639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0</v>
      </c>
      <c r="L28" s="144">
        <v>6639</v>
      </c>
    </row>
    <row r="29" spans="1:12" x14ac:dyDescent="0.25">
      <c r="A29" s="221" t="s">
        <v>540</v>
      </c>
      <c r="B29" s="103" t="s">
        <v>1277</v>
      </c>
      <c r="C29" s="144">
        <v>0</v>
      </c>
      <c r="D29" s="144">
        <v>663.8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0</v>
      </c>
      <c r="L29" s="144">
        <v>663.8</v>
      </c>
    </row>
    <row r="30" spans="1:12" x14ac:dyDescent="0.25">
      <c r="A30" s="221" t="s">
        <v>291</v>
      </c>
      <c r="B30" s="103" t="s">
        <v>1210</v>
      </c>
      <c r="C30" s="144">
        <v>0</v>
      </c>
      <c r="D30" s="144">
        <v>10331.52</v>
      </c>
      <c r="E30" s="144">
        <v>0</v>
      </c>
      <c r="F30" s="144">
        <v>4587.7700000000004</v>
      </c>
      <c r="G30" s="144">
        <v>0</v>
      </c>
      <c r="H30" s="144">
        <v>0</v>
      </c>
      <c r="I30" s="144">
        <v>0</v>
      </c>
      <c r="J30" s="144">
        <v>4587.7700000000004</v>
      </c>
      <c r="K30" s="144">
        <v>0</v>
      </c>
      <c r="L30" s="144">
        <v>14919.29</v>
      </c>
    </row>
    <row r="31" spans="1:12" x14ac:dyDescent="0.25">
      <c r="A31" s="221" t="s">
        <v>1086</v>
      </c>
      <c r="B31" s="103" t="s">
        <v>213</v>
      </c>
      <c r="C31" s="144">
        <v>70884.600000000006</v>
      </c>
      <c r="D31" s="144">
        <v>0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70884.600000000006</v>
      </c>
      <c r="L31" s="144">
        <v>0</v>
      </c>
    </row>
    <row r="32" spans="1:12" x14ac:dyDescent="0.25">
      <c r="A32" s="221" t="s">
        <v>991</v>
      </c>
      <c r="B32" s="103" t="s">
        <v>1186</v>
      </c>
      <c r="C32" s="144">
        <v>0</v>
      </c>
      <c r="D32" s="144">
        <v>4587.7700000000004</v>
      </c>
      <c r="E32" s="144">
        <v>4587.7700000000004</v>
      </c>
      <c r="F32" s="144">
        <v>0</v>
      </c>
      <c r="G32" s="144">
        <v>0</v>
      </c>
      <c r="H32" s="144">
        <v>0</v>
      </c>
      <c r="I32" s="144">
        <v>4587.7700000000004</v>
      </c>
      <c r="J32" s="144">
        <v>0</v>
      </c>
      <c r="K32" s="144">
        <v>0</v>
      </c>
      <c r="L32" s="144">
        <v>0</v>
      </c>
    </row>
    <row r="33" spans="1:12" x14ac:dyDescent="0.25">
      <c r="A33" s="221" t="s">
        <v>1008</v>
      </c>
      <c r="B33" s="103" t="s">
        <v>477</v>
      </c>
      <c r="C33" s="144">
        <v>0</v>
      </c>
      <c r="D33" s="144">
        <v>4769.71</v>
      </c>
      <c r="E33" s="144">
        <v>0</v>
      </c>
      <c r="F33" s="144">
        <v>221.41</v>
      </c>
      <c r="G33" s="144">
        <v>0</v>
      </c>
      <c r="H33" s="144">
        <v>0</v>
      </c>
      <c r="I33" s="144">
        <v>0</v>
      </c>
      <c r="J33" s="144">
        <v>221.41</v>
      </c>
      <c r="K33" s="144">
        <v>0</v>
      </c>
      <c r="L33" s="144">
        <v>4991.12</v>
      </c>
    </row>
    <row r="34" spans="1:12" x14ac:dyDescent="0.25">
      <c r="A34" s="221" t="s">
        <v>1192</v>
      </c>
      <c r="B34" s="103" t="s">
        <v>401</v>
      </c>
      <c r="C34" s="144">
        <v>0</v>
      </c>
      <c r="D34" s="144">
        <v>5250</v>
      </c>
      <c r="E34" s="144">
        <v>65868.67</v>
      </c>
      <c r="F34" s="144">
        <v>64500</v>
      </c>
      <c r="G34" s="144">
        <v>0</v>
      </c>
      <c r="H34" s="144">
        <v>1440.18</v>
      </c>
      <c r="I34" s="144">
        <v>65868.67</v>
      </c>
      <c r="J34" s="144">
        <v>65940.179999999993</v>
      </c>
      <c r="K34" s="144">
        <v>0</v>
      </c>
      <c r="L34" s="144">
        <v>5321.51</v>
      </c>
    </row>
    <row r="35" spans="1:12" x14ac:dyDescent="0.25">
      <c r="A35" s="221" t="s">
        <v>23</v>
      </c>
      <c r="B35" s="103" t="s">
        <v>743</v>
      </c>
      <c r="C35" s="144">
        <v>0</v>
      </c>
      <c r="D35" s="144">
        <v>0</v>
      </c>
      <c r="E35" s="144">
        <v>23968.86</v>
      </c>
      <c r="F35" s="144">
        <v>0</v>
      </c>
      <c r="G35" s="144">
        <v>1761.85</v>
      </c>
      <c r="H35" s="144">
        <v>0</v>
      </c>
      <c r="I35" s="144">
        <v>25730.71</v>
      </c>
      <c r="J35" s="144">
        <v>0</v>
      </c>
      <c r="K35" s="144">
        <v>25730.71</v>
      </c>
      <c r="L35" s="144">
        <v>0</v>
      </c>
    </row>
    <row r="36" spans="1:12" x14ac:dyDescent="0.25">
      <c r="A36" s="221" t="s">
        <v>1230</v>
      </c>
      <c r="B36" s="103" t="s">
        <v>227</v>
      </c>
      <c r="C36" s="144">
        <v>0</v>
      </c>
      <c r="D36" s="144">
        <v>0</v>
      </c>
      <c r="E36" s="144">
        <v>22972.11</v>
      </c>
      <c r="F36" s="144">
        <v>0</v>
      </c>
      <c r="G36" s="144">
        <v>837.82</v>
      </c>
      <c r="H36" s="144">
        <v>0</v>
      </c>
      <c r="I36" s="144">
        <v>23809.93</v>
      </c>
      <c r="J36" s="144">
        <v>0</v>
      </c>
      <c r="K36" s="144">
        <v>23809.93</v>
      </c>
      <c r="L36" s="144">
        <v>0</v>
      </c>
    </row>
    <row r="37" spans="1:12" x14ac:dyDescent="0.25">
      <c r="A37" s="221" t="s">
        <v>864</v>
      </c>
      <c r="B37" s="103" t="s">
        <v>950</v>
      </c>
      <c r="C37" s="144">
        <v>0</v>
      </c>
      <c r="D37" s="144">
        <v>0</v>
      </c>
      <c r="E37" s="144">
        <v>1338.8</v>
      </c>
      <c r="F37" s="144">
        <v>0</v>
      </c>
      <c r="G37" s="144">
        <v>0</v>
      </c>
      <c r="H37" s="144">
        <v>0</v>
      </c>
      <c r="I37" s="144">
        <v>1338.8</v>
      </c>
      <c r="J37" s="144">
        <v>0</v>
      </c>
      <c r="K37" s="144">
        <v>1338.8</v>
      </c>
      <c r="L37" s="144">
        <v>0</v>
      </c>
    </row>
    <row r="38" spans="1:12" x14ac:dyDescent="0.25">
      <c r="A38" s="221" t="s">
        <v>985</v>
      </c>
      <c r="B38" s="103" t="s">
        <v>376</v>
      </c>
      <c r="C38" s="144">
        <v>0</v>
      </c>
      <c r="D38" s="144">
        <v>0</v>
      </c>
      <c r="E38" s="144">
        <v>17886.310000000001</v>
      </c>
      <c r="F38" s="144">
        <v>0</v>
      </c>
      <c r="G38" s="144">
        <v>136</v>
      </c>
      <c r="H38" s="144">
        <v>0</v>
      </c>
      <c r="I38" s="144">
        <v>18022.310000000001</v>
      </c>
      <c r="J38" s="144">
        <v>0</v>
      </c>
      <c r="K38" s="144">
        <v>18022.310000000001</v>
      </c>
      <c r="L38" s="144">
        <v>0</v>
      </c>
    </row>
    <row r="39" spans="1:12" x14ac:dyDescent="0.25">
      <c r="A39" s="221" t="s">
        <v>317</v>
      </c>
      <c r="B39" s="103" t="s">
        <v>910</v>
      </c>
      <c r="C39" s="144">
        <v>0</v>
      </c>
      <c r="D39" s="144">
        <v>0</v>
      </c>
      <c r="E39" s="144">
        <v>44536.62</v>
      </c>
      <c r="F39" s="144">
        <v>0</v>
      </c>
      <c r="G39" s="144">
        <v>0</v>
      </c>
      <c r="H39" s="144">
        <v>826.16</v>
      </c>
      <c r="I39" s="144">
        <v>44536.62</v>
      </c>
      <c r="J39" s="144">
        <v>826.16</v>
      </c>
      <c r="K39" s="144">
        <v>43710.46</v>
      </c>
      <c r="L39" s="144">
        <v>0</v>
      </c>
    </row>
    <row r="40" spans="1:12" x14ac:dyDescent="0.25">
      <c r="A40" s="221" t="s">
        <v>288</v>
      </c>
      <c r="B40" s="103" t="s">
        <v>926</v>
      </c>
      <c r="C40" s="144">
        <v>0</v>
      </c>
      <c r="D40" s="144">
        <v>0</v>
      </c>
      <c r="E40" s="144">
        <v>15439.91</v>
      </c>
      <c r="F40" s="144">
        <v>0</v>
      </c>
      <c r="G40" s="144">
        <v>0</v>
      </c>
      <c r="H40" s="144">
        <v>0</v>
      </c>
      <c r="I40" s="144">
        <v>15439.91</v>
      </c>
      <c r="J40" s="144">
        <v>0</v>
      </c>
      <c r="K40" s="144">
        <v>15439.91</v>
      </c>
      <c r="L40" s="144">
        <v>0</v>
      </c>
    </row>
    <row r="41" spans="1:12" x14ac:dyDescent="0.25">
      <c r="A41" s="221" t="s">
        <v>1150</v>
      </c>
      <c r="B41" s="103" t="s">
        <v>231</v>
      </c>
      <c r="C41" s="144">
        <v>0</v>
      </c>
      <c r="D41" s="144">
        <v>0</v>
      </c>
      <c r="E41" s="144">
        <v>1569.54</v>
      </c>
      <c r="F41" s="144">
        <v>0</v>
      </c>
      <c r="G41" s="144">
        <v>0</v>
      </c>
      <c r="H41" s="144">
        <v>0</v>
      </c>
      <c r="I41" s="144">
        <v>1569.54</v>
      </c>
      <c r="J41" s="144">
        <v>0</v>
      </c>
      <c r="K41" s="144">
        <v>1569.54</v>
      </c>
      <c r="L41" s="144">
        <v>0</v>
      </c>
    </row>
    <row r="42" spans="1:12" x14ac:dyDescent="0.25">
      <c r="A42" s="221" t="s">
        <v>429</v>
      </c>
      <c r="B42" s="103" t="s">
        <v>1016</v>
      </c>
      <c r="C42" s="144">
        <v>0</v>
      </c>
      <c r="D42" s="144">
        <v>0</v>
      </c>
      <c r="E42" s="144">
        <v>4994.3999999999996</v>
      </c>
      <c r="F42" s="144">
        <v>0</v>
      </c>
      <c r="G42" s="144">
        <v>0</v>
      </c>
      <c r="H42" s="144">
        <v>0</v>
      </c>
      <c r="I42" s="144">
        <v>4994.3999999999996</v>
      </c>
      <c r="J42" s="144">
        <v>0</v>
      </c>
      <c r="K42" s="144">
        <v>4994.3999999999996</v>
      </c>
      <c r="L42" s="144">
        <v>0</v>
      </c>
    </row>
    <row r="43" spans="1:12" x14ac:dyDescent="0.25">
      <c r="A43" s="221" t="s">
        <v>1105</v>
      </c>
      <c r="B43" s="103" t="s">
        <v>1103</v>
      </c>
      <c r="C43" s="144">
        <v>0</v>
      </c>
      <c r="D43" s="144">
        <v>0</v>
      </c>
      <c r="E43" s="144">
        <v>564.36</v>
      </c>
      <c r="F43" s="144">
        <v>0</v>
      </c>
      <c r="G43" s="144">
        <v>157.44999999999999</v>
      </c>
      <c r="H43" s="144">
        <v>0</v>
      </c>
      <c r="I43" s="144">
        <v>721.81</v>
      </c>
      <c r="J43" s="144">
        <v>0</v>
      </c>
      <c r="K43" s="144">
        <v>721.81</v>
      </c>
      <c r="L43" s="144">
        <v>0</v>
      </c>
    </row>
    <row r="44" spans="1:12" x14ac:dyDescent="0.25">
      <c r="A44" s="221" t="s">
        <v>928</v>
      </c>
      <c r="B44" s="103" t="s">
        <v>534</v>
      </c>
      <c r="C44" s="144">
        <v>0</v>
      </c>
      <c r="D44" s="144">
        <v>0</v>
      </c>
      <c r="E44" s="144">
        <v>67.400000000000006</v>
      </c>
      <c r="F44" s="144">
        <v>0</v>
      </c>
      <c r="G44" s="144">
        <v>0</v>
      </c>
      <c r="H44" s="144">
        <v>0</v>
      </c>
      <c r="I44" s="144">
        <v>67.400000000000006</v>
      </c>
      <c r="J44" s="144">
        <v>0</v>
      </c>
      <c r="K44" s="144">
        <v>67.400000000000006</v>
      </c>
      <c r="L44" s="144">
        <v>0</v>
      </c>
    </row>
    <row r="45" spans="1:12" x14ac:dyDescent="0.25">
      <c r="A45" s="221" t="s">
        <v>945</v>
      </c>
      <c r="B45" s="103" t="s">
        <v>807</v>
      </c>
      <c r="C45" s="144">
        <v>0</v>
      </c>
      <c r="D45" s="144">
        <v>0</v>
      </c>
      <c r="E45" s="144">
        <v>7454.43</v>
      </c>
      <c r="F45" s="144">
        <v>-105.59</v>
      </c>
      <c r="G45" s="144">
        <v>32795.79</v>
      </c>
      <c r="H45" s="144">
        <v>0</v>
      </c>
      <c r="I45" s="144">
        <v>40250.22</v>
      </c>
      <c r="J45" s="144">
        <v>-105.59</v>
      </c>
      <c r="K45" s="144">
        <v>40355.81</v>
      </c>
      <c r="L45" s="144">
        <v>0</v>
      </c>
    </row>
    <row r="46" spans="1:12" x14ac:dyDescent="0.25">
      <c r="A46" s="221" t="s">
        <v>113</v>
      </c>
      <c r="B46" s="103" t="s">
        <v>897</v>
      </c>
      <c r="C46" s="144">
        <v>0</v>
      </c>
      <c r="D46" s="144">
        <v>0</v>
      </c>
      <c r="E46" s="144">
        <v>1275.45</v>
      </c>
      <c r="F46" s="144">
        <v>0</v>
      </c>
      <c r="G46" s="144">
        <v>84</v>
      </c>
      <c r="H46" s="144">
        <v>0</v>
      </c>
      <c r="I46" s="144">
        <v>1359.45</v>
      </c>
      <c r="J46" s="144">
        <v>0</v>
      </c>
      <c r="K46" s="144">
        <v>1359.45</v>
      </c>
      <c r="L46" s="144">
        <v>0</v>
      </c>
    </row>
    <row r="47" spans="1:12" x14ac:dyDescent="0.25">
      <c r="A47" s="221" t="s">
        <v>1241</v>
      </c>
      <c r="B47" s="103" t="s">
        <v>611</v>
      </c>
      <c r="C47" s="135">
        <v>0</v>
      </c>
      <c r="D47" s="135">
        <v>0</v>
      </c>
      <c r="E47" s="135">
        <v>0</v>
      </c>
      <c r="F47" s="135">
        <v>0</v>
      </c>
      <c r="G47" s="144">
        <v>71.510000000000005</v>
      </c>
      <c r="H47" s="135">
        <v>0</v>
      </c>
      <c r="I47" s="144">
        <v>71.510000000000005</v>
      </c>
      <c r="J47" s="135">
        <v>0</v>
      </c>
      <c r="K47" s="144">
        <v>71.510000000000005</v>
      </c>
      <c r="L47" s="144">
        <v>0</v>
      </c>
    </row>
    <row r="48" spans="1:12" x14ac:dyDescent="0.25">
      <c r="A48" s="221" t="s">
        <v>974</v>
      </c>
      <c r="B48" s="103" t="s">
        <v>1276</v>
      </c>
      <c r="C48" s="144">
        <v>0</v>
      </c>
      <c r="D48" s="144">
        <v>0</v>
      </c>
      <c r="E48" s="144">
        <v>1332.85</v>
      </c>
      <c r="F48" s="144">
        <v>0</v>
      </c>
      <c r="G48" s="144">
        <v>49.46</v>
      </c>
      <c r="H48" s="144">
        <v>0</v>
      </c>
      <c r="I48" s="144">
        <v>1382.31</v>
      </c>
      <c r="J48" s="144">
        <v>0</v>
      </c>
      <c r="K48" s="144">
        <v>1382.31</v>
      </c>
      <c r="L48" s="144">
        <v>0</v>
      </c>
    </row>
    <row r="49" spans="1:12" x14ac:dyDescent="0.25">
      <c r="A49" s="221" t="s">
        <v>730</v>
      </c>
      <c r="B49" s="103" t="s">
        <v>860</v>
      </c>
      <c r="C49" s="135">
        <v>0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44">
        <v>0</v>
      </c>
      <c r="J49" s="135">
        <v>0</v>
      </c>
      <c r="K49" s="144">
        <v>0</v>
      </c>
      <c r="L49" s="144">
        <v>0</v>
      </c>
    </row>
    <row r="50" spans="1:12" x14ac:dyDescent="0.25">
      <c r="A50" s="221" t="s">
        <v>817</v>
      </c>
      <c r="B50" s="103" t="s">
        <v>430</v>
      </c>
      <c r="C50" s="135">
        <v>0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44">
        <v>0</v>
      </c>
      <c r="J50" s="135">
        <v>0</v>
      </c>
      <c r="K50" s="144">
        <v>0</v>
      </c>
      <c r="L50" s="144">
        <v>0</v>
      </c>
    </row>
    <row r="51" spans="1:12" x14ac:dyDescent="0.25">
      <c r="A51" s="221" t="s">
        <v>348</v>
      </c>
      <c r="B51" s="103" t="s">
        <v>351</v>
      </c>
      <c r="C51" s="144">
        <v>0</v>
      </c>
      <c r="D51" s="144">
        <v>0</v>
      </c>
      <c r="E51" s="144">
        <v>0</v>
      </c>
      <c r="F51" s="144">
        <v>86657.61</v>
      </c>
      <c r="G51" s="144">
        <v>0</v>
      </c>
      <c r="H51" s="144">
        <v>0</v>
      </c>
      <c r="I51" s="144">
        <v>0</v>
      </c>
      <c r="J51" s="144">
        <v>86657.61</v>
      </c>
      <c r="K51" s="144">
        <v>0</v>
      </c>
      <c r="L51" s="144">
        <v>86657.61</v>
      </c>
    </row>
    <row r="52" spans="1:12" x14ac:dyDescent="0.25">
      <c r="A52" s="221" t="s">
        <v>78</v>
      </c>
      <c r="B52" s="103" t="s">
        <v>1147</v>
      </c>
      <c r="C52" s="144">
        <v>0</v>
      </c>
      <c r="D52" s="144">
        <v>0</v>
      </c>
      <c r="E52" s="144">
        <v>0</v>
      </c>
      <c r="F52" s="144">
        <v>1957.95</v>
      </c>
      <c r="G52" s="144">
        <v>0</v>
      </c>
      <c r="H52" s="144">
        <v>10228.4</v>
      </c>
      <c r="I52" s="144">
        <v>0</v>
      </c>
      <c r="J52" s="144">
        <v>12186.35</v>
      </c>
      <c r="K52" s="144">
        <v>0</v>
      </c>
      <c r="L52" s="144">
        <v>12186.35</v>
      </c>
    </row>
    <row r="53" spans="1:12" x14ac:dyDescent="0.25">
      <c r="A53" s="221" t="s">
        <v>508</v>
      </c>
      <c r="B53" s="103" t="s">
        <v>1267</v>
      </c>
      <c r="C53" s="144">
        <v>0</v>
      </c>
      <c r="D53" s="144">
        <v>0</v>
      </c>
      <c r="E53" s="144">
        <v>0</v>
      </c>
      <c r="F53" s="144">
        <v>0</v>
      </c>
      <c r="G53" s="144">
        <v>0</v>
      </c>
      <c r="H53" s="144">
        <v>0</v>
      </c>
      <c r="I53" s="144">
        <v>281635.36</v>
      </c>
      <c r="J53" s="144">
        <v>281635.36</v>
      </c>
      <c r="K53" s="144">
        <v>0</v>
      </c>
      <c r="L53" s="144">
        <v>0</v>
      </c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44"/>
  <sheetViews>
    <sheetView topLeftCell="A91"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763</v>
      </c>
      <c r="B1" s="11" t="s">
        <v>706</v>
      </c>
      <c r="C1" s="157" t="s">
        <v>312</v>
      </c>
      <c r="D1" s="157" t="s">
        <v>675</v>
      </c>
      <c r="E1" s="157" t="s">
        <v>610</v>
      </c>
      <c r="F1" s="157" t="s">
        <v>360</v>
      </c>
      <c r="G1" s="157" t="s">
        <v>700</v>
      </c>
      <c r="H1" s="157" t="s">
        <v>665</v>
      </c>
      <c r="I1" s="157" t="s">
        <v>1067</v>
      </c>
      <c r="J1" s="157" t="s">
        <v>1248</v>
      </c>
      <c r="K1" s="157" t="s">
        <v>1184</v>
      </c>
      <c r="L1" s="157" t="s">
        <v>290</v>
      </c>
    </row>
    <row r="2" spans="1:12" x14ac:dyDescent="0.25">
      <c r="A2" s="221" t="s">
        <v>889</v>
      </c>
      <c r="B2" s="103" t="s">
        <v>565</v>
      </c>
      <c r="C2" s="144">
        <v>5979.45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5979.45</v>
      </c>
      <c r="L2" s="144">
        <v>0</v>
      </c>
    </row>
    <row r="3" spans="1:12" x14ac:dyDescent="0.25">
      <c r="A3" s="221" t="s">
        <v>581</v>
      </c>
      <c r="B3" s="103" t="s">
        <v>1170</v>
      </c>
      <c r="C3" s="144">
        <v>12214.4</v>
      </c>
      <c r="D3" s="144">
        <v>0</v>
      </c>
      <c r="E3" s="135">
        <v>0</v>
      </c>
      <c r="F3" s="135">
        <v>0</v>
      </c>
      <c r="G3" s="144">
        <v>3987.2</v>
      </c>
      <c r="H3" s="135">
        <v>0</v>
      </c>
      <c r="I3" s="144">
        <v>3987.2</v>
      </c>
      <c r="J3" s="135">
        <v>0</v>
      </c>
      <c r="K3" s="144">
        <v>16201.6</v>
      </c>
      <c r="L3" s="144">
        <v>0</v>
      </c>
    </row>
    <row r="4" spans="1:12" x14ac:dyDescent="0.25">
      <c r="A4" s="221" t="s">
        <v>547</v>
      </c>
      <c r="B4" s="103" t="s">
        <v>788</v>
      </c>
      <c r="C4" s="144">
        <v>0</v>
      </c>
      <c r="D4" s="144">
        <v>0</v>
      </c>
      <c r="E4" s="135">
        <v>0</v>
      </c>
      <c r="F4" s="135">
        <v>0</v>
      </c>
      <c r="G4" s="144">
        <v>3987.2</v>
      </c>
      <c r="H4" s="135">
        <v>0</v>
      </c>
      <c r="I4" s="144">
        <v>3987.2</v>
      </c>
      <c r="J4" s="135">
        <v>0</v>
      </c>
      <c r="K4" s="144">
        <v>3987.2</v>
      </c>
      <c r="L4" s="144">
        <v>0</v>
      </c>
    </row>
    <row r="5" spans="1:12" x14ac:dyDescent="0.25">
      <c r="A5" s="221" t="s">
        <v>480</v>
      </c>
      <c r="B5" s="103" t="s">
        <v>1082</v>
      </c>
      <c r="C5" s="144">
        <v>0</v>
      </c>
      <c r="D5" s="144">
        <v>0</v>
      </c>
      <c r="E5" s="144">
        <v>3987.2</v>
      </c>
      <c r="F5" s="135">
        <v>0</v>
      </c>
      <c r="G5" s="135">
        <v>0</v>
      </c>
      <c r="H5" s="144">
        <v>7974.4</v>
      </c>
      <c r="I5" s="144">
        <v>3987.2</v>
      </c>
      <c r="J5" s="144">
        <v>7974.4</v>
      </c>
      <c r="K5" s="144">
        <v>0</v>
      </c>
      <c r="L5" s="144">
        <v>3987.2</v>
      </c>
    </row>
    <row r="6" spans="1:12" x14ac:dyDescent="0.25">
      <c r="A6" s="221" t="s">
        <v>1269</v>
      </c>
      <c r="B6" s="103" t="s">
        <v>95</v>
      </c>
      <c r="C6" s="144">
        <v>0</v>
      </c>
      <c r="D6" s="144">
        <v>4620</v>
      </c>
      <c r="E6" s="135">
        <v>0</v>
      </c>
      <c r="F6" s="144">
        <v>924</v>
      </c>
      <c r="G6" s="135">
        <v>0</v>
      </c>
      <c r="H6" s="144">
        <v>84</v>
      </c>
      <c r="I6" s="135">
        <v>0</v>
      </c>
      <c r="J6" s="144">
        <v>1008</v>
      </c>
      <c r="K6" s="144">
        <v>0</v>
      </c>
      <c r="L6" s="144">
        <v>5628</v>
      </c>
    </row>
    <row r="7" spans="1:12" x14ac:dyDescent="0.25">
      <c r="A7" s="221" t="s">
        <v>50</v>
      </c>
      <c r="B7" s="103" t="s">
        <v>1190</v>
      </c>
      <c r="C7" s="144">
        <v>0</v>
      </c>
      <c r="D7" s="144">
        <v>10985</v>
      </c>
      <c r="E7" s="135">
        <v>0</v>
      </c>
      <c r="F7" s="144">
        <v>1229.4000000000001</v>
      </c>
      <c r="G7" s="135">
        <v>0</v>
      </c>
      <c r="H7" s="135">
        <v>0</v>
      </c>
      <c r="I7" s="135">
        <v>0</v>
      </c>
      <c r="J7" s="144">
        <v>1229.4000000000001</v>
      </c>
      <c r="K7" s="144">
        <v>0</v>
      </c>
      <c r="L7" s="144">
        <v>12214.4</v>
      </c>
    </row>
    <row r="8" spans="1:12" x14ac:dyDescent="0.25">
      <c r="A8" s="221" t="s">
        <v>669</v>
      </c>
      <c r="B8" s="103" t="s">
        <v>370</v>
      </c>
      <c r="C8" s="144">
        <v>0</v>
      </c>
      <c r="D8" s="144">
        <v>0</v>
      </c>
      <c r="E8" s="135">
        <v>0</v>
      </c>
      <c r="F8" s="135">
        <v>0</v>
      </c>
      <c r="G8" s="135">
        <v>0</v>
      </c>
      <c r="H8" s="144">
        <v>84</v>
      </c>
      <c r="I8" s="135">
        <v>0</v>
      </c>
      <c r="J8" s="144">
        <v>84</v>
      </c>
      <c r="K8" s="144">
        <v>0</v>
      </c>
      <c r="L8" s="144">
        <v>84</v>
      </c>
    </row>
    <row r="9" spans="1:12" x14ac:dyDescent="0.25">
      <c r="A9" s="221" t="s">
        <v>109</v>
      </c>
      <c r="B9" s="103" t="s">
        <v>909</v>
      </c>
      <c r="C9" s="144">
        <v>0</v>
      </c>
      <c r="D9" s="144">
        <v>0</v>
      </c>
      <c r="E9" s="144">
        <v>109570.98</v>
      </c>
      <c r="F9" s="144">
        <v>109570.98</v>
      </c>
      <c r="G9" s="144">
        <v>14172.98</v>
      </c>
      <c r="H9" s="144">
        <v>14172.98</v>
      </c>
      <c r="I9" s="144">
        <v>123743.96</v>
      </c>
      <c r="J9" s="144">
        <v>123743.96</v>
      </c>
      <c r="K9" s="144">
        <v>0</v>
      </c>
      <c r="L9" s="144">
        <v>0</v>
      </c>
    </row>
    <row r="10" spans="1:12" x14ac:dyDescent="0.25">
      <c r="A10" s="221" t="s">
        <v>454</v>
      </c>
      <c r="B10" s="103" t="s">
        <v>571</v>
      </c>
      <c r="C10" s="144">
        <v>0</v>
      </c>
      <c r="D10" s="144">
        <v>0</v>
      </c>
      <c r="E10" s="144">
        <v>126692.38</v>
      </c>
      <c r="F10" s="144">
        <v>126692.38</v>
      </c>
      <c r="G10" s="144">
        <v>15918.58</v>
      </c>
      <c r="H10" s="144">
        <v>15918.58</v>
      </c>
      <c r="I10" s="144">
        <v>142610.96</v>
      </c>
      <c r="J10" s="144">
        <v>142610.96</v>
      </c>
      <c r="K10" s="144">
        <v>0</v>
      </c>
      <c r="L10" s="144">
        <v>0</v>
      </c>
    </row>
    <row r="11" spans="1:12" x14ac:dyDescent="0.25">
      <c r="A11" s="221" t="s">
        <v>598</v>
      </c>
      <c r="B11" s="103" t="s">
        <v>303</v>
      </c>
      <c r="C11" s="144">
        <v>15356.93</v>
      </c>
      <c r="D11" s="144">
        <v>0</v>
      </c>
      <c r="E11" s="144">
        <v>244254.54</v>
      </c>
      <c r="F11" s="144">
        <v>248367.13</v>
      </c>
      <c r="G11" s="144">
        <v>31460.44</v>
      </c>
      <c r="H11" s="144">
        <v>32475.13</v>
      </c>
      <c r="I11" s="144">
        <v>275714.98</v>
      </c>
      <c r="J11" s="144">
        <v>280842.26</v>
      </c>
      <c r="K11" s="144">
        <v>10229.65</v>
      </c>
      <c r="L11" s="144">
        <v>0</v>
      </c>
    </row>
    <row r="12" spans="1:12" x14ac:dyDescent="0.25">
      <c r="A12" s="221" t="s">
        <v>344</v>
      </c>
      <c r="B12" s="103" t="s">
        <v>96</v>
      </c>
      <c r="C12" s="144">
        <v>0</v>
      </c>
      <c r="D12" s="144">
        <v>0</v>
      </c>
      <c r="E12" s="144">
        <v>0</v>
      </c>
      <c r="F12" s="135">
        <v>0</v>
      </c>
      <c r="G12" s="135">
        <v>0</v>
      </c>
      <c r="H12" s="135">
        <v>0</v>
      </c>
      <c r="I12" s="144">
        <v>0</v>
      </c>
      <c r="J12" s="135">
        <v>0</v>
      </c>
      <c r="K12" s="144">
        <v>0</v>
      </c>
      <c r="L12" s="144">
        <v>0</v>
      </c>
    </row>
    <row r="13" spans="1:12" x14ac:dyDescent="0.25">
      <c r="A13" s="221" t="s">
        <v>98</v>
      </c>
      <c r="B13" s="103" t="s">
        <v>1215</v>
      </c>
      <c r="C13" s="144">
        <v>109912.88</v>
      </c>
      <c r="D13" s="144">
        <v>0</v>
      </c>
      <c r="E13" s="144">
        <v>163574.65</v>
      </c>
      <c r="F13" s="144">
        <v>179404.87</v>
      </c>
      <c r="G13" s="144">
        <v>7154.31</v>
      </c>
      <c r="H13" s="144">
        <v>9321.18</v>
      </c>
      <c r="I13" s="144">
        <v>170728.95999999999</v>
      </c>
      <c r="J13" s="144">
        <v>188726.05</v>
      </c>
      <c r="K13" s="144">
        <v>91915.79</v>
      </c>
      <c r="L13" s="144">
        <v>0</v>
      </c>
    </row>
    <row r="14" spans="1:12" x14ac:dyDescent="0.25">
      <c r="A14" s="221" t="s">
        <v>461</v>
      </c>
      <c r="B14" s="103" t="s">
        <v>1011</v>
      </c>
      <c r="C14" s="144">
        <v>0</v>
      </c>
      <c r="D14" s="144">
        <v>0</v>
      </c>
      <c r="E14" s="144">
        <v>0</v>
      </c>
      <c r="F14" s="135">
        <v>0</v>
      </c>
      <c r="G14" s="135">
        <v>0</v>
      </c>
      <c r="H14" s="135">
        <v>0</v>
      </c>
      <c r="I14" s="144">
        <v>0</v>
      </c>
      <c r="J14" s="135">
        <v>0</v>
      </c>
      <c r="K14" s="144">
        <v>0</v>
      </c>
      <c r="L14" s="144">
        <v>0</v>
      </c>
    </row>
    <row r="15" spans="1:12" x14ac:dyDescent="0.25">
      <c r="A15" s="221" t="s">
        <v>198</v>
      </c>
      <c r="B15" s="103" t="s">
        <v>1149</v>
      </c>
      <c r="C15" s="144">
        <v>0</v>
      </c>
      <c r="D15" s="144">
        <v>0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0</v>
      </c>
      <c r="L15" s="144">
        <v>0</v>
      </c>
    </row>
    <row r="16" spans="1:12" x14ac:dyDescent="0.25">
      <c r="A16" s="221" t="s">
        <v>670</v>
      </c>
      <c r="B16" s="103" t="s">
        <v>427</v>
      </c>
      <c r="C16" s="144">
        <v>4908.1099999999997</v>
      </c>
      <c r="D16" s="144">
        <v>0</v>
      </c>
      <c r="E16" s="144">
        <v>442557.45</v>
      </c>
      <c r="F16" s="144">
        <v>433951.54</v>
      </c>
      <c r="G16" s="144">
        <v>32862.26</v>
      </c>
      <c r="H16" s="144">
        <v>45743.11</v>
      </c>
      <c r="I16" s="144">
        <v>475419.71</v>
      </c>
      <c r="J16" s="144">
        <v>479694.65</v>
      </c>
      <c r="K16" s="144">
        <v>633.16999999999996</v>
      </c>
      <c r="L16" s="144">
        <v>0</v>
      </c>
    </row>
    <row r="17" spans="1:12" x14ac:dyDescent="0.25">
      <c r="A17" s="221" t="s">
        <v>126</v>
      </c>
      <c r="B17" s="103" t="s">
        <v>953</v>
      </c>
      <c r="C17" s="144">
        <v>0</v>
      </c>
      <c r="D17" s="144">
        <v>0</v>
      </c>
      <c r="E17" s="144">
        <v>0</v>
      </c>
      <c r="F17" s="144">
        <v>8053.52</v>
      </c>
      <c r="G17" s="135">
        <v>0</v>
      </c>
      <c r="H17" s="135">
        <v>0</v>
      </c>
      <c r="I17" s="144">
        <v>0</v>
      </c>
      <c r="J17" s="144">
        <v>8053.52</v>
      </c>
      <c r="K17" s="144">
        <v>0</v>
      </c>
      <c r="L17" s="144">
        <v>8053.52</v>
      </c>
    </row>
    <row r="18" spans="1:12" x14ac:dyDescent="0.25">
      <c r="A18" s="221" t="s">
        <v>718</v>
      </c>
      <c r="B18" s="103" t="s">
        <v>311</v>
      </c>
      <c r="C18" s="144">
        <v>0</v>
      </c>
      <c r="D18" s="144">
        <v>0</v>
      </c>
      <c r="E18" s="144">
        <v>112640.8</v>
      </c>
      <c r="F18" s="144">
        <v>115640.8</v>
      </c>
      <c r="G18" s="144">
        <v>6000</v>
      </c>
      <c r="H18" s="144">
        <v>3000</v>
      </c>
      <c r="I18" s="144">
        <v>118640.8</v>
      </c>
      <c r="J18" s="144">
        <v>118640.8</v>
      </c>
      <c r="K18" s="144">
        <v>0</v>
      </c>
      <c r="L18" s="144">
        <v>0</v>
      </c>
    </row>
    <row r="19" spans="1:12" x14ac:dyDescent="0.25">
      <c r="A19" s="221" t="s">
        <v>813</v>
      </c>
      <c r="B19" s="103" t="s">
        <v>1272</v>
      </c>
      <c r="C19" s="144">
        <v>0</v>
      </c>
      <c r="D19" s="144">
        <v>0</v>
      </c>
      <c r="E19" s="144">
        <v>307722.25</v>
      </c>
      <c r="F19" s="144">
        <v>307722.25</v>
      </c>
      <c r="G19" s="144">
        <v>15000.04</v>
      </c>
      <c r="H19" s="144">
        <v>15000.04</v>
      </c>
      <c r="I19" s="144">
        <v>322722.28999999998</v>
      </c>
      <c r="J19" s="144">
        <v>322722.28999999998</v>
      </c>
      <c r="K19" s="144">
        <v>0</v>
      </c>
      <c r="L19" s="144">
        <v>0</v>
      </c>
    </row>
    <row r="20" spans="1:12" x14ac:dyDescent="0.25">
      <c r="A20" s="246" t="s">
        <v>898</v>
      </c>
      <c r="B20" s="70" t="s">
        <v>139</v>
      </c>
      <c r="C20" s="176">
        <v>41096.5</v>
      </c>
      <c r="D20" s="176">
        <v>0</v>
      </c>
      <c r="E20" s="176">
        <v>112927.4</v>
      </c>
      <c r="F20" s="176">
        <v>123945.5</v>
      </c>
      <c r="G20" s="176">
        <v>63950.39</v>
      </c>
      <c r="H20" s="176">
        <v>85013.85</v>
      </c>
      <c r="I20" s="176">
        <v>176877.79</v>
      </c>
      <c r="J20" s="176">
        <v>208959.35</v>
      </c>
      <c r="K20" s="176">
        <v>9014.94</v>
      </c>
      <c r="L20" s="176">
        <v>0</v>
      </c>
    </row>
    <row r="21" spans="1:12" x14ac:dyDescent="0.25">
      <c r="A21" s="246" t="s">
        <v>512</v>
      </c>
      <c r="B21" s="70" t="s">
        <v>824</v>
      </c>
      <c r="C21" s="176">
        <v>0</v>
      </c>
      <c r="D21" s="176">
        <v>52.6</v>
      </c>
      <c r="E21" s="176">
        <v>140737.20000000001</v>
      </c>
      <c r="F21" s="176">
        <v>143100.29</v>
      </c>
      <c r="G21" s="176">
        <v>7845.73</v>
      </c>
      <c r="H21" s="176">
        <v>5474.94</v>
      </c>
      <c r="I21" s="176">
        <v>148582.93</v>
      </c>
      <c r="J21" s="176">
        <v>148575.23000000001</v>
      </c>
      <c r="K21" s="176">
        <v>0</v>
      </c>
      <c r="L21" s="176">
        <v>44.9</v>
      </c>
    </row>
    <row r="22" spans="1:12" x14ac:dyDescent="0.25">
      <c r="A22" s="246" t="s">
        <v>664</v>
      </c>
      <c r="B22" s="70" t="s">
        <v>1138</v>
      </c>
      <c r="C22" s="176">
        <v>0</v>
      </c>
      <c r="D22" s="176">
        <v>0</v>
      </c>
      <c r="E22" s="162">
        <v>0</v>
      </c>
      <c r="F22" s="162">
        <v>0</v>
      </c>
      <c r="G22" s="176">
        <v>-50</v>
      </c>
      <c r="H22" s="162">
        <v>0</v>
      </c>
      <c r="I22" s="176">
        <v>-50</v>
      </c>
      <c r="J22" s="162">
        <v>0</v>
      </c>
      <c r="K22" s="176">
        <v>0</v>
      </c>
      <c r="L22" s="176">
        <v>50</v>
      </c>
    </row>
    <row r="23" spans="1:12" x14ac:dyDescent="0.25">
      <c r="A23" s="246" t="s">
        <v>685</v>
      </c>
      <c r="B23" s="70" t="s">
        <v>246</v>
      </c>
      <c r="C23" s="176">
        <v>0</v>
      </c>
      <c r="D23" s="176">
        <v>155489.15</v>
      </c>
      <c r="E23" s="176">
        <v>251891.12</v>
      </c>
      <c r="F23" s="176">
        <v>240670.96</v>
      </c>
      <c r="G23" s="176">
        <v>52764.26</v>
      </c>
      <c r="H23" s="176">
        <v>41545.06</v>
      </c>
      <c r="I23" s="176">
        <v>304655.38</v>
      </c>
      <c r="J23" s="176">
        <v>282216.02</v>
      </c>
      <c r="K23" s="176">
        <v>0</v>
      </c>
      <c r="L23" s="176">
        <v>133049.79</v>
      </c>
    </row>
    <row r="24" spans="1:12" x14ac:dyDescent="0.25">
      <c r="A24" s="246" t="s">
        <v>698</v>
      </c>
      <c r="B24" s="70" t="s">
        <v>972</v>
      </c>
      <c r="C24" s="176">
        <v>0</v>
      </c>
      <c r="D24" s="176">
        <v>1942.67</v>
      </c>
      <c r="E24" s="176">
        <v>2244.4299999999998</v>
      </c>
      <c r="F24" s="176">
        <v>2843.79</v>
      </c>
      <c r="G24" s="176">
        <v>678.9</v>
      </c>
      <c r="H24" s="176">
        <v>142.5</v>
      </c>
      <c r="I24" s="176">
        <v>2923.33</v>
      </c>
      <c r="J24" s="176">
        <v>2986.29</v>
      </c>
      <c r="K24" s="176">
        <v>0</v>
      </c>
      <c r="L24" s="176">
        <v>2005.63</v>
      </c>
    </row>
    <row r="25" spans="1:12" x14ac:dyDescent="0.25">
      <c r="A25" s="246" t="s">
        <v>106</v>
      </c>
      <c r="B25" s="70" t="s">
        <v>294</v>
      </c>
      <c r="C25" s="176">
        <v>0</v>
      </c>
      <c r="D25" s="176">
        <v>826.16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76">
        <v>0</v>
      </c>
      <c r="L25" s="176">
        <v>826.16</v>
      </c>
    </row>
    <row r="26" spans="1:12" x14ac:dyDescent="0.25">
      <c r="A26" s="246" t="s">
        <v>450</v>
      </c>
      <c r="B26" s="70" t="s">
        <v>952</v>
      </c>
      <c r="C26" s="176">
        <v>0</v>
      </c>
      <c r="D26" s="176">
        <v>4740</v>
      </c>
      <c r="E26" s="176">
        <v>19038</v>
      </c>
      <c r="F26" s="176">
        <v>64420.84</v>
      </c>
      <c r="G26" s="176">
        <v>49594.84</v>
      </c>
      <c r="H26" s="176">
        <v>11333</v>
      </c>
      <c r="I26" s="176">
        <v>68632.84</v>
      </c>
      <c r="J26" s="176">
        <v>75753.84</v>
      </c>
      <c r="K26" s="176">
        <v>0</v>
      </c>
      <c r="L26" s="176">
        <v>11861</v>
      </c>
    </row>
    <row r="27" spans="1:12" x14ac:dyDescent="0.25">
      <c r="A27" s="246" t="s">
        <v>752</v>
      </c>
      <c r="B27" s="70" t="s">
        <v>366</v>
      </c>
      <c r="C27" s="176">
        <v>19942.189999999999</v>
      </c>
      <c r="D27" s="176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76">
        <v>19942.189999999999</v>
      </c>
      <c r="L27" s="176">
        <v>0</v>
      </c>
    </row>
    <row r="28" spans="1:12" x14ac:dyDescent="0.25">
      <c r="A28" s="246" t="s">
        <v>859</v>
      </c>
      <c r="B28" s="70" t="s">
        <v>962</v>
      </c>
      <c r="C28" s="176">
        <v>0</v>
      </c>
      <c r="D28" s="176">
        <v>4782.83</v>
      </c>
      <c r="E28" s="162">
        <v>0</v>
      </c>
      <c r="F28" s="176">
        <v>32823.730000000003</v>
      </c>
      <c r="G28" s="162">
        <v>0</v>
      </c>
      <c r="H28" s="176">
        <v>-32287.88</v>
      </c>
      <c r="I28" s="162">
        <v>0</v>
      </c>
      <c r="J28" s="176">
        <v>535.85</v>
      </c>
      <c r="K28" s="176">
        <v>0</v>
      </c>
      <c r="L28" s="176">
        <v>5318.68</v>
      </c>
    </row>
    <row r="29" spans="1:12" x14ac:dyDescent="0.25">
      <c r="A29" s="246" t="s">
        <v>94</v>
      </c>
      <c r="B29" s="70" t="s">
        <v>637</v>
      </c>
      <c r="C29" s="176">
        <v>5739.4</v>
      </c>
      <c r="D29" s="176">
        <v>0</v>
      </c>
      <c r="E29" s="176">
        <v>38892.839999999997</v>
      </c>
      <c r="F29" s="162">
        <v>0</v>
      </c>
      <c r="G29" s="176">
        <v>-38261.839999999997</v>
      </c>
      <c r="H29" s="162">
        <v>0</v>
      </c>
      <c r="I29" s="176">
        <v>631</v>
      </c>
      <c r="J29" s="162">
        <v>0</v>
      </c>
      <c r="K29" s="176">
        <v>6370.4</v>
      </c>
      <c r="L29" s="176">
        <v>0</v>
      </c>
    </row>
    <row r="30" spans="1:12" x14ac:dyDescent="0.25">
      <c r="A30" s="246" t="s">
        <v>981</v>
      </c>
      <c r="B30" s="70" t="s">
        <v>892</v>
      </c>
      <c r="C30" s="176">
        <v>154.35</v>
      </c>
      <c r="D30" s="176">
        <v>0</v>
      </c>
      <c r="E30" s="176">
        <v>1703</v>
      </c>
      <c r="F30" s="176">
        <v>1847</v>
      </c>
      <c r="G30" s="176">
        <v>144</v>
      </c>
      <c r="H30" s="176">
        <v>84.35</v>
      </c>
      <c r="I30" s="176">
        <v>1847</v>
      </c>
      <c r="J30" s="176">
        <v>1931.35</v>
      </c>
      <c r="K30" s="176">
        <v>70</v>
      </c>
      <c r="L30" s="176">
        <v>0</v>
      </c>
    </row>
    <row r="31" spans="1:12" x14ac:dyDescent="0.25">
      <c r="A31" s="246" t="s">
        <v>580</v>
      </c>
      <c r="B31" s="70" t="s">
        <v>639</v>
      </c>
      <c r="C31" s="176">
        <v>821.26</v>
      </c>
      <c r="D31" s="176">
        <v>0</v>
      </c>
      <c r="E31" s="162">
        <v>0</v>
      </c>
      <c r="F31" s="162">
        <v>0</v>
      </c>
      <c r="G31" s="162">
        <v>0</v>
      </c>
      <c r="H31" s="162">
        <v>0</v>
      </c>
      <c r="I31" s="162">
        <v>0</v>
      </c>
      <c r="J31" s="162">
        <v>0</v>
      </c>
      <c r="K31" s="176">
        <v>821.26</v>
      </c>
      <c r="L31" s="176">
        <v>0</v>
      </c>
    </row>
    <row r="32" spans="1:12" x14ac:dyDescent="0.25">
      <c r="A32" s="246" t="s">
        <v>989</v>
      </c>
      <c r="B32" s="70" t="s">
        <v>599</v>
      </c>
      <c r="C32" s="176">
        <v>0</v>
      </c>
      <c r="D32" s="176">
        <v>10426.67</v>
      </c>
      <c r="E32" s="176">
        <v>272691.06</v>
      </c>
      <c r="F32" s="176">
        <v>276363.15999999997</v>
      </c>
      <c r="G32" s="176">
        <v>31293.87</v>
      </c>
      <c r="H32" s="176">
        <v>29563</v>
      </c>
      <c r="I32" s="176">
        <v>303984.93</v>
      </c>
      <c r="J32" s="176">
        <v>305926.15999999997</v>
      </c>
      <c r="K32" s="176">
        <v>0</v>
      </c>
      <c r="L32" s="176">
        <v>12367.9</v>
      </c>
    </row>
    <row r="33" spans="1:12" x14ac:dyDescent="0.25">
      <c r="A33" s="246" t="s">
        <v>10</v>
      </c>
      <c r="B33" s="70" t="s">
        <v>387</v>
      </c>
      <c r="C33" s="176">
        <v>0</v>
      </c>
      <c r="D33" s="176">
        <v>0</v>
      </c>
      <c r="E33" s="176">
        <v>3832.43</v>
      </c>
      <c r="F33" s="176">
        <v>4645.1000000000004</v>
      </c>
      <c r="G33" s="176">
        <v>1335.87</v>
      </c>
      <c r="H33" s="176">
        <v>523.20000000000005</v>
      </c>
      <c r="I33" s="176">
        <v>5168.3</v>
      </c>
      <c r="J33" s="176">
        <v>5168.3</v>
      </c>
      <c r="K33" s="176">
        <v>0</v>
      </c>
      <c r="L33" s="176">
        <v>0</v>
      </c>
    </row>
    <row r="34" spans="1:12" x14ac:dyDescent="0.25">
      <c r="A34" s="246" t="s">
        <v>112</v>
      </c>
      <c r="B34" s="70" t="s">
        <v>104</v>
      </c>
      <c r="C34" s="176">
        <v>0</v>
      </c>
      <c r="D34" s="176">
        <v>0</v>
      </c>
      <c r="E34" s="162">
        <v>0</v>
      </c>
      <c r="F34" s="176">
        <v>0</v>
      </c>
      <c r="G34" s="162">
        <v>0</v>
      </c>
      <c r="H34" s="162">
        <v>0</v>
      </c>
      <c r="I34" s="162">
        <v>0</v>
      </c>
      <c r="J34" s="176">
        <v>0</v>
      </c>
      <c r="K34" s="176">
        <v>0</v>
      </c>
      <c r="L34" s="176">
        <v>0</v>
      </c>
    </row>
    <row r="35" spans="1:12" x14ac:dyDescent="0.25">
      <c r="A35" s="246" t="s">
        <v>633</v>
      </c>
      <c r="B35" s="70" t="s">
        <v>899</v>
      </c>
      <c r="C35" s="176">
        <v>0</v>
      </c>
      <c r="D35" s="176">
        <v>4508.9799999999996</v>
      </c>
      <c r="E35" s="176">
        <v>48483.06</v>
      </c>
      <c r="F35" s="176">
        <v>49367.65</v>
      </c>
      <c r="G35" s="162">
        <v>0</v>
      </c>
      <c r="H35" s="176">
        <v>5753.86</v>
      </c>
      <c r="I35" s="176">
        <v>48483.06</v>
      </c>
      <c r="J35" s="176">
        <v>55121.51</v>
      </c>
      <c r="K35" s="176">
        <v>0</v>
      </c>
      <c r="L35" s="176">
        <v>11147.43</v>
      </c>
    </row>
    <row r="36" spans="1:12" x14ac:dyDescent="0.25">
      <c r="A36" s="246" t="s">
        <v>138</v>
      </c>
      <c r="B36" s="70" t="s">
        <v>49</v>
      </c>
      <c r="C36" s="176">
        <v>0</v>
      </c>
      <c r="D36" s="176">
        <v>2254.63</v>
      </c>
      <c r="E36" s="176">
        <v>15935.71</v>
      </c>
      <c r="F36" s="176">
        <v>19363.400000000001</v>
      </c>
      <c r="G36" s="176">
        <v>1859.12</v>
      </c>
      <c r="H36" s="176">
        <v>2232.83</v>
      </c>
      <c r="I36" s="176">
        <v>17794.830000000002</v>
      </c>
      <c r="J36" s="176">
        <v>21596.23</v>
      </c>
      <c r="K36" s="176">
        <v>0</v>
      </c>
      <c r="L36" s="176">
        <v>6056.03</v>
      </c>
    </row>
    <row r="37" spans="1:12" x14ac:dyDescent="0.25">
      <c r="A37" s="246" t="s">
        <v>736</v>
      </c>
      <c r="B37" s="70" t="s">
        <v>151</v>
      </c>
      <c r="C37" s="176">
        <v>0</v>
      </c>
      <c r="D37" s="176">
        <v>1199.0899999999999</v>
      </c>
      <c r="E37" s="176">
        <v>8418.19</v>
      </c>
      <c r="F37" s="162">
        <v>0</v>
      </c>
      <c r="G37" s="162">
        <v>0</v>
      </c>
      <c r="H37" s="162">
        <v>0</v>
      </c>
      <c r="I37" s="176">
        <v>8418.19</v>
      </c>
      <c r="J37" s="162">
        <v>0</v>
      </c>
      <c r="K37" s="176">
        <v>7219.1</v>
      </c>
      <c r="L37" s="176">
        <v>0</v>
      </c>
    </row>
    <row r="38" spans="1:12" x14ac:dyDescent="0.25">
      <c r="A38" s="246" t="s">
        <v>847</v>
      </c>
      <c r="B38" s="70" t="s">
        <v>173</v>
      </c>
      <c r="C38" s="176">
        <v>742.49</v>
      </c>
      <c r="D38" s="176">
        <v>0</v>
      </c>
      <c r="E38" s="162">
        <v>0</v>
      </c>
      <c r="F38" s="162">
        <v>0</v>
      </c>
      <c r="G38" s="162">
        <v>0</v>
      </c>
      <c r="H38" s="162">
        <v>0</v>
      </c>
      <c r="I38" s="162">
        <v>0</v>
      </c>
      <c r="J38" s="162">
        <v>0</v>
      </c>
      <c r="K38" s="176">
        <v>742.49</v>
      </c>
      <c r="L38" s="176">
        <v>0</v>
      </c>
    </row>
    <row r="39" spans="1:12" x14ac:dyDescent="0.25">
      <c r="A39" s="246" t="s">
        <v>554</v>
      </c>
      <c r="B39" s="70" t="s">
        <v>123</v>
      </c>
      <c r="C39" s="176">
        <v>0</v>
      </c>
      <c r="D39" s="176">
        <v>1025.22</v>
      </c>
      <c r="E39" s="176">
        <v>11046.19</v>
      </c>
      <c r="F39" s="176">
        <v>11327.05</v>
      </c>
      <c r="G39" s="176">
        <v>1306.08</v>
      </c>
      <c r="H39" s="176">
        <v>1465.29</v>
      </c>
      <c r="I39" s="176">
        <v>12352.27</v>
      </c>
      <c r="J39" s="176">
        <v>12792.34</v>
      </c>
      <c r="K39" s="176">
        <v>0</v>
      </c>
      <c r="L39" s="176">
        <v>1465.29</v>
      </c>
    </row>
    <row r="40" spans="1:12" x14ac:dyDescent="0.25">
      <c r="A40" s="246" t="s">
        <v>42</v>
      </c>
      <c r="B40" s="70" t="s">
        <v>1204</v>
      </c>
      <c r="C40" s="176">
        <v>0</v>
      </c>
      <c r="D40" s="176">
        <v>6730.67</v>
      </c>
      <c r="E40" s="176">
        <v>64662.25</v>
      </c>
      <c r="F40" s="176">
        <v>65282.02</v>
      </c>
      <c r="G40" s="176">
        <v>13802.25</v>
      </c>
      <c r="H40" s="176">
        <v>6492.07</v>
      </c>
      <c r="I40" s="176">
        <v>78464.5</v>
      </c>
      <c r="J40" s="176">
        <v>71774.09</v>
      </c>
      <c r="K40" s="176">
        <v>0</v>
      </c>
      <c r="L40" s="176">
        <v>40.26</v>
      </c>
    </row>
    <row r="41" spans="1:12" x14ac:dyDescent="0.25">
      <c r="A41" s="246" t="s">
        <v>1188</v>
      </c>
      <c r="B41" s="70" t="s">
        <v>398</v>
      </c>
      <c r="C41" s="176">
        <v>0</v>
      </c>
      <c r="D41" s="176">
        <v>0</v>
      </c>
      <c r="E41" s="176">
        <v>982.06</v>
      </c>
      <c r="F41" s="176">
        <v>982.06</v>
      </c>
      <c r="G41" s="176">
        <v>99.23</v>
      </c>
      <c r="H41" s="176">
        <v>99.23</v>
      </c>
      <c r="I41" s="176">
        <v>1081.29</v>
      </c>
      <c r="J41" s="176">
        <v>1081.29</v>
      </c>
      <c r="K41" s="176">
        <v>0</v>
      </c>
      <c r="L41" s="176">
        <v>0</v>
      </c>
    </row>
    <row r="42" spans="1:12" x14ac:dyDescent="0.25">
      <c r="A42" s="246" t="s">
        <v>1168</v>
      </c>
      <c r="B42" s="70" t="s">
        <v>1118</v>
      </c>
      <c r="C42" s="176">
        <v>0</v>
      </c>
      <c r="D42" s="176">
        <v>0</v>
      </c>
      <c r="E42" s="176">
        <v>38024.76</v>
      </c>
      <c r="F42" s="176">
        <v>38024.76</v>
      </c>
      <c r="G42" s="176">
        <v>6166.27</v>
      </c>
      <c r="H42" s="176">
        <v>6166.27</v>
      </c>
      <c r="I42" s="176">
        <v>44191.03</v>
      </c>
      <c r="J42" s="176">
        <v>44191.03</v>
      </c>
      <c r="K42" s="176">
        <v>0</v>
      </c>
      <c r="L42" s="176">
        <v>0</v>
      </c>
    </row>
    <row r="43" spans="1:12" x14ac:dyDescent="0.25">
      <c r="A43" s="246" t="s">
        <v>27</v>
      </c>
      <c r="B43" s="70" t="s">
        <v>208</v>
      </c>
      <c r="C43" s="176">
        <v>0</v>
      </c>
      <c r="D43" s="176">
        <v>0</v>
      </c>
      <c r="E43" s="176">
        <v>4.78</v>
      </c>
      <c r="F43" s="176">
        <v>4.78</v>
      </c>
      <c r="G43" s="162">
        <v>0</v>
      </c>
      <c r="H43" s="162">
        <v>0</v>
      </c>
      <c r="I43" s="176">
        <v>4.78</v>
      </c>
      <c r="J43" s="176">
        <v>4.78</v>
      </c>
      <c r="K43" s="176">
        <v>0</v>
      </c>
      <c r="L43" s="176">
        <v>0</v>
      </c>
    </row>
    <row r="44" spans="1:12" x14ac:dyDescent="0.25">
      <c r="A44" s="246" t="s">
        <v>182</v>
      </c>
      <c r="B44" s="70" t="s">
        <v>364</v>
      </c>
      <c r="C44" s="176">
        <v>0</v>
      </c>
      <c r="D44" s="176">
        <v>0</v>
      </c>
      <c r="E44" s="176">
        <v>563.96</v>
      </c>
      <c r="F44" s="176">
        <v>563.96</v>
      </c>
      <c r="G44" s="176">
        <v>28.5</v>
      </c>
      <c r="H44" s="176">
        <v>28.5</v>
      </c>
      <c r="I44" s="176">
        <v>592.46</v>
      </c>
      <c r="J44" s="176">
        <v>592.46</v>
      </c>
      <c r="K44" s="176">
        <v>0</v>
      </c>
      <c r="L44" s="176">
        <v>0</v>
      </c>
    </row>
    <row r="45" spans="1:12" x14ac:dyDescent="0.25">
      <c r="A45" s="246" t="s">
        <v>853</v>
      </c>
      <c r="B45" s="70" t="s">
        <v>875</v>
      </c>
      <c r="C45" s="176">
        <v>0</v>
      </c>
      <c r="D45" s="176">
        <v>0</v>
      </c>
      <c r="E45" s="176">
        <v>446.64</v>
      </c>
      <c r="F45" s="176">
        <v>446.64</v>
      </c>
      <c r="G45" s="176">
        <v>157.81</v>
      </c>
      <c r="H45" s="176">
        <v>157.81</v>
      </c>
      <c r="I45" s="176">
        <v>604.45000000000005</v>
      </c>
      <c r="J45" s="176">
        <v>604.45000000000005</v>
      </c>
      <c r="K45" s="176">
        <v>0</v>
      </c>
      <c r="L45" s="176">
        <v>0</v>
      </c>
    </row>
    <row r="46" spans="1:12" x14ac:dyDescent="0.25">
      <c r="A46" s="246" t="s">
        <v>727</v>
      </c>
      <c r="B46" s="70" t="s">
        <v>1023</v>
      </c>
      <c r="C46" s="176">
        <v>0</v>
      </c>
      <c r="D46" s="176">
        <v>0</v>
      </c>
      <c r="E46" s="176">
        <v>15273.14</v>
      </c>
      <c r="F46" s="176">
        <v>15273.14</v>
      </c>
      <c r="G46" s="176">
        <v>605</v>
      </c>
      <c r="H46" s="176">
        <v>605</v>
      </c>
      <c r="I46" s="176">
        <v>15878.14</v>
      </c>
      <c r="J46" s="176">
        <v>15878.14</v>
      </c>
      <c r="K46" s="176">
        <v>0</v>
      </c>
      <c r="L46" s="176">
        <v>0</v>
      </c>
    </row>
    <row r="47" spans="1:12" x14ac:dyDescent="0.25">
      <c r="A47" s="246" t="s">
        <v>251</v>
      </c>
      <c r="B47" s="70" t="s">
        <v>894</v>
      </c>
      <c r="C47" s="176">
        <v>0</v>
      </c>
      <c r="D47" s="176">
        <v>0</v>
      </c>
      <c r="E47" s="162">
        <v>0</v>
      </c>
      <c r="F47" s="176">
        <v>0</v>
      </c>
      <c r="G47" s="162">
        <v>0</v>
      </c>
      <c r="H47" s="162">
        <v>0</v>
      </c>
      <c r="I47" s="162">
        <v>0</v>
      </c>
      <c r="J47" s="176">
        <v>0</v>
      </c>
      <c r="K47" s="176">
        <v>0</v>
      </c>
      <c r="L47" s="176">
        <v>0</v>
      </c>
    </row>
    <row r="48" spans="1:12" x14ac:dyDescent="0.25">
      <c r="A48" s="246" t="s">
        <v>797</v>
      </c>
      <c r="B48" s="70" t="s">
        <v>165</v>
      </c>
      <c r="C48" s="176">
        <v>0</v>
      </c>
      <c r="D48" s="176">
        <v>5.5</v>
      </c>
      <c r="E48" s="176">
        <v>48993.5</v>
      </c>
      <c r="F48" s="176">
        <v>48988</v>
      </c>
      <c r="G48" s="176">
        <v>5700.76</v>
      </c>
      <c r="H48" s="176">
        <v>5700.76</v>
      </c>
      <c r="I48" s="176">
        <v>54694.26</v>
      </c>
      <c r="J48" s="176">
        <v>54688.76</v>
      </c>
      <c r="K48" s="176">
        <v>0</v>
      </c>
      <c r="L48" s="176">
        <v>0</v>
      </c>
    </row>
    <row r="49" spans="1:12" x14ac:dyDescent="0.25">
      <c r="A49" s="246" t="s">
        <v>938</v>
      </c>
      <c r="B49" s="70" t="s">
        <v>668</v>
      </c>
      <c r="C49" s="176">
        <v>0</v>
      </c>
      <c r="D49" s="176">
        <v>0</v>
      </c>
      <c r="E49" s="176">
        <v>4.78</v>
      </c>
      <c r="F49" s="176">
        <v>4.78</v>
      </c>
      <c r="G49" s="162">
        <v>0</v>
      </c>
      <c r="H49" s="162">
        <v>0</v>
      </c>
      <c r="I49" s="176">
        <v>4.78</v>
      </c>
      <c r="J49" s="176">
        <v>4.78</v>
      </c>
      <c r="K49" s="176">
        <v>0</v>
      </c>
      <c r="L49" s="176">
        <v>0</v>
      </c>
    </row>
    <row r="50" spans="1:12" x14ac:dyDescent="0.25">
      <c r="A50" s="246" t="s">
        <v>879</v>
      </c>
      <c r="B50" s="70" t="s">
        <v>786</v>
      </c>
      <c r="C50" s="176">
        <v>0</v>
      </c>
      <c r="D50" s="176">
        <v>0</v>
      </c>
      <c r="E50" s="176">
        <v>563.96</v>
      </c>
      <c r="F50" s="176">
        <v>563.96</v>
      </c>
      <c r="G50" s="176">
        <v>28.5</v>
      </c>
      <c r="H50" s="176">
        <v>28.5</v>
      </c>
      <c r="I50" s="176">
        <v>592.46</v>
      </c>
      <c r="J50" s="176">
        <v>592.46</v>
      </c>
      <c r="K50" s="176">
        <v>0</v>
      </c>
      <c r="L50" s="176">
        <v>0</v>
      </c>
    </row>
    <row r="51" spans="1:12" x14ac:dyDescent="0.25">
      <c r="A51" s="246" t="s">
        <v>425</v>
      </c>
      <c r="B51" s="70" t="s">
        <v>676</v>
      </c>
      <c r="C51" s="176">
        <v>0</v>
      </c>
      <c r="D51" s="176">
        <v>0</v>
      </c>
      <c r="E51" s="176">
        <v>446.64</v>
      </c>
      <c r="F51" s="176">
        <v>446.64</v>
      </c>
      <c r="G51" s="176">
        <v>157.81</v>
      </c>
      <c r="H51" s="176">
        <v>157.81</v>
      </c>
      <c r="I51" s="176">
        <v>604.45000000000005</v>
      </c>
      <c r="J51" s="176">
        <v>604.45000000000005</v>
      </c>
      <c r="K51" s="176">
        <v>0</v>
      </c>
      <c r="L51" s="176">
        <v>0</v>
      </c>
    </row>
    <row r="52" spans="1:12" x14ac:dyDescent="0.25">
      <c r="A52" s="246" t="s">
        <v>1219</v>
      </c>
      <c r="B52" s="70" t="s">
        <v>1167</v>
      </c>
      <c r="C52" s="176">
        <v>3000</v>
      </c>
      <c r="D52" s="176">
        <v>0</v>
      </c>
      <c r="E52" s="176">
        <v>0</v>
      </c>
      <c r="F52" s="162">
        <v>0</v>
      </c>
      <c r="G52" s="176">
        <v>0</v>
      </c>
      <c r="H52" s="162">
        <v>0</v>
      </c>
      <c r="I52" s="176">
        <v>0</v>
      </c>
      <c r="J52" s="162">
        <v>0</v>
      </c>
      <c r="K52" s="176">
        <v>3000</v>
      </c>
      <c r="L52" s="176">
        <v>0</v>
      </c>
    </row>
    <row r="53" spans="1:12" x14ac:dyDescent="0.25">
      <c r="A53" s="246" t="s">
        <v>287</v>
      </c>
      <c r="B53" s="70" t="s">
        <v>241</v>
      </c>
      <c r="C53" s="176">
        <v>970</v>
      </c>
      <c r="D53" s="176">
        <v>0</v>
      </c>
      <c r="E53" s="162">
        <v>0</v>
      </c>
      <c r="F53" s="162">
        <v>0</v>
      </c>
      <c r="G53" s="162">
        <v>0</v>
      </c>
      <c r="H53" s="176">
        <v>970</v>
      </c>
      <c r="I53" s="162">
        <v>0</v>
      </c>
      <c r="J53" s="176">
        <v>970</v>
      </c>
      <c r="K53" s="176">
        <v>0</v>
      </c>
      <c r="L53" s="176">
        <v>0</v>
      </c>
    </row>
    <row r="54" spans="1:12" x14ac:dyDescent="0.25">
      <c r="A54" s="246" t="s">
        <v>28</v>
      </c>
      <c r="B54" s="70" t="s">
        <v>1143</v>
      </c>
      <c r="C54" s="176">
        <v>911.85</v>
      </c>
      <c r="D54" s="176">
        <v>0</v>
      </c>
      <c r="E54" s="162">
        <v>0</v>
      </c>
      <c r="F54" s="162">
        <v>0</v>
      </c>
      <c r="G54" s="162">
        <v>0</v>
      </c>
      <c r="H54" s="176">
        <v>911.85</v>
      </c>
      <c r="I54" s="162">
        <v>0</v>
      </c>
      <c r="J54" s="176">
        <v>911.85</v>
      </c>
      <c r="K54" s="176">
        <v>0</v>
      </c>
      <c r="L54" s="176">
        <v>0</v>
      </c>
    </row>
    <row r="55" spans="1:12" x14ac:dyDescent="0.25">
      <c r="A55" s="246" t="s">
        <v>66</v>
      </c>
      <c r="B55" s="70" t="s">
        <v>1266</v>
      </c>
      <c r="C55" s="176">
        <v>24.01</v>
      </c>
      <c r="D55" s="176">
        <v>0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76">
        <v>24.01</v>
      </c>
      <c r="L55" s="176">
        <v>0</v>
      </c>
    </row>
    <row r="56" spans="1:12" x14ac:dyDescent="0.25">
      <c r="A56" s="246" t="s">
        <v>984</v>
      </c>
      <c r="B56" s="70" t="s">
        <v>324</v>
      </c>
      <c r="C56" s="176">
        <v>0</v>
      </c>
      <c r="D56" s="176">
        <v>761.86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76">
        <v>0</v>
      </c>
      <c r="L56" s="176">
        <v>761.86</v>
      </c>
    </row>
    <row r="57" spans="1:12" x14ac:dyDescent="0.25">
      <c r="A57" s="246" t="s">
        <v>189</v>
      </c>
      <c r="B57" s="70" t="s">
        <v>483</v>
      </c>
      <c r="C57" s="176">
        <v>0</v>
      </c>
      <c r="D57" s="176">
        <v>6639</v>
      </c>
      <c r="E57" s="162">
        <v>0</v>
      </c>
      <c r="F57" s="162">
        <v>0</v>
      </c>
      <c r="G57" s="162">
        <v>0</v>
      </c>
      <c r="H57" s="162">
        <v>0</v>
      </c>
      <c r="I57" s="162">
        <v>0</v>
      </c>
      <c r="J57" s="162">
        <v>0</v>
      </c>
      <c r="K57" s="176">
        <v>0</v>
      </c>
      <c r="L57" s="176">
        <v>6639</v>
      </c>
    </row>
    <row r="58" spans="1:12" x14ac:dyDescent="0.25">
      <c r="A58" s="246" t="s">
        <v>885</v>
      </c>
      <c r="B58" s="70" t="s">
        <v>1277</v>
      </c>
      <c r="C58" s="176">
        <v>0</v>
      </c>
      <c r="D58" s="176">
        <v>663.8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76">
        <v>0</v>
      </c>
      <c r="L58" s="176">
        <v>663.8</v>
      </c>
    </row>
    <row r="59" spans="1:12" x14ac:dyDescent="0.25">
      <c r="A59" s="246" t="s">
        <v>481</v>
      </c>
      <c r="B59" s="70" t="s">
        <v>1210</v>
      </c>
      <c r="C59" s="176">
        <v>0</v>
      </c>
      <c r="D59" s="176">
        <v>10331.52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76">
        <v>0</v>
      </c>
      <c r="L59" s="176">
        <v>10331.52</v>
      </c>
    </row>
    <row r="60" spans="1:12" x14ac:dyDescent="0.25">
      <c r="A60" s="246" t="s">
        <v>1237</v>
      </c>
      <c r="B60" s="70" t="s">
        <v>213</v>
      </c>
      <c r="C60" s="176">
        <v>70884.600000000006</v>
      </c>
      <c r="D60" s="176">
        <v>0</v>
      </c>
      <c r="E60" s="162">
        <v>0</v>
      </c>
      <c r="F60" s="162">
        <v>0</v>
      </c>
      <c r="G60" s="162">
        <v>0</v>
      </c>
      <c r="H60" s="176">
        <v>43174.48</v>
      </c>
      <c r="I60" s="162">
        <v>0</v>
      </c>
      <c r="J60" s="176">
        <v>43174.48</v>
      </c>
      <c r="K60" s="176">
        <v>27710.12</v>
      </c>
      <c r="L60" s="176">
        <v>0</v>
      </c>
    </row>
    <row r="61" spans="1:12" x14ac:dyDescent="0.25">
      <c r="A61" s="246" t="s">
        <v>998</v>
      </c>
      <c r="B61" s="70" t="s">
        <v>1186</v>
      </c>
      <c r="C61" s="176">
        <v>0</v>
      </c>
      <c r="D61" s="176">
        <v>43174.48</v>
      </c>
      <c r="E61" s="162">
        <v>0</v>
      </c>
      <c r="F61" s="162">
        <v>0</v>
      </c>
      <c r="G61" s="176">
        <v>43174.48</v>
      </c>
      <c r="H61" s="162">
        <v>0</v>
      </c>
      <c r="I61" s="176">
        <v>43174.48</v>
      </c>
      <c r="J61" s="162">
        <v>0</v>
      </c>
      <c r="K61" s="176">
        <v>0</v>
      </c>
      <c r="L61" s="176">
        <v>0</v>
      </c>
    </row>
    <row r="62" spans="1:12" x14ac:dyDescent="0.25">
      <c r="A62" s="246" t="s">
        <v>1134</v>
      </c>
      <c r="B62" s="70" t="s">
        <v>606</v>
      </c>
      <c r="C62" s="176">
        <v>0</v>
      </c>
      <c r="D62" s="176">
        <v>3790.1</v>
      </c>
      <c r="E62" s="162">
        <v>0</v>
      </c>
      <c r="F62" s="176">
        <v>850.63</v>
      </c>
      <c r="G62" s="162">
        <v>0</v>
      </c>
      <c r="H62" s="176">
        <v>128.97999999999999</v>
      </c>
      <c r="I62" s="162">
        <v>0</v>
      </c>
      <c r="J62" s="176">
        <v>979.61</v>
      </c>
      <c r="K62" s="176">
        <v>0</v>
      </c>
      <c r="L62" s="176">
        <v>4769.71</v>
      </c>
    </row>
    <row r="63" spans="1:12" x14ac:dyDescent="0.25">
      <c r="A63" s="246" t="s">
        <v>26</v>
      </c>
      <c r="B63" s="70" t="s">
        <v>640</v>
      </c>
      <c r="C63" s="176">
        <v>0</v>
      </c>
      <c r="D63" s="176">
        <v>5250</v>
      </c>
      <c r="E63" s="162">
        <v>0</v>
      </c>
      <c r="F63" s="162">
        <v>0</v>
      </c>
      <c r="G63" s="162">
        <v>0</v>
      </c>
      <c r="H63" s="162">
        <v>0</v>
      </c>
      <c r="I63" s="162">
        <v>0</v>
      </c>
      <c r="J63" s="162">
        <v>0</v>
      </c>
      <c r="K63" s="176">
        <v>0</v>
      </c>
      <c r="L63" s="176">
        <v>5250</v>
      </c>
    </row>
    <row r="64" spans="1:12" x14ac:dyDescent="0.25">
      <c r="A64" s="246" t="s">
        <v>110</v>
      </c>
      <c r="B64" s="70" t="s">
        <v>732</v>
      </c>
      <c r="C64" s="176">
        <v>0</v>
      </c>
      <c r="D64" s="176">
        <v>1458.49</v>
      </c>
      <c r="E64" s="162">
        <v>0</v>
      </c>
      <c r="F64" s="162">
        <v>0</v>
      </c>
      <c r="G64" s="176">
        <v>1576.64</v>
      </c>
      <c r="H64" s="176">
        <v>118.15</v>
      </c>
      <c r="I64" s="176">
        <v>1576.64</v>
      </c>
      <c r="J64" s="176">
        <v>118.15</v>
      </c>
      <c r="K64" s="176">
        <v>0</v>
      </c>
      <c r="L64" s="176">
        <v>0</v>
      </c>
    </row>
    <row r="65" spans="1:12" x14ac:dyDescent="0.25">
      <c r="A65" s="246" t="s">
        <v>14</v>
      </c>
      <c r="B65" s="70" t="s">
        <v>732</v>
      </c>
      <c r="C65" s="176">
        <v>0</v>
      </c>
      <c r="D65" s="176">
        <v>2000</v>
      </c>
      <c r="E65" s="162">
        <v>0</v>
      </c>
      <c r="F65" s="162">
        <v>0</v>
      </c>
      <c r="G65" s="176">
        <v>2000</v>
      </c>
      <c r="H65" s="162">
        <v>0</v>
      </c>
      <c r="I65" s="176">
        <v>2000</v>
      </c>
      <c r="J65" s="162">
        <v>0</v>
      </c>
      <c r="K65" s="176">
        <v>0</v>
      </c>
      <c r="L65" s="176">
        <v>0</v>
      </c>
    </row>
    <row r="66" spans="1:12" x14ac:dyDescent="0.25">
      <c r="A66" s="246" t="s">
        <v>476</v>
      </c>
      <c r="B66" s="70" t="s">
        <v>1111</v>
      </c>
      <c r="C66" s="176">
        <v>0</v>
      </c>
      <c r="D66" s="176">
        <v>9000</v>
      </c>
      <c r="E66" s="162">
        <v>0</v>
      </c>
      <c r="F66" s="162">
        <v>0</v>
      </c>
      <c r="G66" s="176">
        <v>9000</v>
      </c>
      <c r="H66" s="162">
        <v>0</v>
      </c>
      <c r="I66" s="176">
        <v>9000</v>
      </c>
      <c r="J66" s="162">
        <v>0</v>
      </c>
      <c r="K66" s="176">
        <v>0</v>
      </c>
      <c r="L66" s="176">
        <v>0</v>
      </c>
    </row>
    <row r="67" spans="1:12" x14ac:dyDescent="0.25">
      <c r="A67" s="246" t="s">
        <v>937</v>
      </c>
      <c r="B67" s="70" t="s">
        <v>618</v>
      </c>
      <c r="C67" s="176">
        <v>0</v>
      </c>
      <c r="D67" s="176">
        <v>0</v>
      </c>
      <c r="E67" s="176">
        <v>7847.33</v>
      </c>
      <c r="F67" s="176">
        <v>3943.73</v>
      </c>
      <c r="G67" s="176">
        <v>384.36</v>
      </c>
      <c r="H67" s="162">
        <v>0</v>
      </c>
      <c r="I67" s="176">
        <v>8231.69</v>
      </c>
      <c r="J67" s="176">
        <v>3943.73</v>
      </c>
      <c r="K67" s="176">
        <v>4287.96</v>
      </c>
      <c r="L67" s="176">
        <v>0</v>
      </c>
    </row>
    <row r="68" spans="1:12" x14ac:dyDescent="0.25">
      <c r="A68" s="246" t="s">
        <v>197</v>
      </c>
      <c r="B68" s="70" t="s">
        <v>1063</v>
      </c>
      <c r="C68" s="176">
        <v>0</v>
      </c>
      <c r="D68" s="176">
        <v>0</v>
      </c>
      <c r="E68" s="176">
        <v>3166.54</v>
      </c>
      <c r="F68" s="162">
        <v>0</v>
      </c>
      <c r="G68" s="176">
        <v>62.83</v>
      </c>
      <c r="H68" s="162">
        <v>0</v>
      </c>
      <c r="I68" s="176">
        <v>3229.37</v>
      </c>
      <c r="J68" s="162">
        <v>0</v>
      </c>
      <c r="K68" s="176">
        <v>3229.37</v>
      </c>
      <c r="L68" s="176">
        <v>0</v>
      </c>
    </row>
    <row r="69" spans="1:12" x14ac:dyDescent="0.25">
      <c r="A69" s="246" t="s">
        <v>134</v>
      </c>
      <c r="B69" s="70" t="s">
        <v>622</v>
      </c>
      <c r="C69" s="176">
        <v>0</v>
      </c>
      <c r="D69" s="176">
        <v>0</v>
      </c>
      <c r="E69" s="176">
        <v>1408.8</v>
      </c>
      <c r="F69" s="162">
        <v>0</v>
      </c>
      <c r="G69" s="176">
        <v>46.94</v>
      </c>
      <c r="H69" s="162">
        <v>0</v>
      </c>
      <c r="I69" s="176">
        <v>1455.74</v>
      </c>
      <c r="J69" s="162">
        <v>0</v>
      </c>
      <c r="K69" s="176">
        <v>1455.74</v>
      </c>
      <c r="L69" s="176">
        <v>0</v>
      </c>
    </row>
    <row r="70" spans="1:12" x14ac:dyDescent="0.25">
      <c r="A70" s="246" t="s">
        <v>1048</v>
      </c>
      <c r="B70" s="70" t="s">
        <v>997</v>
      </c>
      <c r="C70" s="176">
        <v>0</v>
      </c>
      <c r="D70" s="176">
        <v>0</v>
      </c>
      <c r="E70" s="176">
        <v>169.82</v>
      </c>
      <c r="F70" s="162">
        <v>0</v>
      </c>
      <c r="G70" s="162">
        <v>0</v>
      </c>
      <c r="H70" s="162">
        <v>0</v>
      </c>
      <c r="I70" s="176">
        <v>169.82</v>
      </c>
      <c r="J70" s="162">
        <v>0</v>
      </c>
      <c r="K70" s="176">
        <v>169.82</v>
      </c>
      <c r="L70" s="176">
        <v>0</v>
      </c>
    </row>
    <row r="71" spans="1:12" x14ac:dyDescent="0.25">
      <c r="A71" s="246" t="s">
        <v>1079</v>
      </c>
      <c r="B71" s="70" t="s">
        <v>1062</v>
      </c>
      <c r="C71" s="176">
        <v>0</v>
      </c>
      <c r="D71" s="176">
        <v>0</v>
      </c>
      <c r="E71" s="176">
        <v>1192.6199999999999</v>
      </c>
      <c r="F71" s="162">
        <v>0</v>
      </c>
      <c r="G71" s="176">
        <v>0.83</v>
      </c>
      <c r="H71" s="162">
        <v>0</v>
      </c>
      <c r="I71" s="176">
        <v>1193.45</v>
      </c>
      <c r="J71" s="162">
        <v>0</v>
      </c>
      <c r="K71" s="176">
        <v>1193.45</v>
      </c>
      <c r="L71" s="176">
        <v>0</v>
      </c>
    </row>
    <row r="72" spans="1:12" x14ac:dyDescent="0.25">
      <c r="A72" s="246" t="s">
        <v>1040</v>
      </c>
      <c r="B72" s="70" t="s">
        <v>277</v>
      </c>
      <c r="C72" s="176">
        <v>0</v>
      </c>
      <c r="D72" s="176">
        <v>0</v>
      </c>
      <c r="E72" s="176">
        <v>277.92</v>
      </c>
      <c r="F72" s="162">
        <v>0</v>
      </c>
      <c r="G72" s="162">
        <v>0</v>
      </c>
      <c r="H72" s="162">
        <v>0</v>
      </c>
      <c r="I72" s="176">
        <v>277.92</v>
      </c>
      <c r="J72" s="162">
        <v>0</v>
      </c>
      <c r="K72" s="176">
        <v>277.92</v>
      </c>
      <c r="L72" s="176">
        <v>0</v>
      </c>
    </row>
    <row r="73" spans="1:12" x14ac:dyDescent="0.25">
      <c r="A73" s="246" t="s">
        <v>1125</v>
      </c>
      <c r="B73" s="70" t="s">
        <v>608</v>
      </c>
      <c r="C73" s="176">
        <v>0</v>
      </c>
      <c r="D73" s="176">
        <v>0</v>
      </c>
      <c r="E73" s="176">
        <v>19.350000000000001</v>
      </c>
      <c r="F73" s="162">
        <v>0</v>
      </c>
      <c r="G73" s="162">
        <v>0</v>
      </c>
      <c r="H73" s="162">
        <v>0</v>
      </c>
      <c r="I73" s="176">
        <v>19.350000000000001</v>
      </c>
      <c r="J73" s="162">
        <v>0</v>
      </c>
      <c r="K73" s="176">
        <v>19.350000000000001</v>
      </c>
      <c r="L73" s="176">
        <v>0</v>
      </c>
    </row>
    <row r="74" spans="1:12" x14ac:dyDescent="0.25">
      <c r="A74" s="246" t="s">
        <v>485</v>
      </c>
      <c r="B74" s="70" t="s">
        <v>1246</v>
      </c>
      <c r="C74" s="176">
        <v>0</v>
      </c>
      <c r="D74" s="176">
        <v>0</v>
      </c>
      <c r="E74" s="176">
        <v>232.81</v>
      </c>
      <c r="F74" s="162">
        <v>0</v>
      </c>
      <c r="G74" s="162">
        <v>0</v>
      </c>
      <c r="H74" s="162">
        <v>0</v>
      </c>
      <c r="I74" s="176">
        <v>232.81</v>
      </c>
      <c r="J74" s="162">
        <v>0</v>
      </c>
      <c r="K74" s="176">
        <v>232.81</v>
      </c>
      <c r="L74" s="176">
        <v>0</v>
      </c>
    </row>
    <row r="75" spans="1:12" x14ac:dyDescent="0.25">
      <c r="A75" s="246" t="s">
        <v>745</v>
      </c>
      <c r="B75" s="70" t="s">
        <v>709</v>
      </c>
      <c r="C75" s="176">
        <v>0</v>
      </c>
      <c r="D75" s="176">
        <v>0</v>
      </c>
      <c r="E75" s="176">
        <v>1267.92</v>
      </c>
      <c r="F75" s="162">
        <v>0</v>
      </c>
      <c r="G75" s="176">
        <v>458.63</v>
      </c>
      <c r="H75" s="162">
        <v>0</v>
      </c>
      <c r="I75" s="176">
        <v>1726.55</v>
      </c>
      <c r="J75" s="162">
        <v>0</v>
      </c>
      <c r="K75" s="176">
        <v>1726.55</v>
      </c>
      <c r="L75" s="176">
        <v>0</v>
      </c>
    </row>
    <row r="76" spans="1:12" x14ac:dyDescent="0.25">
      <c r="A76" s="246" t="s">
        <v>304</v>
      </c>
      <c r="B76" s="70" t="s">
        <v>424</v>
      </c>
      <c r="C76" s="176">
        <v>0</v>
      </c>
      <c r="D76" s="176">
        <v>0</v>
      </c>
      <c r="E76" s="176">
        <v>4.95</v>
      </c>
      <c r="F76" s="162">
        <v>0</v>
      </c>
      <c r="G76" s="162">
        <v>0</v>
      </c>
      <c r="H76" s="162">
        <v>0</v>
      </c>
      <c r="I76" s="176">
        <v>4.95</v>
      </c>
      <c r="J76" s="162">
        <v>0</v>
      </c>
      <c r="K76" s="176">
        <v>4.95</v>
      </c>
      <c r="L76" s="176">
        <v>0</v>
      </c>
    </row>
    <row r="77" spans="1:12" x14ac:dyDescent="0.25">
      <c r="A77" s="246" t="s">
        <v>210</v>
      </c>
      <c r="B77" s="70" t="s">
        <v>601</v>
      </c>
      <c r="C77" s="176">
        <v>0</v>
      </c>
      <c r="D77" s="176">
        <v>0</v>
      </c>
      <c r="E77" s="176">
        <v>118902.3</v>
      </c>
      <c r="F77" s="176">
        <v>7987.23</v>
      </c>
      <c r="G77" s="176">
        <v>15226.04</v>
      </c>
      <c r="H77" s="176">
        <v>1469.06</v>
      </c>
      <c r="I77" s="176">
        <v>134128.34</v>
      </c>
      <c r="J77" s="176">
        <v>9456.2900000000009</v>
      </c>
      <c r="K77" s="176">
        <v>124672.05</v>
      </c>
      <c r="L77" s="176">
        <v>0</v>
      </c>
    </row>
    <row r="78" spans="1:12" x14ac:dyDescent="0.25">
      <c r="A78" s="246" t="s">
        <v>432</v>
      </c>
      <c r="B78" s="70" t="s">
        <v>89</v>
      </c>
      <c r="C78" s="176">
        <v>0</v>
      </c>
      <c r="D78" s="176">
        <v>0</v>
      </c>
      <c r="E78" s="176">
        <v>2038.19</v>
      </c>
      <c r="F78" s="162">
        <v>0</v>
      </c>
      <c r="G78" s="162">
        <v>0</v>
      </c>
      <c r="H78" s="162">
        <v>0</v>
      </c>
      <c r="I78" s="176">
        <v>2038.19</v>
      </c>
      <c r="J78" s="162">
        <v>0</v>
      </c>
      <c r="K78" s="176">
        <v>2038.19</v>
      </c>
      <c r="L78" s="176">
        <v>0</v>
      </c>
    </row>
    <row r="79" spans="1:12" x14ac:dyDescent="0.25">
      <c r="A79" s="246" t="s">
        <v>460</v>
      </c>
      <c r="B79" s="70" t="s">
        <v>175</v>
      </c>
      <c r="C79" s="176">
        <v>0</v>
      </c>
      <c r="D79" s="176">
        <v>0</v>
      </c>
      <c r="E79" s="162">
        <v>0</v>
      </c>
      <c r="F79" s="162">
        <v>0</v>
      </c>
      <c r="G79" s="176">
        <v>100</v>
      </c>
      <c r="H79" s="162">
        <v>0</v>
      </c>
      <c r="I79" s="176">
        <v>100</v>
      </c>
      <c r="J79" s="162">
        <v>0</v>
      </c>
      <c r="K79" s="176">
        <v>100</v>
      </c>
      <c r="L79" s="176">
        <v>0</v>
      </c>
    </row>
    <row r="80" spans="1:12" x14ac:dyDescent="0.25">
      <c r="A80" s="246" t="s">
        <v>386</v>
      </c>
      <c r="B80" s="70" t="s">
        <v>227</v>
      </c>
      <c r="C80" s="176">
        <v>0</v>
      </c>
      <c r="D80" s="176">
        <v>0</v>
      </c>
      <c r="E80" s="176">
        <v>25276.47</v>
      </c>
      <c r="F80" s="162">
        <v>0</v>
      </c>
      <c r="G80" s="176">
        <v>2057.79</v>
      </c>
      <c r="H80" s="162">
        <v>0</v>
      </c>
      <c r="I80" s="176">
        <v>27334.26</v>
      </c>
      <c r="J80" s="162">
        <v>0</v>
      </c>
      <c r="K80" s="176">
        <v>27334.26</v>
      </c>
      <c r="L80" s="176">
        <v>0</v>
      </c>
    </row>
    <row r="81" spans="1:12" x14ac:dyDescent="0.25">
      <c r="A81" s="246" t="s">
        <v>133</v>
      </c>
      <c r="B81" s="70" t="s">
        <v>792</v>
      </c>
      <c r="C81" s="176">
        <v>0</v>
      </c>
      <c r="D81" s="176">
        <v>0</v>
      </c>
      <c r="E81" s="176">
        <v>10583.98</v>
      </c>
      <c r="F81" s="162">
        <v>0</v>
      </c>
      <c r="G81" s="176">
        <v>1519.41</v>
      </c>
      <c r="H81" s="162">
        <v>0</v>
      </c>
      <c r="I81" s="176">
        <v>12103.39</v>
      </c>
      <c r="J81" s="162">
        <v>0</v>
      </c>
      <c r="K81" s="176">
        <v>12103.39</v>
      </c>
      <c r="L81" s="176">
        <v>0</v>
      </c>
    </row>
    <row r="82" spans="1:12" x14ac:dyDescent="0.25">
      <c r="A82" s="246" t="s">
        <v>820</v>
      </c>
      <c r="B82" s="70" t="s">
        <v>935</v>
      </c>
      <c r="C82" s="176">
        <v>0</v>
      </c>
      <c r="D82" s="176">
        <v>0</v>
      </c>
      <c r="E82" s="176">
        <v>5066.3900000000003</v>
      </c>
      <c r="F82" s="162">
        <v>0</v>
      </c>
      <c r="G82" s="176">
        <v>293.70999999999998</v>
      </c>
      <c r="H82" s="162">
        <v>0</v>
      </c>
      <c r="I82" s="176">
        <v>5360.1</v>
      </c>
      <c r="J82" s="162">
        <v>0</v>
      </c>
      <c r="K82" s="176">
        <v>5360.1</v>
      </c>
      <c r="L82" s="176">
        <v>0</v>
      </c>
    </row>
    <row r="83" spans="1:12" x14ac:dyDescent="0.25">
      <c r="A83" s="246" t="s">
        <v>872</v>
      </c>
      <c r="B83" s="70" t="s">
        <v>499</v>
      </c>
      <c r="C83" s="176">
        <v>0</v>
      </c>
      <c r="D83" s="176">
        <v>0</v>
      </c>
      <c r="E83" s="176">
        <v>268.17</v>
      </c>
      <c r="F83" s="162">
        <v>0</v>
      </c>
      <c r="G83" s="162">
        <v>0</v>
      </c>
      <c r="H83" s="162">
        <v>0</v>
      </c>
      <c r="I83" s="176">
        <v>268.17</v>
      </c>
      <c r="J83" s="162">
        <v>0</v>
      </c>
      <c r="K83" s="176">
        <v>268.17</v>
      </c>
      <c r="L83" s="176">
        <v>0</v>
      </c>
    </row>
    <row r="84" spans="1:12" x14ac:dyDescent="0.25">
      <c r="A84" s="246" t="s">
        <v>814</v>
      </c>
      <c r="B84" s="70" t="s">
        <v>367</v>
      </c>
      <c r="C84" s="176">
        <v>0</v>
      </c>
      <c r="D84" s="176">
        <v>0</v>
      </c>
      <c r="E84" s="176">
        <v>2605.9499999999998</v>
      </c>
      <c r="F84" s="162">
        <v>0</v>
      </c>
      <c r="G84" s="176">
        <v>4614</v>
      </c>
      <c r="H84" s="162">
        <v>0</v>
      </c>
      <c r="I84" s="176">
        <v>7219.95</v>
      </c>
      <c r="J84" s="162">
        <v>0</v>
      </c>
      <c r="K84" s="176">
        <v>7219.95</v>
      </c>
      <c r="L84" s="176">
        <v>0</v>
      </c>
    </row>
    <row r="85" spans="1:12" x14ac:dyDescent="0.25">
      <c r="A85" s="246" t="s">
        <v>873</v>
      </c>
      <c r="B85" s="70" t="s">
        <v>341</v>
      </c>
      <c r="C85" s="176">
        <v>0</v>
      </c>
      <c r="D85" s="176">
        <v>0</v>
      </c>
      <c r="E85" s="176">
        <v>2487.7199999999998</v>
      </c>
      <c r="F85" s="162">
        <v>0</v>
      </c>
      <c r="G85" s="162">
        <v>0</v>
      </c>
      <c r="H85" s="162">
        <v>0</v>
      </c>
      <c r="I85" s="176">
        <v>2487.7199999999998</v>
      </c>
      <c r="J85" s="162">
        <v>0</v>
      </c>
      <c r="K85" s="176">
        <v>2487.7199999999998</v>
      </c>
      <c r="L85" s="176">
        <v>0</v>
      </c>
    </row>
    <row r="86" spans="1:12" x14ac:dyDescent="0.25">
      <c r="A86" s="246" t="s">
        <v>798</v>
      </c>
      <c r="B86" s="70" t="s">
        <v>347</v>
      </c>
      <c r="C86" s="176">
        <v>0</v>
      </c>
      <c r="D86" s="176">
        <v>0</v>
      </c>
      <c r="E86" s="176">
        <v>11.55</v>
      </c>
      <c r="F86" s="162">
        <v>0</v>
      </c>
      <c r="G86" s="162">
        <v>0</v>
      </c>
      <c r="H86" s="162">
        <v>0</v>
      </c>
      <c r="I86" s="176">
        <v>11.55</v>
      </c>
      <c r="J86" s="162">
        <v>0</v>
      </c>
      <c r="K86" s="176">
        <v>11.55</v>
      </c>
      <c r="L86" s="176">
        <v>0</v>
      </c>
    </row>
    <row r="87" spans="1:12" x14ac:dyDescent="0.25">
      <c r="A87" s="246" t="s">
        <v>940</v>
      </c>
      <c r="B87" s="70" t="s">
        <v>572</v>
      </c>
      <c r="C87" s="176">
        <v>0</v>
      </c>
      <c r="D87" s="176">
        <v>0</v>
      </c>
      <c r="E87" s="176">
        <v>1926.6</v>
      </c>
      <c r="F87" s="162">
        <v>0</v>
      </c>
      <c r="G87" s="176">
        <v>152.62</v>
      </c>
      <c r="H87" s="162">
        <v>0</v>
      </c>
      <c r="I87" s="176">
        <v>2079.2199999999998</v>
      </c>
      <c r="J87" s="162">
        <v>0</v>
      </c>
      <c r="K87" s="176">
        <v>2079.2199999999998</v>
      </c>
      <c r="L87" s="176">
        <v>0</v>
      </c>
    </row>
    <row r="88" spans="1:12" x14ac:dyDescent="0.25">
      <c r="A88" s="246" t="s">
        <v>597</v>
      </c>
      <c r="B88" s="70" t="s">
        <v>878</v>
      </c>
      <c r="C88" s="176">
        <v>0</v>
      </c>
      <c r="D88" s="176">
        <v>0</v>
      </c>
      <c r="E88" s="176">
        <v>5083.1499999999996</v>
      </c>
      <c r="F88" s="162">
        <v>0</v>
      </c>
      <c r="G88" s="176">
        <v>609.4</v>
      </c>
      <c r="H88" s="162">
        <v>0</v>
      </c>
      <c r="I88" s="176">
        <v>5692.55</v>
      </c>
      <c r="J88" s="162">
        <v>0</v>
      </c>
      <c r="K88" s="176">
        <v>5692.55</v>
      </c>
      <c r="L88" s="176">
        <v>0</v>
      </c>
    </row>
    <row r="89" spans="1:12" x14ac:dyDescent="0.25">
      <c r="A89" s="246" t="s">
        <v>330</v>
      </c>
      <c r="B89" s="70" t="s">
        <v>546</v>
      </c>
      <c r="C89" s="176">
        <v>0</v>
      </c>
      <c r="D89" s="176">
        <v>0</v>
      </c>
      <c r="E89" s="176">
        <v>1386.53</v>
      </c>
      <c r="F89" s="162">
        <v>0</v>
      </c>
      <c r="G89" s="176">
        <v>119.46</v>
      </c>
      <c r="H89" s="162">
        <v>0</v>
      </c>
      <c r="I89" s="176">
        <v>1505.99</v>
      </c>
      <c r="J89" s="162">
        <v>0</v>
      </c>
      <c r="K89" s="176">
        <v>1505.99</v>
      </c>
      <c r="L89" s="176">
        <v>0</v>
      </c>
    </row>
    <row r="90" spans="1:12" x14ac:dyDescent="0.25">
      <c r="A90" s="246" t="s">
        <v>88</v>
      </c>
      <c r="B90" s="70" t="s">
        <v>108</v>
      </c>
      <c r="C90" s="176">
        <v>0</v>
      </c>
      <c r="D90" s="176">
        <v>0</v>
      </c>
      <c r="E90" s="176">
        <v>219.45</v>
      </c>
      <c r="F90" s="162">
        <v>0</v>
      </c>
      <c r="G90" s="176">
        <v>11.55</v>
      </c>
      <c r="H90" s="162">
        <v>0</v>
      </c>
      <c r="I90" s="176">
        <v>231</v>
      </c>
      <c r="J90" s="162">
        <v>0</v>
      </c>
      <c r="K90" s="176">
        <v>231</v>
      </c>
      <c r="L90" s="176">
        <v>0</v>
      </c>
    </row>
    <row r="91" spans="1:12" x14ac:dyDescent="0.25">
      <c r="A91" s="246" t="s">
        <v>163</v>
      </c>
      <c r="B91" s="70" t="s">
        <v>819</v>
      </c>
      <c r="C91" s="176">
        <v>0</v>
      </c>
      <c r="D91" s="176">
        <v>0</v>
      </c>
      <c r="E91" s="176">
        <v>7716.84</v>
      </c>
      <c r="F91" s="162">
        <v>0</v>
      </c>
      <c r="G91" s="176">
        <v>456.48</v>
      </c>
      <c r="H91" s="162">
        <v>0</v>
      </c>
      <c r="I91" s="176">
        <v>8173.32</v>
      </c>
      <c r="J91" s="162">
        <v>0</v>
      </c>
      <c r="K91" s="176">
        <v>8173.32</v>
      </c>
      <c r="L91" s="176">
        <v>0</v>
      </c>
    </row>
    <row r="92" spans="1:12" x14ac:dyDescent="0.25">
      <c r="A92" s="246" t="s">
        <v>673</v>
      </c>
      <c r="B92" s="70" t="s">
        <v>694</v>
      </c>
      <c r="C92" s="176">
        <v>0</v>
      </c>
      <c r="D92" s="176">
        <v>0</v>
      </c>
      <c r="E92" s="176">
        <v>487</v>
      </c>
      <c r="F92" s="162">
        <v>0</v>
      </c>
      <c r="G92" s="176">
        <v>100.5</v>
      </c>
      <c r="H92" s="162">
        <v>0</v>
      </c>
      <c r="I92" s="176">
        <v>587.5</v>
      </c>
      <c r="J92" s="162">
        <v>0</v>
      </c>
      <c r="K92" s="176">
        <v>587.5</v>
      </c>
      <c r="L92" s="176">
        <v>0</v>
      </c>
    </row>
    <row r="93" spans="1:12" x14ac:dyDescent="0.25">
      <c r="A93" s="246" t="s">
        <v>1044</v>
      </c>
      <c r="B93" s="70" t="s">
        <v>302</v>
      </c>
      <c r="C93" s="176">
        <v>0</v>
      </c>
      <c r="D93" s="176">
        <v>0</v>
      </c>
      <c r="E93" s="176">
        <v>1131</v>
      </c>
      <c r="F93" s="162">
        <v>0</v>
      </c>
      <c r="G93" s="176">
        <v>45</v>
      </c>
      <c r="H93" s="162">
        <v>0</v>
      </c>
      <c r="I93" s="176">
        <v>1176</v>
      </c>
      <c r="J93" s="162">
        <v>0</v>
      </c>
      <c r="K93" s="176">
        <v>1176</v>
      </c>
      <c r="L93" s="176">
        <v>0</v>
      </c>
    </row>
    <row r="94" spans="1:12" x14ac:dyDescent="0.25">
      <c r="A94" s="246" t="s">
        <v>380</v>
      </c>
      <c r="B94" s="70" t="s">
        <v>716</v>
      </c>
      <c r="C94" s="176">
        <v>0</v>
      </c>
      <c r="D94" s="176">
        <v>0</v>
      </c>
      <c r="E94" s="176">
        <v>1980</v>
      </c>
      <c r="F94" s="162">
        <v>0</v>
      </c>
      <c r="G94" s="176">
        <v>180</v>
      </c>
      <c r="H94" s="162">
        <v>0</v>
      </c>
      <c r="I94" s="176">
        <v>2160</v>
      </c>
      <c r="J94" s="162">
        <v>0</v>
      </c>
      <c r="K94" s="176">
        <v>2160</v>
      </c>
      <c r="L94" s="176">
        <v>0</v>
      </c>
    </row>
    <row r="95" spans="1:12" x14ac:dyDescent="0.25">
      <c r="A95" s="246" t="s">
        <v>1183</v>
      </c>
      <c r="B95" s="70" t="s">
        <v>558</v>
      </c>
      <c r="C95" s="176">
        <v>0</v>
      </c>
      <c r="D95" s="176">
        <v>0</v>
      </c>
      <c r="E95" s="176">
        <v>6520</v>
      </c>
      <c r="F95" s="162">
        <v>0</v>
      </c>
      <c r="G95" s="176">
        <v>600</v>
      </c>
      <c r="H95" s="162">
        <v>0</v>
      </c>
      <c r="I95" s="176">
        <v>7120</v>
      </c>
      <c r="J95" s="162">
        <v>0</v>
      </c>
      <c r="K95" s="176">
        <v>7120</v>
      </c>
      <c r="L95" s="176">
        <v>0</v>
      </c>
    </row>
    <row r="96" spans="1:12" x14ac:dyDescent="0.25">
      <c r="A96" s="246" t="s">
        <v>406</v>
      </c>
      <c r="B96" s="70" t="s">
        <v>349</v>
      </c>
      <c r="C96" s="176">
        <v>0</v>
      </c>
      <c r="D96" s="176">
        <v>0</v>
      </c>
      <c r="E96" s="176">
        <v>1536.16</v>
      </c>
      <c r="F96" s="162">
        <v>0</v>
      </c>
      <c r="G96" s="176">
        <v>426.68</v>
      </c>
      <c r="H96" s="162">
        <v>0</v>
      </c>
      <c r="I96" s="176">
        <v>1962.84</v>
      </c>
      <c r="J96" s="162">
        <v>0</v>
      </c>
      <c r="K96" s="176">
        <v>1962.84</v>
      </c>
      <c r="L96" s="176">
        <v>0</v>
      </c>
    </row>
    <row r="97" spans="1:12" x14ac:dyDescent="0.25">
      <c r="A97" s="246" t="s">
        <v>1208</v>
      </c>
      <c r="B97" s="70" t="s">
        <v>1114</v>
      </c>
      <c r="C97" s="176">
        <v>0</v>
      </c>
      <c r="D97" s="176">
        <v>0</v>
      </c>
      <c r="E97" s="176">
        <v>22.8</v>
      </c>
      <c r="F97" s="162">
        <v>0</v>
      </c>
      <c r="G97" s="176">
        <v>1.25</v>
      </c>
      <c r="H97" s="162">
        <v>0</v>
      </c>
      <c r="I97" s="176">
        <v>24.05</v>
      </c>
      <c r="J97" s="162">
        <v>0</v>
      </c>
      <c r="K97" s="176">
        <v>24.05</v>
      </c>
      <c r="L97" s="176">
        <v>0</v>
      </c>
    </row>
    <row r="98" spans="1:12" x14ac:dyDescent="0.25">
      <c r="A98" s="246" t="s">
        <v>1271</v>
      </c>
      <c r="B98" s="70" t="s">
        <v>1093</v>
      </c>
      <c r="C98" s="176">
        <v>0</v>
      </c>
      <c r="D98" s="176">
        <v>0</v>
      </c>
      <c r="E98" s="176">
        <v>4953.41</v>
      </c>
      <c r="F98" s="162">
        <v>0</v>
      </c>
      <c r="G98" s="176">
        <v>142.5</v>
      </c>
      <c r="H98" s="162">
        <v>0</v>
      </c>
      <c r="I98" s="176">
        <v>5095.91</v>
      </c>
      <c r="J98" s="162">
        <v>0</v>
      </c>
      <c r="K98" s="176">
        <v>5095.91</v>
      </c>
      <c r="L98" s="176">
        <v>0</v>
      </c>
    </row>
    <row r="99" spans="1:12" x14ac:dyDescent="0.25">
      <c r="A99" s="246" t="s">
        <v>239</v>
      </c>
      <c r="B99" s="70" t="s">
        <v>679</v>
      </c>
      <c r="C99" s="176">
        <v>0</v>
      </c>
      <c r="D99" s="176">
        <v>0</v>
      </c>
      <c r="E99" s="176">
        <v>206</v>
      </c>
      <c r="F99" s="162">
        <v>0</v>
      </c>
      <c r="G99" s="176">
        <v>21</v>
      </c>
      <c r="H99" s="162">
        <v>0</v>
      </c>
      <c r="I99" s="176">
        <v>227</v>
      </c>
      <c r="J99" s="162">
        <v>0</v>
      </c>
      <c r="K99" s="176">
        <v>227</v>
      </c>
      <c r="L99" s="176">
        <v>0</v>
      </c>
    </row>
    <row r="100" spans="1:12" x14ac:dyDescent="0.25">
      <c r="A100" s="246" t="s">
        <v>587</v>
      </c>
      <c r="B100" s="70" t="s">
        <v>762</v>
      </c>
      <c r="C100" s="176">
        <v>0</v>
      </c>
      <c r="D100" s="176">
        <v>0</v>
      </c>
      <c r="E100" s="176">
        <v>818.11</v>
      </c>
      <c r="F100" s="162">
        <v>0</v>
      </c>
      <c r="G100" s="162">
        <v>0</v>
      </c>
      <c r="H100" s="162">
        <v>0</v>
      </c>
      <c r="I100" s="176">
        <v>818.11</v>
      </c>
      <c r="J100" s="162">
        <v>0</v>
      </c>
      <c r="K100" s="176">
        <v>818.11</v>
      </c>
      <c r="L100" s="176">
        <v>0</v>
      </c>
    </row>
    <row r="101" spans="1:12" x14ac:dyDescent="0.25">
      <c r="A101" s="246" t="s">
        <v>435</v>
      </c>
      <c r="B101" s="70" t="s">
        <v>418</v>
      </c>
      <c r="C101" s="176">
        <v>0</v>
      </c>
      <c r="D101" s="176">
        <v>0</v>
      </c>
      <c r="E101" s="176">
        <v>11931.29</v>
      </c>
      <c r="F101" s="162">
        <v>0</v>
      </c>
      <c r="G101" s="176">
        <v>8601.2099999999991</v>
      </c>
      <c r="H101" s="162">
        <v>0</v>
      </c>
      <c r="I101" s="176">
        <v>20532.5</v>
      </c>
      <c r="J101" s="162">
        <v>0</v>
      </c>
      <c r="K101" s="176">
        <v>20532.5</v>
      </c>
      <c r="L101" s="176">
        <v>0</v>
      </c>
    </row>
    <row r="102" spans="1:12" x14ac:dyDescent="0.25">
      <c r="A102" s="246" t="s">
        <v>619</v>
      </c>
      <c r="B102" s="70" t="s">
        <v>910</v>
      </c>
      <c r="C102" s="176">
        <v>0</v>
      </c>
      <c r="D102" s="176">
        <v>0</v>
      </c>
      <c r="E102" s="176">
        <v>152794.72</v>
      </c>
      <c r="F102" s="162">
        <v>0</v>
      </c>
      <c r="G102" s="176">
        <v>16829.25</v>
      </c>
      <c r="H102" s="162">
        <v>0</v>
      </c>
      <c r="I102" s="176">
        <v>169623.97</v>
      </c>
      <c r="J102" s="162">
        <v>0</v>
      </c>
      <c r="K102" s="176">
        <v>169623.97</v>
      </c>
      <c r="L102" s="176">
        <v>0</v>
      </c>
    </row>
    <row r="103" spans="1:12" x14ac:dyDescent="0.25">
      <c r="A103" s="246" t="s">
        <v>641</v>
      </c>
      <c r="B103" s="70" t="s">
        <v>926</v>
      </c>
      <c r="C103" s="176">
        <v>0</v>
      </c>
      <c r="D103" s="176">
        <v>0</v>
      </c>
      <c r="E103" s="176">
        <v>49481.87</v>
      </c>
      <c r="F103" s="162">
        <v>0</v>
      </c>
      <c r="G103" s="176">
        <v>5810.35</v>
      </c>
      <c r="H103" s="162">
        <v>0</v>
      </c>
      <c r="I103" s="176">
        <v>55292.22</v>
      </c>
      <c r="J103" s="162">
        <v>0</v>
      </c>
      <c r="K103" s="176">
        <v>55292.22</v>
      </c>
      <c r="L103" s="176">
        <v>0</v>
      </c>
    </row>
    <row r="104" spans="1:12" x14ac:dyDescent="0.25">
      <c r="A104" s="246" t="s">
        <v>229</v>
      </c>
      <c r="B104" s="70" t="s">
        <v>231</v>
      </c>
      <c r="C104" s="176">
        <v>0</v>
      </c>
      <c r="D104" s="176">
        <v>0</v>
      </c>
      <c r="E104" s="176">
        <v>850.62</v>
      </c>
      <c r="F104" s="162">
        <v>0</v>
      </c>
      <c r="G104" s="176">
        <v>86.68</v>
      </c>
      <c r="H104" s="162">
        <v>0</v>
      </c>
      <c r="I104" s="176">
        <v>937.3</v>
      </c>
      <c r="J104" s="162">
        <v>0</v>
      </c>
      <c r="K104" s="176">
        <v>937.3</v>
      </c>
      <c r="L104" s="176">
        <v>0</v>
      </c>
    </row>
    <row r="105" spans="1:12" x14ac:dyDescent="0.25">
      <c r="A105" s="246" t="s">
        <v>799</v>
      </c>
      <c r="B105" s="70" t="s">
        <v>1154</v>
      </c>
      <c r="C105" s="176">
        <v>0</v>
      </c>
      <c r="D105" s="176">
        <v>0</v>
      </c>
      <c r="E105" s="176">
        <v>2074.44</v>
      </c>
      <c r="F105" s="162">
        <v>0</v>
      </c>
      <c r="G105" s="176">
        <v>283.2</v>
      </c>
      <c r="H105" s="162">
        <v>0</v>
      </c>
      <c r="I105" s="176">
        <v>2357.64</v>
      </c>
      <c r="J105" s="162">
        <v>0</v>
      </c>
      <c r="K105" s="176">
        <v>2357.64</v>
      </c>
      <c r="L105" s="176">
        <v>0</v>
      </c>
    </row>
    <row r="106" spans="1:12" x14ac:dyDescent="0.25">
      <c r="A106" s="246" t="s">
        <v>87</v>
      </c>
      <c r="B106" s="70" t="s">
        <v>617</v>
      </c>
      <c r="C106" s="176">
        <v>0</v>
      </c>
      <c r="D106" s="176">
        <v>0</v>
      </c>
      <c r="E106" s="176">
        <v>1070.56</v>
      </c>
      <c r="F106" s="162">
        <v>0</v>
      </c>
      <c r="G106" s="176">
        <v>215.52</v>
      </c>
      <c r="H106" s="162">
        <v>0</v>
      </c>
      <c r="I106" s="176">
        <v>1286.08</v>
      </c>
      <c r="J106" s="162">
        <v>0</v>
      </c>
      <c r="K106" s="176">
        <v>1286.08</v>
      </c>
      <c r="L106" s="176">
        <v>0</v>
      </c>
    </row>
    <row r="107" spans="1:12" x14ac:dyDescent="0.25">
      <c r="A107" s="246" t="s">
        <v>5</v>
      </c>
      <c r="B107" s="70" t="s">
        <v>987</v>
      </c>
      <c r="C107" s="176">
        <v>0</v>
      </c>
      <c r="D107" s="176">
        <v>0</v>
      </c>
      <c r="E107" s="162">
        <v>0</v>
      </c>
      <c r="F107" s="162">
        <v>0</v>
      </c>
      <c r="G107" s="176">
        <v>2532</v>
      </c>
      <c r="H107" s="162">
        <v>0</v>
      </c>
      <c r="I107" s="176">
        <v>2532</v>
      </c>
      <c r="J107" s="162">
        <v>0</v>
      </c>
      <c r="K107" s="176">
        <v>2532</v>
      </c>
      <c r="L107" s="176">
        <v>0</v>
      </c>
    </row>
    <row r="108" spans="1:12" x14ac:dyDescent="0.25">
      <c r="A108" s="246" t="s">
        <v>766</v>
      </c>
      <c r="B108" s="70" t="s">
        <v>396</v>
      </c>
      <c r="C108" s="176">
        <v>0</v>
      </c>
      <c r="D108" s="176">
        <v>0</v>
      </c>
      <c r="E108" s="176">
        <v>1847</v>
      </c>
      <c r="F108" s="162">
        <v>0</v>
      </c>
      <c r="G108" s="176">
        <v>70</v>
      </c>
      <c r="H108" s="162">
        <v>0</v>
      </c>
      <c r="I108" s="176">
        <v>1917</v>
      </c>
      <c r="J108" s="162">
        <v>0</v>
      </c>
      <c r="K108" s="176">
        <v>1917</v>
      </c>
      <c r="L108" s="176">
        <v>0</v>
      </c>
    </row>
    <row r="109" spans="1:12" x14ac:dyDescent="0.25">
      <c r="A109" s="246" t="s">
        <v>721</v>
      </c>
      <c r="B109" s="70" t="s">
        <v>862</v>
      </c>
      <c r="C109" s="176">
        <v>0</v>
      </c>
      <c r="D109" s="176">
        <v>0</v>
      </c>
      <c r="E109" s="162">
        <v>0</v>
      </c>
      <c r="F109" s="176">
        <v>1000</v>
      </c>
      <c r="G109" s="162">
        <v>0</v>
      </c>
      <c r="H109" s="162">
        <v>0</v>
      </c>
      <c r="I109" s="162">
        <v>0</v>
      </c>
      <c r="J109" s="176">
        <v>1000</v>
      </c>
      <c r="K109" s="176">
        <v>0</v>
      </c>
      <c r="L109" s="176">
        <v>1000</v>
      </c>
    </row>
    <row r="110" spans="1:12" x14ac:dyDescent="0.25">
      <c r="A110" s="246" t="s">
        <v>629</v>
      </c>
      <c r="B110" s="70" t="s">
        <v>2</v>
      </c>
      <c r="C110" s="176">
        <v>0</v>
      </c>
      <c r="D110" s="176">
        <v>0</v>
      </c>
      <c r="E110" s="176">
        <v>60.09</v>
      </c>
      <c r="F110" s="162">
        <v>0</v>
      </c>
      <c r="G110" s="176">
        <v>4</v>
      </c>
      <c r="H110" s="162">
        <v>0</v>
      </c>
      <c r="I110" s="176">
        <v>64.09</v>
      </c>
      <c r="J110" s="162">
        <v>0</v>
      </c>
      <c r="K110" s="176">
        <v>64.09</v>
      </c>
      <c r="L110" s="176">
        <v>0</v>
      </c>
    </row>
    <row r="111" spans="1:12" x14ac:dyDescent="0.25">
      <c r="A111" s="246" t="s">
        <v>647</v>
      </c>
      <c r="B111" s="70" t="s">
        <v>1043</v>
      </c>
      <c r="C111" s="176">
        <v>0</v>
      </c>
      <c r="D111" s="176">
        <v>0</v>
      </c>
      <c r="E111" s="176">
        <v>1720.43</v>
      </c>
      <c r="F111" s="162">
        <v>0</v>
      </c>
      <c r="G111" s="162">
        <v>0</v>
      </c>
      <c r="H111" s="162">
        <v>0</v>
      </c>
      <c r="I111" s="176">
        <v>1720.43</v>
      </c>
      <c r="J111" s="162">
        <v>0</v>
      </c>
      <c r="K111" s="176">
        <v>1720.43</v>
      </c>
      <c r="L111" s="176">
        <v>0</v>
      </c>
    </row>
    <row r="112" spans="1:12" x14ac:dyDescent="0.25">
      <c r="A112" s="246" t="s">
        <v>136</v>
      </c>
      <c r="B112" s="70" t="s">
        <v>162</v>
      </c>
      <c r="C112" s="176">
        <v>0</v>
      </c>
      <c r="D112" s="176">
        <v>0</v>
      </c>
      <c r="E112" s="162">
        <v>0</v>
      </c>
      <c r="F112" s="162">
        <v>0</v>
      </c>
      <c r="G112" s="176">
        <v>110.5</v>
      </c>
      <c r="H112" s="162">
        <v>0</v>
      </c>
      <c r="I112" s="176">
        <v>110.5</v>
      </c>
      <c r="J112" s="162">
        <v>0</v>
      </c>
      <c r="K112" s="176">
        <v>110.5</v>
      </c>
      <c r="L112" s="176">
        <v>0</v>
      </c>
    </row>
    <row r="113" spans="1:12" x14ac:dyDescent="0.25">
      <c r="A113" s="246" t="s">
        <v>155</v>
      </c>
      <c r="B113" s="70" t="s">
        <v>162</v>
      </c>
      <c r="C113" s="176">
        <v>0</v>
      </c>
      <c r="D113" s="176">
        <v>0</v>
      </c>
      <c r="E113" s="162">
        <v>0</v>
      </c>
      <c r="F113" s="162">
        <v>0</v>
      </c>
      <c r="G113" s="176">
        <v>4830.43</v>
      </c>
      <c r="H113" s="162">
        <v>0</v>
      </c>
      <c r="I113" s="176">
        <v>4830.43</v>
      </c>
      <c r="J113" s="162">
        <v>0</v>
      </c>
      <c r="K113" s="176">
        <v>4830.43</v>
      </c>
      <c r="L113" s="176">
        <v>0</v>
      </c>
    </row>
    <row r="114" spans="1:12" x14ac:dyDescent="0.25">
      <c r="A114" s="246" t="s">
        <v>397</v>
      </c>
      <c r="B114" s="70" t="s">
        <v>298</v>
      </c>
      <c r="C114" s="176">
        <v>0</v>
      </c>
      <c r="D114" s="176">
        <v>0</v>
      </c>
      <c r="E114" s="176">
        <v>3.38</v>
      </c>
      <c r="F114" s="176">
        <v>4.12</v>
      </c>
      <c r="G114" s="176">
        <v>0.12</v>
      </c>
      <c r="H114" s="162">
        <v>0</v>
      </c>
      <c r="I114" s="176">
        <v>3.5</v>
      </c>
      <c r="J114" s="176">
        <v>4.12</v>
      </c>
      <c r="K114" s="176">
        <v>0</v>
      </c>
      <c r="L114" s="176">
        <v>0.62</v>
      </c>
    </row>
    <row r="115" spans="1:12" x14ac:dyDescent="0.25">
      <c r="A115" s="246" t="s">
        <v>1139</v>
      </c>
      <c r="B115" s="70" t="s">
        <v>64</v>
      </c>
      <c r="C115" s="176">
        <v>0</v>
      </c>
      <c r="D115" s="176">
        <v>0</v>
      </c>
      <c r="E115" s="176">
        <v>2259</v>
      </c>
      <c r="F115" s="162">
        <v>0</v>
      </c>
      <c r="G115" s="162">
        <v>0</v>
      </c>
      <c r="H115" s="162">
        <v>0</v>
      </c>
      <c r="I115" s="176">
        <v>2259</v>
      </c>
      <c r="J115" s="162">
        <v>0</v>
      </c>
      <c r="K115" s="176">
        <v>2259</v>
      </c>
      <c r="L115" s="176">
        <v>0</v>
      </c>
    </row>
    <row r="116" spans="1:12" x14ac:dyDescent="0.25">
      <c r="A116" s="246" t="s">
        <v>728</v>
      </c>
      <c r="B116" s="70" t="s">
        <v>1069</v>
      </c>
      <c r="C116" s="176">
        <v>0</v>
      </c>
      <c r="D116" s="176">
        <v>0</v>
      </c>
      <c r="E116" s="176">
        <v>34.119999999999997</v>
      </c>
      <c r="F116" s="162">
        <v>0</v>
      </c>
      <c r="G116" s="176">
        <v>45</v>
      </c>
      <c r="H116" s="162">
        <v>0</v>
      </c>
      <c r="I116" s="176">
        <v>79.12</v>
      </c>
      <c r="J116" s="162">
        <v>0</v>
      </c>
      <c r="K116" s="176">
        <v>79.12</v>
      </c>
      <c r="L116" s="176">
        <v>0</v>
      </c>
    </row>
    <row r="117" spans="1:12" x14ac:dyDescent="0.25">
      <c r="A117" s="246" t="s">
        <v>498</v>
      </c>
      <c r="B117" s="70" t="s">
        <v>648</v>
      </c>
      <c r="C117" s="176">
        <v>0</v>
      </c>
      <c r="D117" s="176">
        <v>0</v>
      </c>
      <c r="E117" s="162">
        <v>0</v>
      </c>
      <c r="F117" s="162">
        <v>0</v>
      </c>
      <c r="G117" s="176">
        <v>14.35</v>
      </c>
      <c r="H117" s="162">
        <v>0</v>
      </c>
      <c r="I117" s="176">
        <v>14.35</v>
      </c>
      <c r="J117" s="162">
        <v>0</v>
      </c>
      <c r="K117" s="176">
        <v>14.35</v>
      </c>
      <c r="L117" s="176">
        <v>0</v>
      </c>
    </row>
    <row r="118" spans="1:12" x14ac:dyDescent="0.25">
      <c r="A118" s="246" t="s">
        <v>850</v>
      </c>
      <c r="B118" s="70" t="s">
        <v>900</v>
      </c>
      <c r="C118" s="176">
        <v>0</v>
      </c>
      <c r="D118" s="176">
        <v>0</v>
      </c>
      <c r="E118" s="176">
        <v>2153.4</v>
      </c>
      <c r="F118" s="162">
        <v>0</v>
      </c>
      <c r="G118" s="176">
        <v>168</v>
      </c>
      <c r="H118" s="162">
        <v>0</v>
      </c>
      <c r="I118" s="176">
        <v>2321.4</v>
      </c>
      <c r="J118" s="162">
        <v>0</v>
      </c>
      <c r="K118" s="176">
        <v>2321.4</v>
      </c>
      <c r="L118" s="176">
        <v>0</v>
      </c>
    </row>
    <row r="119" spans="1:12" x14ac:dyDescent="0.25">
      <c r="A119" s="246" t="s">
        <v>100</v>
      </c>
      <c r="B119" s="70" t="s">
        <v>185</v>
      </c>
      <c r="C119" s="176">
        <v>0</v>
      </c>
      <c r="D119" s="176">
        <v>0</v>
      </c>
      <c r="E119" s="176">
        <v>815.76</v>
      </c>
      <c r="F119" s="162">
        <v>0</v>
      </c>
      <c r="G119" s="176">
        <v>70.05</v>
      </c>
      <c r="H119" s="162">
        <v>0</v>
      </c>
      <c r="I119" s="176">
        <v>885.81</v>
      </c>
      <c r="J119" s="162">
        <v>0</v>
      </c>
      <c r="K119" s="176">
        <v>885.81</v>
      </c>
      <c r="L119" s="176">
        <v>0</v>
      </c>
    </row>
    <row r="120" spans="1:12" x14ac:dyDescent="0.25">
      <c r="A120" s="246" t="s">
        <v>1198</v>
      </c>
      <c r="B120" s="70" t="s">
        <v>1006</v>
      </c>
      <c r="C120" s="176">
        <v>0</v>
      </c>
      <c r="D120" s="176">
        <v>0</v>
      </c>
      <c r="E120" s="176">
        <v>2662.11</v>
      </c>
      <c r="F120" s="162">
        <v>0</v>
      </c>
      <c r="G120" s="176">
        <v>172.04</v>
      </c>
      <c r="H120" s="162">
        <v>0</v>
      </c>
      <c r="I120" s="176">
        <v>2834.15</v>
      </c>
      <c r="J120" s="162">
        <v>0</v>
      </c>
      <c r="K120" s="176">
        <v>2834.15</v>
      </c>
      <c r="L120" s="176">
        <v>0</v>
      </c>
    </row>
    <row r="121" spans="1:12" x14ac:dyDescent="0.25">
      <c r="A121" s="246" t="s">
        <v>90</v>
      </c>
      <c r="B121" s="70" t="s">
        <v>186</v>
      </c>
      <c r="C121" s="176">
        <v>0</v>
      </c>
      <c r="D121" s="176">
        <v>0</v>
      </c>
      <c r="E121" s="162">
        <v>0</v>
      </c>
      <c r="F121" s="176">
        <v>1161.5999999999999</v>
      </c>
      <c r="G121" s="162">
        <v>0</v>
      </c>
      <c r="H121" s="162">
        <v>0</v>
      </c>
      <c r="I121" s="162">
        <v>0</v>
      </c>
      <c r="J121" s="176">
        <v>1161.5999999999999</v>
      </c>
      <c r="K121" s="176">
        <v>0</v>
      </c>
      <c r="L121" s="176">
        <v>1161.5999999999999</v>
      </c>
    </row>
    <row r="122" spans="1:12" x14ac:dyDescent="0.25">
      <c r="A122" s="246" t="s">
        <v>381</v>
      </c>
      <c r="B122" s="70" t="s">
        <v>645</v>
      </c>
      <c r="C122" s="176">
        <v>0</v>
      </c>
      <c r="D122" s="176">
        <v>0</v>
      </c>
      <c r="E122" s="162">
        <v>0</v>
      </c>
      <c r="F122" s="176">
        <v>645.4</v>
      </c>
      <c r="G122" s="162">
        <v>0</v>
      </c>
      <c r="H122" s="162">
        <v>0</v>
      </c>
      <c r="I122" s="162">
        <v>0</v>
      </c>
      <c r="J122" s="176">
        <v>645.4</v>
      </c>
      <c r="K122" s="176">
        <v>0</v>
      </c>
      <c r="L122" s="176">
        <v>645.4</v>
      </c>
    </row>
    <row r="123" spans="1:12" x14ac:dyDescent="0.25">
      <c r="A123" s="246" t="s">
        <v>707</v>
      </c>
      <c r="B123" s="70" t="s">
        <v>47</v>
      </c>
      <c r="C123" s="176">
        <v>0</v>
      </c>
      <c r="D123" s="176">
        <v>0</v>
      </c>
      <c r="E123" s="162">
        <v>0</v>
      </c>
      <c r="F123" s="176">
        <v>154402.59</v>
      </c>
      <c r="G123" s="162">
        <v>0</v>
      </c>
      <c r="H123" s="176">
        <v>11025.8</v>
      </c>
      <c r="I123" s="162">
        <v>0</v>
      </c>
      <c r="J123" s="176">
        <v>165428.39000000001</v>
      </c>
      <c r="K123" s="176">
        <v>0</v>
      </c>
      <c r="L123" s="176">
        <v>165428.39000000001</v>
      </c>
    </row>
    <row r="124" spans="1:12" x14ac:dyDescent="0.25">
      <c r="A124" s="246" t="s">
        <v>1039</v>
      </c>
      <c r="B124" s="70" t="s">
        <v>350</v>
      </c>
      <c r="C124" s="176">
        <v>0</v>
      </c>
      <c r="D124" s="176">
        <v>0</v>
      </c>
      <c r="E124" s="162">
        <v>0</v>
      </c>
      <c r="F124" s="176">
        <v>3539.43</v>
      </c>
      <c r="G124" s="162">
        <v>0</v>
      </c>
      <c r="H124" s="176">
        <v>1295.8699999999999</v>
      </c>
      <c r="I124" s="162">
        <v>0</v>
      </c>
      <c r="J124" s="176">
        <v>4835.3</v>
      </c>
      <c r="K124" s="176">
        <v>0</v>
      </c>
      <c r="L124" s="176">
        <v>4835.3</v>
      </c>
    </row>
    <row r="125" spans="1:12" x14ac:dyDescent="0.25">
      <c r="A125" s="246" t="s">
        <v>296</v>
      </c>
      <c r="B125" s="70" t="s">
        <v>17</v>
      </c>
      <c r="C125" s="176">
        <v>0</v>
      </c>
      <c r="D125" s="176">
        <v>0</v>
      </c>
      <c r="E125" s="162">
        <v>0</v>
      </c>
      <c r="F125" s="176">
        <v>21850.14</v>
      </c>
      <c r="G125" s="162">
        <v>0</v>
      </c>
      <c r="H125" s="176">
        <v>15368.92</v>
      </c>
      <c r="I125" s="162">
        <v>0</v>
      </c>
      <c r="J125" s="176">
        <v>37219.06</v>
      </c>
      <c r="K125" s="176">
        <v>0</v>
      </c>
      <c r="L125" s="176">
        <v>37219.06</v>
      </c>
    </row>
    <row r="126" spans="1:12" x14ac:dyDescent="0.25">
      <c r="A126" s="246" t="s">
        <v>1132</v>
      </c>
      <c r="B126" s="70" t="s">
        <v>1265</v>
      </c>
      <c r="C126" s="176">
        <v>0</v>
      </c>
      <c r="D126" s="176">
        <v>0</v>
      </c>
      <c r="E126" s="162">
        <v>0</v>
      </c>
      <c r="F126" s="176">
        <v>91932.86</v>
      </c>
      <c r="G126" s="162">
        <v>0</v>
      </c>
      <c r="H126" s="176">
        <v>5309.91</v>
      </c>
      <c r="I126" s="162">
        <v>0</v>
      </c>
      <c r="J126" s="176">
        <v>97242.77</v>
      </c>
      <c r="K126" s="176">
        <v>0</v>
      </c>
      <c r="L126" s="176">
        <v>97242.77</v>
      </c>
    </row>
    <row r="127" spans="1:12" x14ac:dyDescent="0.25">
      <c r="A127" s="246" t="s">
        <v>226</v>
      </c>
      <c r="B127" s="70" t="s">
        <v>1003</v>
      </c>
      <c r="C127" s="176">
        <v>0</v>
      </c>
      <c r="D127" s="176">
        <v>0</v>
      </c>
      <c r="E127" s="162">
        <v>0</v>
      </c>
      <c r="F127" s="176">
        <v>13380</v>
      </c>
      <c r="G127" s="162">
        <v>0</v>
      </c>
      <c r="H127" s="176">
        <v>1169.56</v>
      </c>
      <c r="I127" s="162">
        <v>0</v>
      </c>
      <c r="J127" s="176">
        <v>14549.56</v>
      </c>
      <c r="K127" s="176">
        <v>0</v>
      </c>
      <c r="L127" s="176">
        <v>14549.56</v>
      </c>
    </row>
    <row r="128" spans="1:12" x14ac:dyDescent="0.25">
      <c r="A128" s="246" t="s">
        <v>487</v>
      </c>
      <c r="B128" s="70" t="s">
        <v>530</v>
      </c>
      <c r="C128" s="176">
        <v>0</v>
      </c>
      <c r="D128" s="176">
        <v>0</v>
      </c>
      <c r="E128" s="162">
        <v>0</v>
      </c>
      <c r="F128" s="176">
        <v>27651.72</v>
      </c>
      <c r="G128" s="162">
        <v>0</v>
      </c>
      <c r="H128" s="176">
        <v>1911.96</v>
      </c>
      <c r="I128" s="162">
        <v>0</v>
      </c>
      <c r="J128" s="176">
        <v>29563.68</v>
      </c>
      <c r="K128" s="176">
        <v>0</v>
      </c>
      <c r="L128" s="176">
        <v>29563.68</v>
      </c>
    </row>
    <row r="129" spans="1:12" x14ac:dyDescent="0.25">
      <c r="A129" s="246" t="s">
        <v>92</v>
      </c>
      <c r="B129" s="70" t="s">
        <v>809</v>
      </c>
      <c r="C129" s="176">
        <v>0</v>
      </c>
      <c r="D129" s="176">
        <v>0</v>
      </c>
      <c r="E129" s="162">
        <v>0</v>
      </c>
      <c r="F129" s="176">
        <v>620.04</v>
      </c>
      <c r="G129" s="162">
        <v>0</v>
      </c>
      <c r="H129" s="176">
        <v>8.32</v>
      </c>
      <c r="I129" s="162">
        <v>0</v>
      </c>
      <c r="J129" s="176">
        <v>628.36</v>
      </c>
      <c r="K129" s="176">
        <v>0</v>
      </c>
      <c r="L129" s="176">
        <v>628.36</v>
      </c>
    </row>
    <row r="130" spans="1:12" x14ac:dyDescent="0.25">
      <c r="A130" s="246" t="s">
        <v>1164</v>
      </c>
      <c r="B130" s="70" t="s">
        <v>684</v>
      </c>
      <c r="C130" s="176">
        <v>0</v>
      </c>
      <c r="D130" s="176">
        <v>0</v>
      </c>
      <c r="E130" s="162">
        <v>0</v>
      </c>
      <c r="F130" s="176">
        <v>2956.67</v>
      </c>
      <c r="G130" s="162">
        <v>0</v>
      </c>
      <c r="H130" s="162">
        <v>0</v>
      </c>
      <c r="I130" s="162">
        <v>0</v>
      </c>
      <c r="J130" s="176">
        <v>2956.67</v>
      </c>
      <c r="K130" s="176">
        <v>0</v>
      </c>
      <c r="L130" s="176">
        <v>2956.67</v>
      </c>
    </row>
    <row r="131" spans="1:12" x14ac:dyDescent="0.25">
      <c r="A131" s="246" t="s">
        <v>915</v>
      </c>
      <c r="B131" s="70" t="s">
        <v>1238</v>
      </c>
      <c r="C131" s="176">
        <v>0</v>
      </c>
      <c r="D131" s="176">
        <v>0</v>
      </c>
      <c r="E131" s="162">
        <v>0</v>
      </c>
      <c r="F131" s="176">
        <v>9133.8799999999992</v>
      </c>
      <c r="G131" s="162">
        <v>0</v>
      </c>
      <c r="H131" s="176">
        <v>824.22</v>
      </c>
      <c r="I131" s="162">
        <v>0</v>
      </c>
      <c r="J131" s="176">
        <v>9958.1</v>
      </c>
      <c r="K131" s="176">
        <v>0</v>
      </c>
      <c r="L131" s="176">
        <v>9958.1</v>
      </c>
    </row>
    <row r="132" spans="1:12" x14ac:dyDescent="0.25">
      <c r="A132" s="246" t="s">
        <v>1181</v>
      </c>
      <c r="B132" s="70" t="s">
        <v>353</v>
      </c>
      <c r="C132" s="176">
        <v>0</v>
      </c>
      <c r="D132" s="176">
        <v>0</v>
      </c>
      <c r="E132" s="162">
        <v>0</v>
      </c>
      <c r="F132" s="176">
        <v>36514.120000000003</v>
      </c>
      <c r="G132" s="162">
        <v>0</v>
      </c>
      <c r="H132" s="176">
        <v>28682.84</v>
      </c>
      <c r="I132" s="162">
        <v>0</v>
      </c>
      <c r="J132" s="176">
        <v>65196.959999999999</v>
      </c>
      <c r="K132" s="176">
        <v>0</v>
      </c>
      <c r="L132" s="176">
        <v>65196.959999999999</v>
      </c>
    </row>
    <row r="133" spans="1:12" x14ac:dyDescent="0.25">
      <c r="A133" s="246" t="s">
        <v>1189</v>
      </c>
      <c r="B133" s="70" t="s">
        <v>1207</v>
      </c>
      <c r="C133" s="176">
        <v>0</v>
      </c>
      <c r="D133" s="176">
        <v>0</v>
      </c>
      <c r="E133" s="162">
        <v>0</v>
      </c>
      <c r="F133" s="176">
        <v>179.16</v>
      </c>
      <c r="G133" s="162">
        <v>0</v>
      </c>
      <c r="H133" s="176">
        <v>133.33000000000001</v>
      </c>
      <c r="I133" s="162">
        <v>0</v>
      </c>
      <c r="J133" s="176">
        <v>312.49</v>
      </c>
      <c r="K133" s="176">
        <v>0</v>
      </c>
      <c r="L133" s="176">
        <v>312.49</v>
      </c>
    </row>
    <row r="134" spans="1:12" x14ac:dyDescent="0.25">
      <c r="A134" s="246" t="s">
        <v>119</v>
      </c>
      <c r="B134" s="70" t="s">
        <v>632</v>
      </c>
      <c r="C134" s="176">
        <v>0</v>
      </c>
      <c r="D134" s="176">
        <v>0</v>
      </c>
      <c r="E134" s="162">
        <v>0</v>
      </c>
      <c r="F134" s="176">
        <v>2048.33</v>
      </c>
      <c r="G134" s="162">
        <v>0</v>
      </c>
      <c r="H134" s="162">
        <v>0</v>
      </c>
      <c r="I134" s="162">
        <v>0</v>
      </c>
      <c r="J134" s="176">
        <v>2048.33</v>
      </c>
      <c r="K134" s="176">
        <v>0</v>
      </c>
      <c r="L134" s="176">
        <v>2048.33</v>
      </c>
    </row>
    <row r="135" spans="1:12" x14ac:dyDescent="0.25">
      <c r="A135" s="246" t="s">
        <v>1251</v>
      </c>
      <c r="B135" s="70" t="s">
        <v>339</v>
      </c>
      <c r="C135" s="176">
        <v>0</v>
      </c>
      <c r="D135" s="176">
        <v>0</v>
      </c>
      <c r="E135" s="162">
        <v>0</v>
      </c>
      <c r="F135" s="176">
        <v>4879.32</v>
      </c>
      <c r="G135" s="162">
        <v>0</v>
      </c>
      <c r="H135" s="176">
        <v>1045.17</v>
      </c>
      <c r="I135" s="162">
        <v>0</v>
      </c>
      <c r="J135" s="176">
        <v>5924.49</v>
      </c>
      <c r="K135" s="176">
        <v>0</v>
      </c>
      <c r="L135" s="176">
        <v>5924.49</v>
      </c>
    </row>
    <row r="136" spans="1:12" x14ac:dyDescent="0.25">
      <c r="A136" s="246" t="s">
        <v>448</v>
      </c>
      <c r="B136" s="70" t="s">
        <v>1112</v>
      </c>
      <c r="C136" s="176">
        <v>0</v>
      </c>
      <c r="D136" s="176">
        <v>0</v>
      </c>
      <c r="E136" s="162">
        <v>0</v>
      </c>
      <c r="F136" s="176">
        <v>124.17</v>
      </c>
      <c r="G136" s="162">
        <v>0</v>
      </c>
      <c r="H136" s="162">
        <v>0</v>
      </c>
      <c r="I136" s="162">
        <v>0</v>
      </c>
      <c r="J136" s="176">
        <v>124.17</v>
      </c>
      <c r="K136" s="176">
        <v>0</v>
      </c>
      <c r="L136" s="176">
        <v>124.17</v>
      </c>
    </row>
    <row r="137" spans="1:12" x14ac:dyDescent="0.25">
      <c r="A137" s="246" t="s">
        <v>829</v>
      </c>
      <c r="B137" s="70" t="s">
        <v>518</v>
      </c>
      <c r="C137" s="176">
        <v>0</v>
      </c>
      <c r="D137" s="176">
        <v>0</v>
      </c>
      <c r="E137" s="162">
        <v>0</v>
      </c>
      <c r="F137" s="176">
        <v>-2293.67</v>
      </c>
      <c r="G137" s="162">
        <v>0</v>
      </c>
      <c r="H137" s="176">
        <v>-597.67999999999995</v>
      </c>
      <c r="I137" s="162">
        <v>0</v>
      </c>
      <c r="J137" s="176">
        <v>-2891.35</v>
      </c>
      <c r="K137" s="176">
        <v>2891.35</v>
      </c>
      <c r="L137" s="176">
        <v>0</v>
      </c>
    </row>
    <row r="138" spans="1:12" x14ac:dyDescent="0.25">
      <c r="A138" s="246" t="s">
        <v>1213</v>
      </c>
      <c r="B138" s="70" t="s">
        <v>947</v>
      </c>
      <c r="C138" s="176">
        <v>0</v>
      </c>
      <c r="D138" s="176">
        <v>0</v>
      </c>
      <c r="E138" s="162">
        <v>0</v>
      </c>
      <c r="F138" s="162">
        <v>0</v>
      </c>
      <c r="G138" s="162">
        <v>0</v>
      </c>
      <c r="H138" s="176">
        <v>1827.5</v>
      </c>
      <c r="I138" s="162">
        <v>0</v>
      </c>
      <c r="J138" s="176">
        <v>1827.5</v>
      </c>
      <c r="K138" s="176">
        <v>0</v>
      </c>
      <c r="L138" s="176">
        <v>1827.5</v>
      </c>
    </row>
    <row r="139" spans="1:12" x14ac:dyDescent="0.25">
      <c r="A139" s="246" t="s">
        <v>660</v>
      </c>
      <c r="B139" s="70" t="s">
        <v>563</v>
      </c>
      <c r="C139" s="176">
        <v>0</v>
      </c>
      <c r="D139" s="176">
        <v>0</v>
      </c>
      <c r="E139" s="162">
        <v>0</v>
      </c>
      <c r="F139" s="162">
        <v>0</v>
      </c>
      <c r="G139" s="162">
        <v>0</v>
      </c>
      <c r="H139" s="176">
        <v>9000</v>
      </c>
      <c r="I139" s="162">
        <v>0</v>
      </c>
      <c r="J139" s="176">
        <v>9000</v>
      </c>
      <c r="K139" s="176">
        <v>0</v>
      </c>
      <c r="L139" s="176">
        <v>9000</v>
      </c>
    </row>
    <row r="140" spans="1:12" x14ac:dyDescent="0.25">
      <c r="A140" s="246" t="s">
        <v>525</v>
      </c>
      <c r="B140" s="70" t="s">
        <v>1147</v>
      </c>
      <c r="C140" s="176">
        <v>0</v>
      </c>
      <c r="D140" s="176">
        <v>0</v>
      </c>
      <c r="E140" s="162">
        <v>0</v>
      </c>
      <c r="F140" s="176">
        <v>13.44</v>
      </c>
      <c r="G140" s="162">
        <v>0</v>
      </c>
      <c r="H140" s="176">
        <v>15143.55</v>
      </c>
      <c r="I140" s="162">
        <v>0</v>
      </c>
      <c r="J140" s="176">
        <v>15156.99</v>
      </c>
      <c r="K140" s="176">
        <v>0</v>
      </c>
      <c r="L140" s="176">
        <v>15156.99</v>
      </c>
    </row>
    <row r="141" spans="1:12" x14ac:dyDescent="0.25">
      <c r="A141" s="246" t="s">
        <v>478</v>
      </c>
      <c r="B141" s="70" t="s">
        <v>1120</v>
      </c>
      <c r="C141" s="176">
        <v>0</v>
      </c>
      <c r="D141" s="176">
        <v>0</v>
      </c>
      <c r="E141" s="176">
        <v>0.15</v>
      </c>
      <c r="F141" s="176">
        <v>1.1299999999999999</v>
      </c>
      <c r="G141" s="162">
        <v>0</v>
      </c>
      <c r="H141" s="162">
        <v>0</v>
      </c>
      <c r="I141" s="176">
        <v>0.15</v>
      </c>
      <c r="J141" s="176">
        <v>1.1299999999999999</v>
      </c>
      <c r="K141" s="176">
        <v>0</v>
      </c>
      <c r="L141" s="176">
        <v>0.98</v>
      </c>
    </row>
    <row r="142" spans="1:12" x14ac:dyDescent="0.25">
      <c r="A142" s="246" t="s">
        <v>59</v>
      </c>
      <c r="B142" s="70" t="s">
        <v>1267</v>
      </c>
      <c r="C142" s="176">
        <v>0</v>
      </c>
      <c r="D142" s="176">
        <v>0</v>
      </c>
      <c r="E142" s="162">
        <v>0</v>
      </c>
      <c r="F142" s="162">
        <v>0</v>
      </c>
      <c r="G142" s="162">
        <v>0</v>
      </c>
      <c r="H142" s="162">
        <v>0</v>
      </c>
      <c r="I142" s="176">
        <v>292658.42</v>
      </c>
      <c r="J142" s="176">
        <v>292658.42</v>
      </c>
      <c r="K142" s="176">
        <v>0</v>
      </c>
      <c r="L142" s="176">
        <v>0</v>
      </c>
    </row>
    <row r="143" spans="1:12" x14ac:dyDescent="0.25">
      <c r="A143" s="246" t="s">
        <v>352</v>
      </c>
      <c r="B143" s="70" t="s">
        <v>1273</v>
      </c>
      <c r="C143" s="176">
        <v>0</v>
      </c>
      <c r="D143" s="176">
        <v>0</v>
      </c>
      <c r="E143" s="162">
        <v>0</v>
      </c>
      <c r="F143" s="162">
        <v>0</v>
      </c>
      <c r="G143" s="162">
        <v>0</v>
      </c>
      <c r="H143" s="162">
        <v>0</v>
      </c>
      <c r="I143" s="162">
        <v>0</v>
      </c>
      <c r="J143" s="162">
        <v>0</v>
      </c>
      <c r="K143" s="176">
        <v>0</v>
      </c>
      <c r="L143" s="176">
        <v>0</v>
      </c>
    </row>
    <row r="144" spans="1:12" x14ac:dyDescent="0.25">
      <c r="A144" s="246" t="s">
        <v>903</v>
      </c>
      <c r="B144" s="70" t="s">
        <v>455</v>
      </c>
      <c r="C144" s="176">
        <v>0</v>
      </c>
      <c r="D144" s="176">
        <v>0</v>
      </c>
      <c r="E144" s="162">
        <v>0</v>
      </c>
      <c r="F144" s="162">
        <v>0</v>
      </c>
      <c r="G144" s="162">
        <v>0</v>
      </c>
      <c r="H144" s="162">
        <v>0</v>
      </c>
      <c r="I144" s="162">
        <v>0</v>
      </c>
      <c r="J144" s="162">
        <v>0</v>
      </c>
      <c r="K144" s="176">
        <v>0</v>
      </c>
      <c r="L144" s="176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topLeftCell="A37"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566</v>
      </c>
      <c r="B1" s="11" t="s">
        <v>1054</v>
      </c>
      <c r="C1" s="157" t="s">
        <v>312</v>
      </c>
      <c r="D1" s="157" t="s">
        <v>675</v>
      </c>
      <c r="E1" s="157" t="s">
        <v>610</v>
      </c>
      <c r="F1" s="157" t="s">
        <v>360</v>
      </c>
      <c r="G1" s="157" t="s">
        <v>700</v>
      </c>
      <c r="H1" s="157" t="s">
        <v>665</v>
      </c>
      <c r="I1" s="157" t="s">
        <v>1067</v>
      </c>
      <c r="J1" s="157" t="s">
        <v>1248</v>
      </c>
      <c r="K1" s="157" t="s">
        <v>1184</v>
      </c>
      <c r="L1" s="157" t="s">
        <v>290</v>
      </c>
    </row>
    <row r="2" spans="1:12" x14ac:dyDescent="0.25">
      <c r="A2" s="221" t="s">
        <v>1264</v>
      </c>
      <c r="B2" s="103" t="s">
        <v>172</v>
      </c>
      <c r="C2" s="144">
        <v>5979.45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5979.45</v>
      </c>
      <c r="L2" s="144">
        <v>0</v>
      </c>
    </row>
    <row r="3" spans="1:12" x14ac:dyDescent="0.25">
      <c r="A3" s="221" t="s">
        <v>918</v>
      </c>
      <c r="B3" s="103" t="s">
        <v>1052</v>
      </c>
      <c r="C3" s="144">
        <v>12214.4</v>
      </c>
      <c r="D3" s="144">
        <v>0</v>
      </c>
      <c r="E3" s="144">
        <v>0</v>
      </c>
      <c r="F3" s="144">
        <v>0</v>
      </c>
      <c r="G3" s="144">
        <v>7974.4</v>
      </c>
      <c r="H3" s="144">
        <v>0</v>
      </c>
      <c r="I3" s="144">
        <v>7974.4</v>
      </c>
      <c r="J3" s="144">
        <v>0</v>
      </c>
      <c r="K3" s="144">
        <v>20188.8</v>
      </c>
      <c r="L3" s="144">
        <v>0</v>
      </c>
    </row>
    <row r="4" spans="1:12" x14ac:dyDescent="0.25">
      <c r="A4" s="221" t="s">
        <v>701</v>
      </c>
      <c r="B4" s="103" t="s">
        <v>772</v>
      </c>
      <c r="C4" s="144">
        <v>0</v>
      </c>
      <c r="D4" s="144">
        <v>0</v>
      </c>
      <c r="E4" s="144">
        <v>3987.2</v>
      </c>
      <c r="F4" s="144">
        <v>0</v>
      </c>
      <c r="G4" s="144">
        <v>0</v>
      </c>
      <c r="H4" s="144">
        <v>7974.4</v>
      </c>
      <c r="I4" s="144">
        <v>3987.2</v>
      </c>
      <c r="J4" s="144">
        <v>7974.4</v>
      </c>
      <c r="K4" s="144">
        <v>0</v>
      </c>
      <c r="L4" s="144">
        <v>3987.2</v>
      </c>
    </row>
    <row r="5" spans="1:12" x14ac:dyDescent="0.25">
      <c r="A5" s="221" t="s">
        <v>759</v>
      </c>
      <c r="B5" s="103" t="s">
        <v>825</v>
      </c>
      <c r="C5" s="144">
        <v>0</v>
      </c>
      <c r="D5" s="144">
        <v>4620</v>
      </c>
      <c r="E5" s="144">
        <v>0</v>
      </c>
      <c r="F5" s="144">
        <v>924</v>
      </c>
      <c r="G5" s="144">
        <v>0</v>
      </c>
      <c r="H5" s="144">
        <v>84</v>
      </c>
      <c r="I5" s="144">
        <v>0</v>
      </c>
      <c r="J5" s="144">
        <v>1008</v>
      </c>
      <c r="K5" s="144">
        <v>0</v>
      </c>
      <c r="L5" s="144">
        <v>5628</v>
      </c>
    </row>
    <row r="6" spans="1:12" x14ac:dyDescent="0.25">
      <c r="A6" s="221" t="s">
        <v>830</v>
      </c>
      <c r="B6" s="103" t="s">
        <v>1190</v>
      </c>
      <c r="C6" s="144">
        <v>0</v>
      </c>
      <c r="D6" s="144">
        <v>10985</v>
      </c>
      <c r="E6" s="144">
        <v>0</v>
      </c>
      <c r="F6" s="144">
        <v>1229.4000000000001</v>
      </c>
      <c r="G6" s="144">
        <v>0</v>
      </c>
      <c r="H6" s="144">
        <v>84</v>
      </c>
      <c r="I6" s="144">
        <v>0</v>
      </c>
      <c r="J6" s="144">
        <v>1313.4</v>
      </c>
      <c r="K6" s="144">
        <v>0</v>
      </c>
      <c r="L6" s="144">
        <v>12298.4</v>
      </c>
    </row>
    <row r="7" spans="1:12" x14ac:dyDescent="0.25">
      <c r="A7" s="221" t="s">
        <v>1010</v>
      </c>
      <c r="B7" s="103" t="s">
        <v>909</v>
      </c>
      <c r="C7" s="144">
        <v>0</v>
      </c>
      <c r="D7" s="144">
        <v>0</v>
      </c>
      <c r="E7" s="144">
        <v>236263.36</v>
      </c>
      <c r="F7" s="144">
        <v>236263.36</v>
      </c>
      <c r="G7" s="144">
        <v>30091.56</v>
      </c>
      <c r="H7" s="144">
        <v>30091.56</v>
      </c>
      <c r="I7" s="144">
        <v>266354.92</v>
      </c>
      <c r="J7" s="144">
        <v>266354.92</v>
      </c>
      <c r="K7" s="144">
        <v>0</v>
      </c>
      <c r="L7" s="144">
        <v>0</v>
      </c>
    </row>
    <row r="8" spans="1:12" x14ac:dyDescent="0.25">
      <c r="A8" s="221" t="s">
        <v>453</v>
      </c>
      <c r="B8" s="103" t="s">
        <v>548</v>
      </c>
      <c r="C8" s="144">
        <v>15356.93</v>
      </c>
      <c r="D8" s="144">
        <v>0</v>
      </c>
      <c r="E8" s="144">
        <v>244254.54</v>
      </c>
      <c r="F8" s="144">
        <v>248367.13</v>
      </c>
      <c r="G8" s="144">
        <v>31460.44</v>
      </c>
      <c r="H8" s="144">
        <v>32475.13</v>
      </c>
      <c r="I8" s="144">
        <v>275714.98</v>
      </c>
      <c r="J8" s="144">
        <v>280842.26</v>
      </c>
      <c r="K8" s="144">
        <v>10229.65</v>
      </c>
      <c r="L8" s="144">
        <v>0</v>
      </c>
    </row>
    <row r="9" spans="1:12" x14ac:dyDescent="0.25">
      <c r="A9" s="221" t="s">
        <v>274</v>
      </c>
      <c r="B9" s="103" t="s">
        <v>96</v>
      </c>
      <c r="C9" s="144">
        <v>0</v>
      </c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0</v>
      </c>
    </row>
    <row r="10" spans="1:12" x14ac:dyDescent="0.25">
      <c r="A10" s="221" t="s">
        <v>68</v>
      </c>
      <c r="B10" s="103" t="s">
        <v>250</v>
      </c>
      <c r="C10" s="144">
        <v>109912.88</v>
      </c>
      <c r="D10" s="144">
        <v>0</v>
      </c>
      <c r="E10" s="144">
        <v>163574.65</v>
      </c>
      <c r="F10" s="144">
        <v>179404.87</v>
      </c>
      <c r="G10" s="144">
        <v>7154.31</v>
      </c>
      <c r="H10" s="144">
        <v>9321.18</v>
      </c>
      <c r="I10" s="144">
        <v>170728.95999999999</v>
      </c>
      <c r="J10" s="144">
        <v>188726.05</v>
      </c>
      <c r="K10" s="144">
        <v>91915.79</v>
      </c>
      <c r="L10" s="144">
        <v>0</v>
      </c>
    </row>
    <row r="11" spans="1:12" x14ac:dyDescent="0.25">
      <c r="A11" s="221" t="s">
        <v>1261</v>
      </c>
      <c r="B11" s="103" t="s">
        <v>1011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</row>
    <row r="12" spans="1:12" x14ac:dyDescent="0.25">
      <c r="A12" s="221" t="s">
        <v>1075</v>
      </c>
      <c r="B12" s="103" t="s">
        <v>625</v>
      </c>
      <c r="C12" s="144">
        <v>4908.1099999999997</v>
      </c>
      <c r="D12" s="144">
        <v>0</v>
      </c>
      <c r="E12" s="144">
        <v>442557.45</v>
      </c>
      <c r="F12" s="144">
        <v>433951.54</v>
      </c>
      <c r="G12" s="144">
        <v>32862.26</v>
      </c>
      <c r="H12" s="144">
        <v>45743.11</v>
      </c>
      <c r="I12" s="144">
        <v>475419.71</v>
      </c>
      <c r="J12" s="144">
        <v>479694.65</v>
      </c>
      <c r="K12" s="144">
        <v>633.16999999999996</v>
      </c>
      <c r="L12" s="144">
        <v>0</v>
      </c>
    </row>
    <row r="13" spans="1:12" x14ac:dyDescent="0.25">
      <c r="A13" s="221" t="s">
        <v>77</v>
      </c>
      <c r="B13" s="103" t="s">
        <v>933</v>
      </c>
      <c r="C13" s="144">
        <v>0</v>
      </c>
      <c r="D13" s="144">
        <v>0</v>
      </c>
      <c r="E13" s="144">
        <v>0</v>
      </c>
      <c r="F13" s="144">
        <v>8053.52</v>
      </c>
      <c r="G13" s="144">
        <v>0</v>
      </c>
      <c r="H13" s="144">
        <v>0</v>
      </c>
      <c r="I13" s="144">
        <v>0</v>
      </c>
      <c r="J13" s="144">
        <v>8053.52</v>
      </c>
      <c r="K13" s="144">
        <v>0</v>
      </c>
      <c r="L13" s="144">
        <v>8053.52</v>
      </c>
    </row>
    <row r="14" spans="1:12" x14ac:dyDescent="0.25">
      <c r="A14" s="221" t="s">
        <v>696</v>
      </c>
      <c r="B14" s="103" t="s">
        <v>311</v>
      </c>
      <c r="C14" s="144">
        <v>0</v>
      </c>
      <c r="D14" s="144">
        <v>0</v>
      </c>
      <c r="E14" s="144">
        <v>420363.05</v>
      </c>
      <c r="F14" s="144">
        <v>423363.05</v>
      </c>
      <c r="G14" s="144">
        <v>21000.04</v>
      </c>
      <c r="H14" s="144">
        <v>18000.04</v>
      </c>
      <c r="I14" s="144">
        <v>441363.09</v>
      </c>
      <c r="J14" s="144">
        <v>441363.09</v>
      </c>
      <c r="K14" s="144">
        <v>0</v>
      </c>
      <c r="L14" s="144">
        <v>0</v>
      </c>
    </row>
    <row r="15" spans="1:12" x14ac:dyDescent="0.25">
      <c r="A15" s="221" t="s">
        <v>394</v>
      </c>
      <c r="B15" s="103" t="s">
        <v>167</v>
      </c>
      <c r="C15" s="144">
        <v>41096.5</v>
      </c>
      <c r="D15" s="144">
        <v>0</v>
      </c>
      <c r="E15" s="144">
        <v>112927.4</v>
      </c>
      <c r="F15" s="144">
        <v>123945.5</v>
      </c>
      <c r="G15" s="144">
        <v>63950.39</v>
      </c>
      <c r="H15" s="144">
        <v>85013.85</v>
      </c>
      <c r="I15" s="144">
        <v>176877.79</v>
      </c>
      <c r="J15" s="144">
        <v>208959.35</v>
      </c>
      <c r="K15" s="144">
        <v>9014.94</v>
      </c>
      <c r="L15" s="144">
        <v>0</v>
      </c>
    </row>
    <row r="16" spans="1:12" x14ac:dyDescent="0.25">
      <c r="A16" s="221" t="s">
        <v>739</v>
      </c>
      <c r="B16" s="103" t="s">
        <v>824</v>
      </c>
      <c r="C16" s="144">
        <v>0</v>
      </c>
      <c r="D16" s="144">
        <v>52.6</v>
      </c>
      <c r="E16" s="144">
        <v>140737.20000000001</v>
      </c>
      <c r="F16" s="144">
        <v>143100.29</v>
      </c>
      <c r="G16" s="144">
        <v>7845.73</v>
      </c>
      <c r="H16" s="144">
        <v>5474.94</v>
      </c>
      <c r="I16" s="144">
        <v>148582.93</v>
      </c>
      <c r="J16" s="144">
        <v>148575.23000000001</v>
      </c>
      <c r="K16" s="144">
        <v>0</v>
      </c>
      <c r="L16" s="144">
        <v>44.9</v>
      </c>
    </row>
    <row r="17" spans="1:12" x14ac:dyDescent="0.25">
      <c r="A17" s="221" t="s">
        <v>408</v>
      </c>
      <c r="B17" s="103" t="s">
        <v>1138</v>
      </c>
      <c r="C17" s="144">
        <v>0</v>
      </c>
      <c r="D17" s="144">
        <v>157431.82</v>
      </c>
      <c r="E17" s="144">
        <v>254135.55</v>
      </c>
      <c r="F17" s="144">
        <v>243514.75</v>
      </c>
      <c r="G17" s="144">
        <v>53393.16</v>
      </c>
      <c r="H17" s="144">
        <v>41687.56</v>
      </c>
      <c r="I17" s="144">
        <v>307528.71000000002</v>
      </c>
      <c r="J17" s="144">
        <v>285202.31</v>
      </c>
      <c r="K17" s="144">
        <v>0</v>
      </c>
      <c r="L17" s="144">
        <v>135105.42000000001</v>
      </c>
    </row>
    <row r="18" spans="1:12" x14ac:dyDescent="0.25">
      <c r="A18" s="221" t="s">
        <v>369</v>
      </c>
      <c r="B18" s="103" t="s">
        <v>843</v>
      </c>
      <c r="C18" s="144">
        <v>0</v>
      </c>
      <c r="D18" s="144">
        <v>826.16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826.16</v>
      </c>
    </row>
    <row r="19" spans="1:12" x14ac:dyDescent="0.25">
      <c r="A19" s="221" t="s">
        <v>514</v>
      </c>
      <c r="B19" s="103" t="s">
        <v>747</v>
      </c>
      <c r="C19" s="144">
        <v>16158.76</v>
      </c>
      <c r="D19" s="144">
        <v>0</v>
      </c>
      <c r="E19" s="144">
        <v>57930.84</v>
      </c>
      <c r="F19" s="144">
        <v>97244.57</v>
      </c>
      <c r="G19" s="144">
        <v>11333</v>
      </c>
      <c r="H19" s="144">
        <v>-20954.88</v>
      </c>
      <c r="I19" s="144">
        <v>69263.839999999997</v>
      </c>
      <c r="J19" s="144">
        <v>76289.69</v>
      </c>
      <c r="K19" s="144">
        <v>9132.91</v>
      </c>
      <c r="L19" s="144">
        <v>0</v>
      </c>
    </row>
    <row r="20" spans="1:12" x14ac:dyDescent="0.25">
      <c r="A20" s="221" t="s">
        <v>256</v>
      </c>
      <c r="B20" s="103" t="s">
        <v>892</v>
      </c>
      <c r="C20" s="144">
        <v>154.35</v>
      </c>
      <c r="D20" s="144">
        <v>0</v>
      </c>
      <c r="E20" s="144">
        <v>1703</v>
      </c>
      <c r="F20" s="144">
        <v>1847</v>
      </c>
      <c r="G20" s="144">
        <v>144</v>
      </c>
      <c r="H20" s="144">
        <v>84.35</v>
      </c>
      <c r="I20" s="144">
        <v>1847</v>
      </c>
      <c r="J20" s="144">
        <v>1931.35</v>
      </c>
      <c r="K20" s="144">
        <v>70</v>
      </c>
      <c r="L20" s="144">
        <v>0</v>
      </c>
    </row>
    <row r="21" spans="1:12" x14ac:dyDescent="0.25">
      <c r="A21" s="221" t="s">
        <v>121</v>
      </c>
      <c r="B21" s="103" t="s">
        <v>1083</v>
      </c>
      <c r="C21" s="144">
        <v>821.26</v>
      </c>
      <c r="D21" s="144">
        <v>0</v>
      </c>
      <c r="E21" s="144">
        <v>0</v>
      </c>
      <c r="F21" s="144">
        <v>0</v>
      </c>
      <c r="G21" s="144">
        <v>0</v>
      </c>
      <c r="H21" s="144">
        <v>0</v>
      </c>
      <c r="I21" s="144">
        <v>0</v>
      </c>
      <c r="J21" s="144">
        <v>0</v>
      </c>
      <c r="K21" s="144">
        <v>821.26</v>
      </c>
      <c r="L21" s="144">
        <v>0</v>
      </c>
    </row>
    <row r="22" spans="1:12" x14ac:dyDescent="0.25">
      <c r="A22" s="221" t="s">
        <v>309</v>
      </c>
      <c r="B22" s="103" t="s">
        <v>599</v>
      </c>
      <c r="C22" s="144">
        <v>0</v>
      </c>
      <c r="D22" s="144">
        <v>10426.67</v>
      </c>
      <c r="E22" s="144">
        <v>272691.06</v>
      </c>
      <c r="F22" s="144">
        <v>276363.15999999997</v>
      </c>
      <c r="G22" s="144">
        <v>31293.87</v>
      </c>
      <c r="H22" s="144">
        <v>29563</v>
      </c>
      <c r="I22" s="144">
        <v>303984.93</v>
      </c>
      <c r="J22" s="144">
        <v>305926.15999999997</v>
      </c>
      <c r="K22" s="144">
        <v>0</v>
      </c>
      <c r="L22" s="144">
        <v>12367.9</v>
      </c>
    </row>
    <row r="23" spans="1:12" x14ac:dyDescent="0.25">
      <c r="A23" s="221" t="s">
        <v>357</v>
      </c>
      <c r="B23" s="103" t="s">
        <v>365</v>
      </c>
      <c r="C23" s="144">
        <v>0</v>
      </c>
      <c r="D23" s="144">
        <v>0</v>
      </c>
      <c r="E23" s="144">
        <v>3832.43</v>
      </c>
      <c r="F23" s="144">
        <v>4645.1000000000004</v>
      </c>
      <c r="G23" s="144">
        <v>1335.87</v>
      </c>
      <c r="H23" s="144">
        <v>523.20000000000005</v>
      </c>
      <c r="I23" s="144">
        <v>5168.3</v>
      </c>
      <c r="J23" s="144">
        <v>5168.3</v>
      </c>
      <c r="K23" s="144">
        <v>0</v>
      </c>
      <c r="L23" s="144">
        <v>0</v>
      </c>
    </row>
    <row r="24" spans="1:12" x14ac:dyDescent="0.25">
      <c r="A24" s="221" t="s">
        <v>784</v>
      </c>
      <c r="B24" s="103" t="s">
        <v>75</v>
      </c>
      <c r="C24" s="144">
        <v>0</v>
      </c>
      <c r="D24" s="144">
        <v>6763.61</v>
      </c>
      <c r="E24" s="144">
        <v>64418.77</v>
      </c>
      <c r="F24" s="144">
        <v>68731.05</v>
      </c>
      <c r="G24" s="144">
        <v>1859.12</v>
      </c>
      <c r="H24" s="144">
        <v>7986.69</v>
      </c>
      <c r="I24" s="144">
        <v>66277.89</v>
      </c>
      <c r="J24" s="144">
        <v>76717.740000000005</v>
      </c>
      <c r="K24" s="144">
        <v>0</v>
      </c>
      <c r="L24" s="144">
        <v>17203.46</v>
      </c>
    </row>
    <row r="25" spans="1:12" x14ac:dyDescent="0.25">
      <c r="A25" s="221" t="s">
        <v>1070</v>
      </c>
      <c r="B25" s="103" t="s">
        <v>151</v>
      </c>
      <c r="C25" s="144">
        <v>0</v>
      </c>
      <c r="D25" s="144">
        <v>456.6</v>
      </c>
      <c r="E25" s="144">
        <v>8418.19</v>
      </c>
      <c r="F25" s="144">
        <v>0</v>
      </c>
      <c r="G25" s="144">
        <v>0</v>
      </c>
      <c r="H25" s="144">
        <v>0</v>
      </c>
      <c r="I25" s="144">
        <v>8418.19</v>
      </c>
      <c r="J25" s="144">
        <v>0</v>
      </c>
      <c r="K25" s="144">
        <v>7961.59</v>
      </c>
      <c r="L25" s="144">
        <v>0</v>
      </c>
    </row>
    <row r="26" spans="1:12" x14ac:dyDescent="0.25">
      <c r="A26" s="221" t="s">
        <v>1106</v>
      </c>
      <c r="B26" s="103" t="s">
        <v>771</v>
      </c>
      <c r="C26" s="144">
        <v>0</v>
      </c>
      <c r="D26" s="144">
        <v>1025.22</v>
      </c>
      <c r="E26" s="144">
        <v>11046.19</v>
      </c>
      <c r="F26" s="144">
        <v>11327.05</v>
      </c>
      <c r="G26" s="144">
        <v>1306.08</v>
      </c>
      <c r="H26" s="144">
        <v>1465.29</v>
      </c>
      <c r="I26" s="144">
        <v>12352.27</v>
      </c>
      <c r="J26" s="144">
        <v>12792.34</v>
      </c>
      <c r="K26" s="144">
        <v>0</v>
      </c>
      <c r="L26" s="144">
        <v>1465.29</v>
      </c>
    </row>
    <row r="27" spans="1:12" x14ac:dyDescent="0.25">
      <c r="A27" s="221" t="s">
        <v>150</v>
      </c>
      <c r="B27" s="103" t="s">
        <v>1021</v>
      </c>
      <c r="C27" s="144">
        <v>0</v>
      </c>
      <c r="D27" s="144">
        <v>6736.17</v>
      </c>
      <c r="E27" s="144">
        <v>169966.47</v>
      </c>
      <c r="F27" s="144">
        <v>170580.74</v>
      </c>
      <c r="G27" s="144">
        <v>26746.13</v>
      </c>
      <c r="H27" s="144">
        <v>19435.95</v>
      </c>
      <c r="I27" s="144">
        <v>196712.6</v>
      </c>
      <c r="J27" s="144">
        <v>190016.69</v>
      </c>
      <c r="K27" s="144">
        <v>0</v>
      </c>
      <c r="L27" s="144">
        <v>40.26</v>
      </c>
    </row>
    <row r="28" spans="1:12" x14ac:dyDescent="0.25">
      <c r="A28" s="221" t="s">
        <v>949</v>
      </c>
      <c r="B28" s="103" t="s">
        <v>1167</v>
      </c>
      <c r="C28" s="144">
        <v>4881.8500000000004</v>
      </c>
      <c r="D28" s="144">
        <v>0</v>
      </c>
      <c r="E28" s="144">
        <v>0</v>
      </c>
      <c r="F28" s="144">
        <v>0</v>
      </c>
      <c r="G28" s="144">
        <v>0</v>
      </c>
      <c r="H28" s="144">
        <v>1881.85</v>
      </c>
      <c r="I28" s="144">
        <v>0</v>
      </c>
      <c r="J28" s="144">
        <v>1881.85</v>
      </c>
      <c r="K28" s="144">
        <v>3000</v>
      </c>
      <c r="L28" s="144">
        <v>0</v>
      </c>
    </row>
    <row r="29" spans="1:12" x14ac:dyDescent="0.25">
      <c r="A29" s="221" t="s">
        <v>232</v>
      </c>
      <c r="B29" s="103" t="s">
        <v>846</v>
      </c>
      <c r="C29" s="144">
        <v>24.01</v>
      </c>
      <c r="D29" s="144">
        <v>0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24.01</v>
      </c>
      <c r="L29" s="144">
        <v>0</v>
      </c>
    </row>
    <row r="30" spans="1:12" x14ac:dyDescent="0.25">
      <c r="A30" s="221" t="s">
        <v>815</v>
      </c>
      <c r="B30" s="103" t="s">
        <v>324</v>
      </c>
      <c r="C30" s="144">
        <v>0</v>
      </c>
      <c r="D30" s="144">
        <v>761.86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761.86</v>
      </c>
    </row>
    <row r="31" spans="1:12" x14ac:dyDescent="0.25">
      <c r="A31" s="221" t="s">
        <v>549</v>
      </c>
      <c r="B31" s="103" t="s">
        <v>379</v>
      </c>
      <c r="C31" s="144">
        <v>0</v>
      </c>
      <c r="D31" s="144">
        <v>6639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4">
        <v>6639</v>
      </c>
    </row>
    <row r="32" spans="1:12" x14ac:dyDescent="0.25">
      <c r="A32" s="221" t="s">
        <v>540</v>
      </c>
      <c r="B32" s="103" t="s">
        <v>1277</v>
      </c>
      <c r="C32" s="144">
        <v>0</v>
      </c>
      <c r="D32" s="144">
        <v>663.8</v>
      </c>
      <c r="E32" s="144">
        <v>0</v>
      </c>
      <c r="F32" s="144">
        <v>0</v>
      </c>
      <c r="G32" s="144">
        <v>0</v>
      </c>
      <c r="H32" s="144">
        <v>0</v>
      </c>
      <c r="I32" s="144">
        <v>0</v>
      </c>
      <c r="J32" s="144">
        <v>0</v>
      </c>
      <c r="K32" s="144">
        <v>0</v>
      </c>
      <c r="L32" s="144">
        <v>663.8</v>
      </c>
    </row>
    <row r="33" spans="1:12" x14ac:dyDescent="0.25">
      <c r="A33" s="221" t="s">
        <v>291</v>
      </c>
      <c r="B33" s="103" t="s">
        <v>1210</v>
      </c>
      <c r="C33" s="144">
        <v>0</v>
      </c>
      <c r="D33" s="144">
        <v>10331.52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10331.52</v>
      </c>
    </row>
    <row r="34" spans="1:12" x14ac:dyDescent="0.25">
      <c r="A34" s="221" t="s">
        <v>1086</v>
      </c>
      <c r="B34" s="103" t="s">
        <v>213</v>
      </c>
      <c r="C34" s="144">
        <v>70884.600000000006</v>
      </c>
      <c r="D34" s="144">
        <v>0</v>
      </c>
      <c r="E34" s="144">
        <v>0</v>
      </c>
      <c r="F34" s="144">
        <v>0</v>
      </c>
      <c r="G34" s="144">
        <v>0</v>
      </c>
      <c r="H34" s="144">
        <v>43174.48</v>
      </c>
      <c r="I34" s="144">
        <v>0</v>
      </c>
      <c r="J34" s="144">
        <v>43174.48</v>
      </c>
      <c r="K34" s="144">
        <v>27710.12</v>
      </c>
      <c r="L34" s="144">
        <v>0</v>
      </c>
    </row>
    <row r="35" spans="1:12" x14ac:dyDescent="0.25">
      <c r="A35" s="221" t="s">
        <v>991</v>
      </c>
      <c r="B35" s="103" t="s">
        <v>1186</v>
      </c>
      <c r="C35" s="144">
        <v>0</v>
      </c>
      <c r="D35" s="144">
        <v>43174.48</v>
      </c>
      <c r="E35" s="144">
        <v>0</v>
      </c>
      <c r="F35" s="144">
        <v>0</v>
      </c>
      <c r="G35" s="144">
        <v>43174.48</v>
      </c>
      <c r="H35" s="144">
        <v>0</v>
      </c>
      <c r="I35" s="144">
        <v>43174.48</v>
      </c>
      <c r="J35" s="144">
        <v>0</v>
      </c>
      <c r="K35" s="144">
        <v>0</v>
      </c>
      <c r="L35" s="144">
        <v>0</v>
      </c>
    </row>
    <row r="36" spans="1:12" x14ac:dyDescent="0.25">
      <c r="A36" s="221" t="s">
        <v>1008</v>
      </c>
      <c r="B36" s="103" t="s">
        <v>477</v>
      </c>
      <c r="C36" s="144">
        <v>0</v>
      </c>
      <c r="D36" s="144">
        <v>3790.1</v>
      </c>
      <c r="E36" s="144">
        <v>0</v>
      </c>
      <c r="F36" s="144">
        <v>850.63</v>
      </c>
      <c r="G36" s="144">
        <v>0</v>
      </c>
      <c r="H36" s="144">
        <v>128.97999999999999</v>
      </c>
      <c r="I36" s="144">
        <v>0</v>
      </c>
      <c r="J36" s="144">
        <v>979.61</v>
      </c>
      <c r="K36" s="144">
        <v>0</v>
      </c>
      <c r="L36" s="144">
        <v>4769.71</v>
      </c>
    </row>
    <row r="37" spans="1:12" x14ac:dyDescent="0.25">
      <c r="A37" s="221" t="s">
        <v>1192</v>
      </c>
      <c r="B37" s="103" t="s">
        <v>401</v>
      </c>
      <c r="C37" s="144">
        <v>0</v>
      </c>
      <c r="D37" s="144">
        <v>17708.490000000002</v>
      </c>
      <c r="E37" s="144">
        <v>0</v>
      </c>
      <c r="F37" s="144">
        <v>0</v>
      </c>
      <c r="G37" s="144">
        <v>12576.64</v>
      </c>
      <c r="H37" s="144">
        <v>118.15</v>
      </c>
      <c r="I37" s="144">
        <v>12576.64</v>
      </c>
      <c r="J37" s="144">
        <v>118.15</v>
      </c>
      <c r="K37" s="144">
        <v>0</v>
      </c>
      <c r="L37" s="144">
        <v>5250</v>
      </c>
    </row>
    <row r="38" spans="1:12" x14ac:dyDescent="0.25">
      <c r="A38" s="221" t="s">
        <v>23</v>
      </c>
      <c r="B38" s="103" t="s">
        <v>743</v>
      </c>
      <c r="C38" s="144">
        <v>0</v>
      </c>
      <c r="D38" s="144">
        <v>0</v>
      </c>
      <c r="E38" s="144">
        <v>136528.54999999999</v>
      </c>
      <c r="F38" s="144">
        <v>11930.96</v>
      </c>
      <c r="G38" s="144">
        <v>16279.63</v>
      </c>
      <c r="H38" s="144">
        <v>1469.06</v>
      </c>
      <c r="I38" s="144">
        <v>152808.18</v>
      </c>
      <c r="J38" s="144">
        <v>13400.02</v>
      </c>
      <c r="K38" s="144">
        <v>139408.16</v>
      </c>
      <c r="L38" s="144">
        <v>0</v>
      </c>
    </row>
    <row r="39" spans="1:12" x14ac:dyDescent="0.25">
      <c r="A39" s="221" t="s">
        <v>1230</v>
      </c>
      <c r="B39" s="103" t="s">
        <v>227</v>
      </c>
      <c r="C39" s="144">
        <v>0</v>
      </c>
      <c r="D39" s="144">
        <v>0</v>
      </c>
      <c r="E39" s="144">
        <v>40926.839999999997</v>
      </c>
      <c r="F39" s="144">
        <v>0</v>
      </c>
      <c r="G39" s="144">
        <v>3870.91</v>
      </c>
      <c r="H39" s="144">
        <v>0</v>
      </c>
      <c r="I39" s="144">
        <v>44797.75</v>
      </c>
      <c r="J39" s="144">
        <v>0</v>
      </c>
      <c r="K39" s="144">
        <v>44797.75</v>
      </c>
      <c r="L39" s="144">
        <v>0</v>
      </c>
    </row>
    <row r="40" spans="1:12" x14ac:dyDescent="0.25">
      <c r="A40" s="221" t="s">
        <v>864</v>
      </c>
      <c r="B40" s="103" t="s">
        <v>950</v>
      </c>
      <c r="C40" s="144">
        <v>0</v>
      </c>
      <c r="D40" s="144">
        <v>0</v>
      </c>
      <c r="E40" s="144">
        <v>2874.12</v>
      </c>
      <c r="F40" s="144">
        <v>0</v>
      </c>
      <c r="G40" s="144">
        <v>4614</v>
      </c>
      <c r="H40" s="144">
        <v>0</v>
      </c>
      <c r="I40" s="144">
        <v>7488.12</v>
      </c>
      <c r="J40" s="144">
        <v>0</v>
      </c>
      <c r="K40" s="144">
        <v>7488.12</v>
      </c>
      <c r="L40" s="144">
        <v>0</v>
      </c>
    </row>
    <row r="41" spans="1:12" x14ac:dyDescent="0.25">
      <c r="A41" s="221" t="s">
        <v>996</v>
      </c>
      <c r="B41" s="103" t="s">
        <v>341</v>
      </c>
      <c r="C41" s="144">
        <v>0</v>
      </c>
      <c r="D41" s="144">
        <v>0</v>
      </c>
      <c r="E41" s="144">
        <v>2487.7199999999998</v>
      </c>
      <c r="F41" s="144">
        <v>0</v>
      </c>
      <c r="G41" s="144">
        <v>0</v>
      </c>
      <c r="H41" s="144">
        <v>0</v>
      </c>
      <c r="I41" s="144">
        <v>2487.7199999999998</v>
      </c>
      <c r="J41" s="144">
        <v>0</v>
      </c>
      <c r="K41" s="144">
        <v>2487.7199999999998</v>
      </c>
      <c r="L41" s="144">
        <v>0</v>
      </c>
    </row>
    <row r="42" spans="1:12" x14ac:dyDescent="0.25">
      <c r="A42" s="221" t="s">
        <v>985</v>
      </c>
      <c r="B42" s="103" t="s">
        <v>376</v>
      </c>
      <c r="C42" s="144">
        <v>0</v>
      </c>
      <c r="D42" s="144">
        <v>0</v>
      </c>
      <c r="E42" s="144">
        <v>45929.89</v>
      </c>
      <c r="F42" s="144">
        <v>0</v>
      </c>
      <c r="G42" s="144">
        <v>11467.65</v>
      </c>
      <c r="H42" s="144">
        <v>0</v>
      </c>
      <c r="I42" s="144">
        <v>57397.54</v>
      </c>
      <c r="J42" s="144">
        <v>0</v>
      </c>
      <c r="K42" s="144">
        <v>57397.54</v>
      </c>
      <c r="L42" s="144">
        <v>0</v>
      </c>
    </row>
    <row r="43" spans="1:12" x14ac:dyDescent="0.25">
      <c r="A43" s="221" t="s">
        <v>317</v>
      </c>
      <c r="B43" s="103" t="s">
        <v>910</v>
      </c>
      <c r="C43" s="144">
        <v>0</v>
      </c>
      <c r="D43" s="144">
        <v>0</v>
      </c>
      <c r="E43" s="144">
        <v>152794.72</v>
      </c>
      <c r="F43" s="144">
        <v>0</v>
      </c>
      <c r="G43" s="144">
        <v>16829.25</v>
      </c>
      <c r="H43" s="144">
        <v>0</v>
      </c>
      <c r="I43" s="144">
        <v>169623.97</v>
      </c>
      <c r="J43" s="144">
        <v>0</v>
      </c>
      <c r="K43" s="144">
        <v>169623.97</v>
      </c>
      <c r="L43" s="144">
        <v>0</v>
      </c>
    </row>
    <row r="44" spans="1:12" x14ac:dyDescent="0.25">
      <c r="A44" s="221" t="s">
        <v>288</v>
      </c>
      <c r="B44" s="103" t="s">
        <v>926</v>
      </c>
      <c r="C44" s="144">
        <v>0</v>
      </c>
      <c r="D44" s="144">
        <v>0</v>
      </c>
      <c r="E44" s="144">
        <v>49481.87</v>
      </c>
      <c r="F44" s="144">
        <v>0</v>
      </c>
      <c r="G44" s="144">
        <v>5810.35</v>
      </c>
      <c r="H44" s="144">
        <v>0</v>
      </c>
      <c r="I44" s="144">
        <v>55292.22</v>
      </c>
      <c r="J44" s="144">
        <v>0</v>
      </c>
      <c r="K44" s="144">
        <v>55292.22</v>
      </c>
      <c r="L44" s="144">
        <v>0</v>
      </c>
    </row>
    <row r="45" spans="1:12" x14ac:dyDescent="0.25">
      <c r="A45" s="221" t="s">
        <v>1150</v>
      </c>
      <c r="B45" s="103" t="s">
        <v>231</v>
      </c>
      <c r="C45" s="144">
        <v>0</v>
      </c>
      <c r="D45" s="144">
        <v>0</v>
      </c>
      <c r="E45" s="144">
        <v>3995.62</v>
      </c>
      <c r="F45" s="144">
        <v>0</v>
      </c>
      <c r="G45" s="144">
        <v>585.4</v>
      </c>
      <c r="H45" s="144">
        <v>0</v>
      </c>
      <c r="I45" s="144">
        <v>4581.0200000000004</v>
      </c>
      <c r="J45" s="144">
        <v>0</v>
      </c>
      <c r="K45" s="144">
        <v>4581.0200000000004</v>
      </c>
      <c r="L45" s="144">
        <v>0</v>
      </c>
    </row>
    <row r="46" spans="1:12" x14ac:dyDescent="0.25">
      <c r="A46" s="221" t="s">
        <v>429</v>
      </c>
      <c r="B46" s="103" t="s">
        <v>1016</v>
      </c>
      <c r="C46" s="144">
        <v>0</v>
      </c>
      <c r="D46" s="144">
        <v>0</v>
      </c>
      <c r="E46" s="144">
        <v>1847</v>
      </c>
      <c r="F46" s="144">
        <v>0</v>
      </c>
      <c r="G46" s="144">
        <v>2602</v>
      </c>
      <c r="H46" s="144">
        <v>0</v>
      </c>
      <c r="I46" s="144">
        <v>4449</v>
      </c>
      <c r="J46" s="144">
        <v>0</v>
      </c>
      <c r="K46" s="144">
        <v>4449</v>
      </c>
      <c r="L46" s="144">
        <v>0</v>
      </c>
    </row>
    <row r="47" spans="1:12" x14ac:dyDescent="0.25">
      <c r="A47" s="221" t="s">
        <v>299</v>
      </c>
      <c r="B47" s="103" t="s">
        <v>862</v>
      </c>
      <c r="C47" s="144">
        <v>0</v>
      </c>
      <c r="D47" s="144">
        <v>0</v>
      </c>
      <c r="E47" s="144">
        <v>0</v>
      </c>
      <c r="F47" s="144">
        <v>1000</v>
      </c>
      <c r="G47" s="144">
        <v>0</v>
      </c>
      <c r="H47" s="144">
        <v>0</v>
      </c>
      <c r="I47" s="144">
        <v>0</v>
      </c>
      <c r="J47" s="144">
        <v>1000</v>
      </c>
      <c r="K47" s="144">
        <v>0</v>
      </c>
      <c r="L47" s="144">
        <v>1000</v>
      </c>
    </row>
    <row r="48" spans="1:12" x14ac:dyDescent="0.25">
      <c r="A48" s="221" t="s">
        <v>1105</v>
      </c>
      <c r="B48" s="103" t="s">
        <v>1103</v>
      </c>
      <c r="C48" s="144">
        <v>0</v>
      </c>
      <c r="D48" s="144">
        <v>0</v>
      </c>
      <c r="E48" s="144">
        <v>60.09</v>
      </c>
      <c r="F48" s="144">
        <v>0</v>
      </c>
      <c r="G48" s="144">
        <v>4</v>
      </c>
      <c r="H48" s="144">
        <v>0</v>
      </c>
      <c r="I48" s="144">
        <v>64.09</v>
      </c>
      <c r="J48" s="144">
        <v>0</v>
      </c>
      <c r="K48" s="144">
        <v>64.09</v>
      </c>
      <c r="L48" s="144">
        <v>0</v>
      </c>
    </row>
    <row r="49" spans="1:12" x14ac:dyDescent="0.25">
      <c r="A49" s="221" t="s">
        <v>928</v>
      </c>
      <c r="B49" s="103" t="s">
        <v>534</v>
      </c>
      <c r="C49" s="144">
        <v>0</v>
      </c>
      <c r="D49" s="144">
        <v>0</v>
      </c>
      <c r="E49" s="144">
        <v>1720.43</v>
      </c>
      <c r="F49" s="144">
        <v>0</v>
      </c>
      <c r="G49" s="144">
        <v>0</v>
      </c>
      <c r="H49" s="144">
        <v>0</v>
      </c>
      <c r="I49" s="144">
        <v>1720.43</v>
      </c>
      <c r="J49" s="144">
        <v>0</v>
      </c>
      <c r="K49" s="144">
        <v>1720.43</v>
      </c>
      <c r="L49" s="144">
        <v>0</v>
      </c>
    </row>
    <row r="50" spans="1:12" x14ac:dyDescent="0.25">
      <c r="A50" s="221" t="s">
        <v>276</v>
      </c>
      <c r="B50" s="103" t="s">
        <v>162</v>
      </c>
      <c r="C50" s="144">
        <v>0</v>
      </c>
      <c r="D50" s="144">
        <v>0</v>
      </c>
      <c r="E50" s="144">
        <v>0</v>
      </c>
      <c r="F50" s="144">
        <v>0</v>
      </c>
      <c r="G50" s="144">
        <v>4940.93</v>
      </c>
      <c r="H50" s="144">
        <v>0</v>
      </c>
      <c r="I50" s="144">
        <v>4940.93</v>
      </c>
      <c r="J50" s="144">
        <v>0</v>
      </c>
      <c r="K50" s="144">
        <v>4940.93</v>
      </c>
      <c r="L50" s="144">
        <v>0</v>
      </c>
    </row>
    <row r="51" spans="1:12" x14ac:dyDescent="0.25">
      <c r="A51" s="221" t="s">
        <v>945</v>
      </c>
      <c r="B51" s="103" t="s">
        <v>807</v>
      </c>
      <c r="C51" s="144">
        <v>0</v>
      </c>
      <c r="D51" s="144">
        <v>0</v>
      </c>
      <c r="E51" s="144">
        <v>2296.5</v>
      </c>
      <c r="F51" s="144">
        <v>4.12</v>
      </c>
      <c r="G51" s="144">
        <v>59.47</v>
      </c>
      <c r="H51" s="144">
        <v>0</v>
      </c>
      <c r="I51" s="144">
        <v>2355.9699999999998</v>
      </c>
      <c r="J51" s="144">
        <v>4.12</v>
      </c>
      <c r="K51" s="144">
        <v>2351.85</v>
      </c>
      <c r="L51" s="144">
        <v>0</v>
      </c>
    </row>
    <row r="52" spans="1:12" x14ac:dyDescent="0.25">
      <c r="A52" s="221" t="s">
        <v>113</v>
      </c>
      <c r="B52" s="103" t="s">
        <v>897</v>
      </c>
      <c r="C52" s="144">
        <v>0</v>
      </c>
      <c r="D52" s="144">
        <v>0</v>
      </c>
      <c r="E52" s="144">
        <v>2153.4</v>
      </c>
      <c r="F52" s="144">
        <v>0</v>
      </c>
      <c r="G52" s="144">
        <v>168</v>
      </c>
      <c r="H52" s="144">
        <v>0</v>
      </c>
      <c r="I52" s="144">
        <v>2321.4</v>
      </c>
      <c r="J52" s="144">
        <v>0</v>
      </c>
      <c r="K52" s="144">
        <v>2321.4</v>
      </c>
      <c r="L52" s="144">
        <v>0</v>
      </c>
    </row>
    <row r="53" spans="1:12" x14ac:dyDescent="0.25">
      <c r="A53" s="221" t="s">
        <v>974</v>
      </c>
      <c r="B53" s="103" t="s">
        <v>1276</v>
      </c>
      <c r="C53" s="144">
        <v>0</v>
      </c>
      <c r="D53" s="144">
        <v>0</v>
      </c>
      <c r="E53" s="144">
        <v>3477.87</v>
      </c>
      <c r="F53" s="144">
        <v>0</v>
      </c>
      <c r="G53" s="144">
        <v>242.09</v>
      </c>
      <c r="H53" s="144">
        <v>0</v>
      </c>
      <c r="I53" s="144">
        <v>3719.96</v>
      </c>
      <c r="J53" s="144">
        <v>0</v>
      </c>
      <c r="K53" s="144">
        <v>3719.96</v>
      </c>
      <c r="L53" s="144">
        <v>0</v>
      </c>
    </row>
    <row r="54" spans="1:12" x14ac:dyDescent="0.25">
      <c r="A54" s="221" t="s">
        <v>1024</v>
      </c>
      <c r="B54" s="103" t="s">
        <v>186</v>
      </c>
      <c r="C54" s="144">
        <v>0</v>
      </c>
      <c r="D54" s="144">
        <v>0</v>
      </c>
      <c r="E54" s="144">
        <v>0</v>
      </c>
      <c r="F54" s="144">
        <v>1807</v>
      </c>
      <c r="G54" s="144">
        <v>0</v>
      </c>
      <c r="H54" s="144">
        <v>0</v>
      </c>
      <c r="I54" s="144">
        <v>0</v>
      </c>
      <c r="J54" s="144">
        <v>1807</v>
      </c>
      <c r="K54" s="144">
        <v>0</v>
      </c>
      <c r="L54" s="144">
        <v>1807</v>
      </c>
    </row>
    <row r="55" spans="1:12" x14ac:dyDescent="0.25">
      <c r="A55" s="221" t="s">
        <v>348</v>
      </c>
      <c r="B55" s="103" t="s">
        <v>351</v>
      </c>
      <c r="C55" s="144">
        <v>0</v>
      </c>
      <c r="D55" s="144">
        <v>0</v>
      </c>
      <c r="E55" s="144">
        <v>0</v>
      </c>
      <c r="F55" s="144">
        <v>366918.76</v>
      </c>
      <c r="G55" s="144">
        <v>0</v>
      </c>
      <c r="H55" s="144">
        <v>66178.22</v>
      </c>
      <c r="I55" s="144">
        <v>0</v>
      </c>
      <c r="J55" s="144">
        <v>433096.98</v>
      </c>
      <c r="K55" s="144">
        <v>0</v>
      </c>
      <c r="L55" s="144">
        <v>433096.98</v>
      </c>
    </row>
    <row r="56" spans="1:12" x14ac:dyDescent="0.25">
      <c r="A56" s="221" t="s">
        <v>7</v>
      </c>
      <c r="B56" s="103" t="s">
        <v>947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1827.5</v>
      </c>
      <c r="I56" s="144">
        <v>0</v>
      </c>
      <c r="J56" s="144">
        <v>1827.5</v>
      </c>
      <c r="K56" s="144">
        <v>0</v>
      </c>
      <c r="L56" s="144">
        <v>1827.5</v>
      </c>
    </row>
    <row r="57" spans="1:12" x14ac:dyDescent="0.25">
      <c r="A57" s="221" t="s">
        <v>923</v>
      </c>
      <c r="B57" s="103" t="s">
        <v>563</v>
      </c>
      <c r="C57" s="144">
        <v>0</v>
      </c>
      <c r="D57" s="144">
        <v>0</v>
      </c>
      <c r="E57" s="144">
        <v>0</v>
      </c>
      <c r="F57" s="144">
        <v>0</v>
      </c>
      <c r="G57" s="144">
        <v>0</v>
      </c>
      <c r="H57" s="144">
        <v>9000</v>
      </c>
      <c r="I57" s="144">
        <v>0</v>
      </c>
      <c r="J57" s="144">
        <v>9000</v>
      </c>
      <c r="K57" s="144">
        <v>0</v>
      </c>
      <c r="L57" s="144">
        <v>9000</v>
      </c>
    </row>
    <row r="58" spans="1:12" x14ac:dyDescent="0.25">
      <c r="A58" s="221" t="s">
        <v>78</v>
      </c>
      <c r="B58" s="103" t="s">
        <v>1147</v>
      </c>
      <c r="C58" s="144">
        <v>0</v>
      </c>
      <c r="D58" s="144">
        <v>0</v>
      </c>
      <c r="E58" s="144">
        <v>0.15</v>
      </c>
      <c r="F58" s="144">
        <v>14.57</v>
      </c>
      <c r="G58" s="144">
        <v>0</v>
      </c>
      <c r="H58" s="144">
        <v>15143.55</v>
      </c>
      <c r="I58" s="144">
        <v>0.15</v>
      </c>
      <c r="J58" s="144">
        <v>15158.12</v>
      </c>
      <c r="K58" s="144">
        <v>0</v>
      </c>
      <c r="L58" s="144">
        <v>15157.97</v>
      </c>
    </row>
    <row r="59" spans="1:12" x14ac:dyDescent="0.25">
      <c r="A59" s="221" t="s">
        <v>508</v>
      </c>
      <c r="B59" s="103" t="s">
        <v>1267</v>
      </c>
      <c r="C59" s="144">
        <v>0</v>
      </c>
      <c r="D59" s="144">
        <v>0</v>
      </c>
      <c r="E59" s="144">
        <v>0</v>
      </c>
      <c r="F59" s="144">
        <v>0</v>
      </c>
      <c r="G59" s="144">
        <v>0</v>
      </c>
      <c r="H59" s="144">
        <v>0</v>
      </c>
      <c r="I59" s="144">
        <v>292658.42</v>
      </c>
      <c r="J59" s="144">
        <v>292658.42</v>
      </c>
      <c r="K59" s="144">
        <v>0</v>
      </c>
      <c r="L59" s="144">
        <v>0</v>
      </c>
    </row>
    <row r="60" spans="1:12" x14ac:dyDescent="0.25">
      <c r="A60" s="221" t="s">
        <v>568</v>
      </c>
      <c r="B60" s="103" t="s">
        <v>1273</v>
      </c>
      <c r="C60" s="144">
        <v>0</v>
      </c>
      <c r="D60" s="144">
        <v>0</v>
      </c>
      <c r="E60" s="144">
        <v>0</v>
      </c>
      <c r="F60" s="144">
        <v>0</v>
      </c>
      <c r="G60" s="144">
        <v>0</v>
      </c>
      <c r="H60" s="144">
        <v>0</v>
      </c>
      <c r="I60" s="144">
        <v>0</v>
      </c>
      <c r="J60" s="144">
        <v>0</v>
      </c>
      <c r="K60" s="144">
        <v>0</v>
      </c>
      <c r="L60" s="144">
        <v>0</v>
      </c>
    </row>
    <row r="61" spans="1:12" x14ac:dyDescent="0.25">
      <c r="A61" s="221" t="s">
        <v>204</v>
      </c>
      <c r="B61" s="103" t="s">
        <v>455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topLeftCell="A34" zoomScaleNormal="100" zoomScaleSheetLayoutView="100" workbookViewId="0">
      <selection activeCell="D59" sqref="D59"/>
    </sheetView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1281</v>
      </c>
      <c r="B1" s="11" t="s">
        <v>166</v>
      </c>
      <c r="C1" s="51" t="s">
        <v>60</v>
      </c>
      <c r="D1" s="157" t="s">
        <v>913</v>
      </c>
      <c r="E1" s="157" t="s">
        <v>273</v>
      </c>
      <c r="F1" s="157" t="s">
        <v>1146</v>
      </c>
      <c r="G1" s="157" t="s">
        <v>531</v>
      </c>
    </row>
    <row r="2" spans="1:7" x14ac:dyDescent="0.25">
      <c r="A2" s="103" t="s">
        <v>1140</v>
      </c>
      <c r="B2" s="103" t="s">
        <v>447</v>
      </c>
      <c r="C2" s="221" t="s">
        <v>666</v>
      </c>
      <c r="D2" s="135">
        <v>0</v>
      </c>
      <c r="E2" s="144">
        <v>0</v>
      </c>
      <c r="F2" s="135">
        <v>0</v>
      </c>
      <c r="G2" s="144">
        <v>0</v>
      </c>
    </row>
    <row r="3" spans="1:7" x14ac:dyDescent="0.25">
      <c r="A3" s="103" t="s">
        <v>590</v>
      </c>
      <c r="B3" s="103" t="s">
        <v>160</v>
      </c>
      <c r="C3" s="221" t="s">
        <v>93</v>
      </c>
      <c r="D3" s="144">
        <v>98843.96</v>
      </c>
      <c r="E3" s="144">
        <v>460889.45</v>
      </c>
      <c r="F3" s="144">
        <v>98843.96</v>
      </c>
      <c r="G3" s="144">
        <v>460890</v>
      </c>
    </row>
    <row r="4" spans="1:7" x14ac:dyDescent="0.25">
      <c r="A4" s="103" t="s">
        <v>663</v>
      </c>
      <c r="B4" s="103" t="s">
        <v>1172</v>
      </c>
      <c r="C4" s="221" t="s">
        <v>1030</v>
      </c>
      <c r="D4" s="135">
        <v>0</v>
      </c>
      <c r="E4" s="144">
        <v>1827.5</v>
      </c>
      <c r="F4" s="135">
        <v>0</v>
      </c>
      <c r="G4" s="144">
        <v>1828</v>
      </c>
    </row>
    <row r="5" spans="1:7" x14ac:dyDescent="0.25">
      <c r="A5" s="103" t="s">
        <v>34</v>
      </c>
      <c r="B5" s="103" t="s">
        <v>990</v>
      </c>
      <c r="C5" s="221" t="s">
        <v>557</v>
      </c>
      <c r="D5" s="135">
        <v>0</v>
      </c>
      <c r="E5" s="144">
        <v>1807</v>
      </c>
      <c r="F5" s="135">
        <v>0</v>
      </c>
      <c r="G5" s="144">
        <v>1807</v>
      </c>
    </row>
    <row r="6" spans="1:7" x14ac:dyDescent="0.25">
      <c r="A6" s="103" t="s">
        <v>329</v>
      </c>
      <c r="B6" s="103" t="s">
        <v>1177</v>
      </c>
      <c r="C6" s="221" t="s">
        <v>1162</v>
      </c>
      <c r="D6" s="144">
        <v>86657.61</v>
      </c>
      <c r="E6" s="144">
        <v>433096.98</v>
      </c>
      <c r="F6" s="144">
        <v>86657.61</v>
      </c>
      <c r="G6" s="144">
        <v>433097</v>
      </c>
    </row>
    <row r="7" spans="1:7" x14ac:dyDescent="0.25">
      <c r="A7" s="103" t="s">
        <v>596</v>
      </c>
      <c r="B7" s="103" t="s">
        <v>147</v>
      </c>
      <c r="C7" s="221" t="s">
        <v>1244</v>
      </c>
      <c r="D7" s="135">
        <v>0</v>
      </c>
      <c r="E7" s="144">
        <v>0</v>
      </c>
      <c r="F7" s="135">
        <v>0</v>
      </c>
      <c r="G7" s="144">
        <v>0</v>
      </c>
    </row>
    <row r="8" spans="1:7" x14ac:dyDescent="0.25">
      <c r="A8" s="103" t="s">
        <v>866</v>
      </c>
      <c r="B8" s="103" t="s">
        <v>1116</v>
      </c>
      <c r="C8" s="221" t="s">
        <v>836</v>
      </c>
      <c r="D8" s="135">
        <v>0</v>
      </c>
      <c r="E8" s="144">
        <v>0</v>
      </c>
      <c r="F8" s="135">
        <v>0</v>
      </c>
      <c r="G8" s="144">
        <v>0</v>
      </c>
    </row>
    <row r="9" spans="1:7" x14ac:dyDescent="0.25">
      <c r="A9" s="103" t="s">
        <v>337</v>
      </c>
      <c r="B9" s="103" t="s">
        <v>372</v>
      </c>
      <c r="C9" s="221" t="s">
        <v>1109</v>
      </c>
      <c r="D9" s="135">
        <v>0</v>
      </c>
      <c r="E9" s="144">
        <v>0</v>
      </c>
      <c r="F9" s="135">
        <v>0</v>
      </c>
      <c r="G9" s="144">
        <v>0</v>
      </c>
    </row>
    <row r="10" spans="1:7" x14ac:dyDescent="0.25">
      <c r="A10" s="103" t="s">
        <v>20</v>
      </c>
      <c r="B10" s="103" t="s">
        <v>82</v>
      </c>
      <c r="C10" s="221" t="s">
        <v>697</v>
      </c>
      <c r="D10" s="144">
        <v>12186.35</v>
      </c>
      <c r="E10" s="144">
        <v>24157.97</v>
      </c>
      <c r="F10" s="144">
        <v>12186.35</v>
      </c>
      <c r="G10" s="144">
        <v>24158</v>
      </c>
    </row>
    <row r="11" spans="1:7" x14ac:dyDescent="0.25">
      <c r="A11" s="103" t="s">
        <v>590</v>
      </c>
      <c r="B11" s="103" t="s">
        <v>1250</v>
      </c>
      <c r="C11" s="221" t="s">
        <v>442</v>
      </c>
      <c r="D11" s="144">
        <v>177120.53</v>
      </c>
      <c r="E11" s="144">
        <v>495756.2</v>
      </c>
      <c r="F11" s="144">
        <v>177120.53</v>
      </c>
      <c r="G11" s="144">
        <v>495757</v>
      </c>
    </row>
    <row r="12" spans="1:7" x14ac:dyDescent="0.25">
      <c r="A12" s="103" t="s">
        <v>122</v>
      </c>
      <c r="B12" s="103" t="s">
        <v>724</v>
      </c>
      <c r="C12" s="221" t="s">
        <v>211</v>
      </c>
      <c r="D12" s="135">
        <v>0</v>
      </c>
      <c r="E12" s="144">
        <v>0</v>
      </c>
      <c r="F12" s="135">
        <v>0</v>
      </c>
      <c r="G12" s="144">
        <v>0</v>
      </c>
    </row>
    <row r="13" spans="1:7" x14ac:dyDescent="0.25">
      <c r="A13" s="103" t="s">
        <v>421</v>
      </c>
      <c r="B13" s="103" t="s">
        <v>368</v>
      </c>
      <c r="C13" s="221" t="s">
        <v>56</v>
      </c>
      <c r="D13" s="144">
        <v>49540.639999999999</v>
      </c>
      <c r="E13" s="144">
        <v>184205.91</v>
      </c>
      <c r="F13" s="144">
        <v>49540.639999999999</v>
      </c>
      <c r="G13" s="144">
        <v>184206</v>
      </c>
    </row>
    <row r="14" spans="1:7" x14ac:dyDescent="0.25">
      <c r="A14" s="103" t="s">
        <v>1235</v>
      </c>
      <c r="B14" s="103" t="s">
        <v>993</v>
      </c>
      <c r="C14" s="221" t="s">
        <v>70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25">
      <c r="A15" s="103" t="s">
        <v>13</v>
      </c>
      <c r="B15" s="103" t="s">
        <v>649</v>
      </c>
      <c r="C15" s="221" t="s">
        <v>374</v>
      </c>
      <c r="D15" s="144">
        <v>19361.11</v>
      </c>
      <c r="E15" s="144">
        <v>67373.38</v>
      </c>
      <c r="F15" s="144">
        <v>19361.11</v>
      </c>
      <c r="G15" s="144">
        <v>67375</v>
      </c>
    </row>
    <row r="16" spans="1:7" x14ac:dyDescent="0.25">
      <c r="A16" s="103" t="s">
        <v>1126</v>
      </c>
      <c r="B16" s="103" t="s">
        <v>9</v>
      </c>
      <c r="C16" s="221" t="s">
        <v>11</v>
      </c>
      <c r="D16" s="144">
        <v>60719.91</v>
      </c>
      <c r="E16" s="144">
        <v>229497.21</v>
      </c>
      <c r="F16" s="144">
        <v>60719.91</v>
      </c>
      <c r="G16" s="144">
        <v>229497</v>
      </c>
    </row>
    <row r="17" spans="1:7" x14ac:dyDescent="0.25">
      <c r="A17" s="103" t="s">
        <v>1171</v>
      </c>
      <c r="B17" s="103" t="s">
        <v>293</v>
      </c>
      <c r="C17" s="221" t="s">
        <v>556</v>
      </c>
      <c r="D17" s="144">
        <v>43710.46</v>
      </c>
      <c r="E17" s="144">
        <v>169623.97</v>
      </c>
      <c r="F17" s="144">
        <v>43710.46</v>
      </c>
      <c r="G17" s="144">
        <v>169624</v>
      </c>
    </row>
    <row r="18" spans="1:7" x14ac:dyDescent="0.25">
      <c r="A18" s="103" t="s">
        <v>513</v>
      </c>
      <c r="B18" s="103" t="s">
        <v>19</v>
      </c>
      <c r="C18" s="221" t="s">
        <v>705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25">
      <c r="A19" s="103" t="s">
        <v>979</v>
      </c>
      <c r="B19" s="103" t="s">
        <v>857</v>
      </c>
      <c r="C19" s="221" t="s">
        <v>214</v>
      </c>
      <c r="D19" s="144">
        <v>15439.91</v>
      </c>
      <c r="E19" s="144">
        <v>55292.22</v>
      </c>
      <c r="F19" s="144">
        <v>15439.91</v>
      </c>
      <c r="G19" s="144">
        <v>55292</v>
      </c>
    </row>
    <row r="20" spans="1:7" x14ac:dyDescent="0.25">
      <c r="A20" s="103" t="s">
        <v>264</v>
      </c>
      <c r="B20" s="103" t="s">
        <v>1252</v>
      </c>
      <c r="C20" s="221" t="s">
        <v>1107</v>
      </c>
      <c r="D20" s="144">
        <v>1569.54</v>
      </c>
      <c r="E20" s="144">
        <v>4581.0200000000004</v>
      </c>
      <c r="F20" s="144">
        <v>1569.54</v>
      </c>
      <c r="G20" s="144">
        <v>4581</v>
      </c>
    </row>
    <row r="21" spans="1:7" x14ac:dyDescent="0.25">
      <c r="A21" s="103" t="s">
        <v>384</v>
      </c>
      <c r="B21" s="103" t="s">
        <v>140</v>
      </c>
      <c r="C21" s="221" t="s">
        <v>555</v>
      </c>
      <c r="D21" s="144">
        <v>4994.3999999999996</v>
      </c>
      <c r="E21" s="144">
        <v>4449</v>
      </c>
      <c r="F21" s="144">
        <v>4994.3999999999996</v>
      </c>
      <c r="G21" s="144">
        <v>4449</v>
      </c>
    </row>
    <row r="22" spans="1:7" x14ac:dyDescent="0.25">
      <c r="A22" s="103" t="s">
        <v>270</v>
      </c>
      <c r="B22" s="103" t="s">
        <v>1145</v>
      </c>
      <c r="C22" s="221" t="s">
        <v>3</v>
      </c>
      <c r="D22" s="144">
        <v>1359.45</v>
      </c>
      <c r="E22" s="144">
        <v>2153.4</v>
      </c>
      <c r="F22" s="144">
        <v>1359.45</v>
      </c>
      <c r="G22" s="144">
        <v>2153</v>
      </c>
    </row>
    <row r="23" spans="1:7" x14ac:dyDescent="0.25">
      <c r="A23" s="103" t="s">
        <v>1077</v>
      </c>
      <c r="B23" s="103" t="s">
        <v>131</v>
      </c>
      <c r="C23" s="221" t="s">
        <v>218</v>
      </c>
      <c r="D23" s="144">
        <v>1359.45</v>
      </c>
      <c r="E23" s="144">
        <v>2153.4</v>
      </c>
      <c r="F23" s="144">
        <v>1359.45</v>
      </c>
      <c r="G23" s="144">
        <v>2153</v>
      </c>
    </row>
    <row r="24" spans="1:7" x14ac:dyDescent="0.25">
      <c r="A24" s="103" t="s">
        <v>513</v>
      </c>
      <c r="B24" s="103" t="s">
        <v>765</v>
      </c>
      <c r="C24" s="221" t="s">
        <v>725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25">
      <c r="A25" s="103" t="s">
        <v>746</v>
      </c>
      <c r="B25" s="103" t="s">
        <v>465</v>
      </c>
      <c r="C25" s="221" t="s">
        <v>1209</v>
      </c>
      <c r="D25" s="135">
        <v>0</v>
      </c>
      <c r="E25" s="144">
        <v>0</v>
      </c>
      <c r="F25" s="135">
        <v>0</v>
      </c>
      <c r="G25" s="144">
        <v>0</v>
      </c>
    </row>
    <row r="26" spans="1:7" x14ac:dyDescent="0.25">
      <c r="A26" s="103" t="s">
        <v>663</v>
      </c>
      <c r="B26" s="103" t="s">
        <v>681</v>
      </c>
      <c r="C26" s="221" t="s">
        <v>510</v>
      </c>
      <c r="D26" s="135">
        <v>0</v>
      </c>
      <c r="E26" s="144">
        <v>0</v>
      </c>
      <c r="F26" s="135">
        <v>0</v>
      </c>
      <c r="G26" s="144">
        <v>0</v>
      </c>
    </row>
    <row r="27" spans="1:7" x14ac:dyDescent="0.25">
      <c r="A27" s="103" t="s">
        <v>1169</v>
      </c>
      <c r="B27" s="103" t="s">
        <v>484</v>
      </c>
      <c r="C27" s="221" t="s">
        <v>774</v>
      </c>
      <c r="D27" s="144">
        <v>41145.019999999997</v>
      </c>
      <c r="E27" s="144">
        <v>8077.3</v>
      </c>
      <c r="F27" s="144">
        <v>41145.019999999997</v>
      </c>
      <c r="G27" s="144">
        <v>8077</v>
      </c>
    </row>
    <row r="28" spans="1:7" x14ac:dyDescent="0.25">
      <c r="A28" s="103" t="s">
        <v>1229</v>
      </c>
      <c r="B28" s="103" t="s">
        <v>883</v>
      </c>
      <c r="C28" s="221" t="s">
        <v>1096</v>
      </c>
      <c r="D28" s="144">
        <v>-78276.570000000007</v>
      </c>
      <c r="E28" s="144">
        <v>-34866.75</v>
      </c>
      <c r="F28" s="144">
        <v>-78276.570000000007</v>
      </c>
      <c r="G28" s="144">
        <v>-34867</v>
      </c>
    </row>
    <row r="29" spans="1:7" x14ac:dyDescent="0.25">
      <c r="A29" s="103" t="s">
        <v>1140</v>
      </c>
      <c r="B29" s="103" t="s">
        <v>285</v>
      </c>
      <c r="C29" s="221" t="s">
        <v>233</v>
      </c>
      <c r="D29" s="144">
        <v>17755.86</v>
      </c>
      <c r="E29" s="144">
        <v>185152.19</v>
      </c>
      <c r="F29" s="144">
        <v>17755.86</v>
      </c>
      <c r="G29" s="144">
        <v>185151</v>
      </c>
    </row>
    <row r="30" spans="1:7" x14ac:dyDescent="0.25">
      <c r="A30" s="103" t="s">
        <v>590</v>
      </c>
      <c r="B30" s="103" t="s">
        <v>1275</v>
      </c>
      <c r="C30" s="221" t="s">
        <v>715</v>
      </c>
      <c r="D30" s="135">
        <v>0</v>
      </c>
      <c r="E30" s="144">
        <v>0</v>
      </c>
      <c r="F30" s="135">
        <v>0</v>
      </c>
      <c r="G30" s="144">
        <v>0</v>
      </c>
    </row>
    <row r="31" spans="1:7" x14ac:dyDescent="0.25">
      <c r="A31" s="103" t="s">
        <v>504</v>
      </c>
      <c r="B31" s="103" t="s">
        <v>57</v>
      </c>
      <c r="C31" s="221" t="s">
        <v>1259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25">
      <c r="A32" s="103" t="s">
        <v>802</v>
      </c>
      <c r="B32" s="103" t="s">
        <v>522</v>
      </c>
      <c r="C32" s="221" t="s">
        <v>657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25">
      <c r="A33" s="103" t="s">
        <v>413</v>
      </c>
      <c r="B33" s="103" t="s">
        <v>30</v>
      </c>
      <c r="C33" s="221" t="s">
        <v>261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25">
      <c r="A34" s="103" t="s">
        <v>513</v>
      </c>
      <c r="B34" s="103" t="s">
        <v>145</v>
      </c>
      <c r="C34" s="221" t="s">
        <v>576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25">
      <c r="A35" s="103" t="s">
        <v>979</v>
      </c>
      <c r="B35" s="103" t="s">
        <v>924</v>
      </c>
      <c r="C35" s="221" t="s">
        <v>865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25">
      <c r="A36" s="103" t="s">
        <v>1042</v>
      </c>
      <c r="B36" s="103" t="s">
        <v>265</v>
      </c>
      <c r="C36" s="221" t="s">
        <v>501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25">
      <c r="A37" s="103" t="s">
        <v>1050</v>
      </c>
      <c r="B37" s="103" t="s">
        <v>314</v>
      </c>
      <c r="C37" s="221" t="s">
        <v>1078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25">
      <c r="A38" s="103" t="s">
        <v>513</v>
      </c>
      <c r="B38" s="103" t="s">
        <v>54</v>
      </c>
      <c r="C38" s="221" t="s">
        <v>1087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25">
      <c r="A39" s="103" t="s">
        <v>979</v>
      </c>
      <c r="B39" s="103" t="s">
        <v>978</v>
      </c>
      <c r="C39" s="221" t="s">
        <v>980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25">
      <c r="A40" s="103" t="s">
        <v>955</v>
      </c>
      <c r="B40" s="103" t="s">
        <v>1001</v>
      </c>
      <c r="C40" s="221" t="s">
        <v>441</v>
      </c>
      <c r="D40" s="135">
        <v>0</v>
      </c>
      <c r="E40" s="144">
        <v>0</v>
      </c>
      <c r="F40" s="135">
        <v>0</v>
      </c>
      <c r="G40" s="144">
        <v>0</v>
      </c>
    </row>
    <row r="41" spans="1:7" x14ac:dyDescent="0.25">
      <c r="A41" s="103" t="s">
        <v>603</v>
      </c>
      <c r="B41" s="103" t="s">
        <v>439</v>
      </c>
      <c r="C41" s="221" t="s">
        <v>336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25">
      <c r="A42" s="103" t="s">
        <v>513</v>
      </c>
      <c r="B42" s="103" t="s">
        <v>209</v>
      </c>
      <c r="C42" s="221" t="s">
        <v>1080</v>
      </c>
      <c r="D42" s="135">
        <v>0</v>
      </c>
      <c r="E42" s="144">
        <v>0</v>
      </c>
      <c r="F42" s="135">
        <v>0</v>
      </c>
      <c r="G42" s="144">
        <v>0</v>
      </c>
    </row>
    <row r="43" spans="1:7" x14ac:dyDescent="0.25">
      <c r="A43" s="103" t="s">
        <v>856</v>
      </c>
      <c r="B43" s="103" t="s">
        <v>964</v>
      </c>
      <c r="C43" s="221" t="s">
        <v>114</v>
      </c>
      <c r="D43" s="135">
        <v>0</v>
      </c>
      <c r="E43" s="144">
        <v>0</v>
      </c>
      <c r="F43" s="135">
        <v>0</v>
      </c>
      <c r="G43" s="144">
        <v>0</v>
      </c>
    </row>
    <row r="44" spans="1:7" x14ac:dyDescent="0.25">
      <c r="A44" s="103" t="s">
        <v>1263</v>
      </c>
      <c r="B44" s="103" t="s">
        <v>389</v>
      </c>
      <c r="C44" s="221" t="s">
        <v>710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25">
      <c r="A45" s="103" t="s">
        <v>515</v>
      </c>
      <c r="B45" s="103" t="s">
        <v>168</v>
      </c>
      <c r="C45" s="221" t="s">
        <v>783</v>
      </c>
      <c r="D45" s="135">
        <v>0</v>
      </c>
      <c r="E45" s="144">
        <v>0</v>
      </c>
      <c r="F45" s="135">
        <v>0</v>
      </c>
      <c r="G45" s="144">
        <v>0</v>
      </c>
    </row>
    <row r="46" spans="1:7" x14ac:dyDescent="0.25">
      <c r="A46" s="103" t="s">
        <v>590</v>
      </c>
      <c r="B46" s="103" t="s">
        <v>402</v>
      </c>
      <c r="C46" s="221" t="s">
        <v>965</v>
      </c>
      <c r="D46" s="144">
        <v>1453.82</v>
      </c>
      <c r="E46" s="144">
        <v>3719.96</v>
      </c>
      <c r="F46" s="144">
        <v>1453.82</v>
      </c>
      <c r="G46" s="144">
        <v>3720</v>
      </c>
    </row>
    <row r="47" spans="1:7" x14ac:dyDescent="0.25">
      <c r="A47" s="103" t="s">
        <v>818</v>
      </c>
      <c r="B47" s="103" t="s">
        <v>1121</v>
      </c>
      <c r="C47" s="221" t="s">
        <v>1135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25">
      <c r="A48" s="103" t="s">
        <v>295</v>
      </c>
      <c r="B48" s="103" t="s">
        <v>521</v>
      </c>
      <c r="C48" s="221" t="s">
        <v>362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25">
      <c r="A49" s="103" t="s">
        <v>1073</v>
      </c>
      <c r="B49" s="103" t="s">
        <v>570</v>
      </c>
      <c r="C49" s="221" t="s">
        <v>1129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25">
      <c r="A50" s="103" t="s">
        <v>750</v>
      </c>
      <c r="B50" s="103" t="s">
        <v>412</v>
      </c>
      <c r="C50" s="221" t="s">
        <v>262</v>
      </c>
      <c r="D50" s="144">
        <v>71.510000000000005</v>
      </c>
      <c r="E50" s="144">
        <v>0</v>
      </c>
      <c r="F50" s="144">
        <v>71.510000000000005</v>
      </c>
      <c r="G50" s="144">
        <v>0</v>
      </c>
    </row>
    <row r="51" spans="1:7" x14ac:dyDescent="0.25">
      <c r="A51" s="103" t="s">
        <v>289</v>
      </c>
      <c r="B51" s="103" t="s">
        <v>156</v>
      </c>
      <c r="C51" s="221" t="s">
        <v>97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25">
      <c r="A52" s="103" t="s">
        <v>513</v>
      </c>
      <c r="B52" s="103" t="s">
        <v>795</v>
      </c>
      <c r="C52" s="221" t="s">
        <v>948</v>
      </c>
      <c r="D52" s="144">
        <v>71.510000000000005</v>
      </c>
      <c r="E52" s="144">
        <v>0</v>
      </c>
      <c r="F52" s="144">
        <v>71.510000000000005</v>
      </c>
      <c r="G52" s="144">
        <v>0</v>
      </c>
    </row>
    <row r="53" spans="1:7" x14ac:dyDescent="0.25">
      <c r="A53" s="103" t="s">
        <v>1060</v>
      </c>
      <c r="B53" s="103" t="s">
        <v>16</v>
      </c>
      <c r="C53" s="221" t="s">
        <v>1049</v>
      </c>
      <c r="D53" s="135">
        <v>0</v>
      </c>
      <c r="E53" s="144">
        <v>0</v>
      </c>
      <c r="F53" s="135">
        <v>0</v>
      </c>
      <c r="G53" s="144">
        <v>0</v>
      </c>
    </row>
    <row r="54" spans="1:7" x14ac:dyDescent="0.25">
      <c r="A54" s="103" t="s">
        <v>354</v>
      </c>
      <c r="B54" s="103" t="s">
        <v>861</v>
      </c>
      <c r="C54" s="221" t="s">
        <v>833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25">
      <c r="A55" s="103" t="s">
        <v>683</v>
      </c>
      <c r="B55" s="103" t="s">
        <v>235</v>
      </c>
      <c r="C55" s="221" t="s">
        <v>650</v>
      </c>
      <c r="D55" s="144">
        <v>1382.31</v>
      </c>
      <c r="E55" s="144">
        <v>3719.96</v>
      </c>
      <c r="F55" s="144">
        <v>1382.31</v>
      </c>
      <c r="G55" s="144">
        <v>3720</v>
      </c>
    </row>
    <row r="56" spans="1:7" x14ac:dyDescent="0.25">
      <c r="A56" s="103" t="s">
        <v>1229</v>
      </c>
      <c r="B56" s="103" t="s">
        <v>316</v>
      </c>
      <c r="C56" s="221" t="s">
        <v>613</v>
      </c>
      <c r="D56" s="144">
        <v>-1453.82</v>
      </c>
      <c r="E56" s="144">
        <v>-3719.96</v>
      </c>
      <c r="F56" s="144">
        <v>-1453.82</v>
      </c>
      <c r="G56" s="144">
        <v>-3720</v>
      </c>
    </row>
    <row r="57" spans="1:7" x14ac:dyDescent="0.25">
      <c r="A57" s="103" t="s">
        <v>6</v>
      </c>
      <c r="B57" s="103" t="s">
        <v>575</v>
      </c>
      <c r="C57" s="221" t="s">
        <v>538</v>
      </c>
      <c r="D57" s="144">
        <v>87274.31</v>
      </c>
      <c r="E57" s="144">
        <v>-38586.71</v>
      </c>
      <c r="F57" s="144">
        <v>-79730.39</v>
      </c>
      <c r="G57" s="144">
        <v>-38587</v>
      </c>
    </row>
    <row r="58" spans="1:7" x14ac:dyDescent="0.25">
      <c r="A58" s="103" t="s">
        <v>405</v>
      </c>
      <c r="B58" s="103" t="s">
        <v>116</v>
      </c>
      <c r="C58" s="221" t="s">
        <v>1002</v>
      </c>
      <c r="D58" s="144">
        <v>0</v>
      </c>
      <c r="E58" s="144">
        <v>0</v>
      </c>
      <c r="F58" s="144">
        <v>7543.92</v>
      </c>
      <c r="G58" s="144">
        <v>0</v>
      </c>
    </row>
    <row r="59" spans="1:7" x14ac:dyDescent="0.25">
      <c r="A59" s="103" t="s">
        <v>911</v>
      </c>
      <c r="B59" s="103" t="s">
        <v>946</v>
      </c>
      <c r="C59" s="221" t="s">
        <v>773</v>
      </c>
      <c r="D59" s="144">
        <v>0</v>
      </c>
      <c r="E59" s="144">
        <v>0</v>
      </c>
      <c r="F59" s="144">
        <v>7543.92</v>
      </c>
      <c r="G59" s="144">
        <v>0</v>
      </c>
    </row>
    <row r="60" spans="1:7" x14ac:dyDescent="0.25">
      <c r="A60" s="103" t="s">
        <v>513</v>
      </c>
      <c r="B60" s="103" t="s">
        <v>562</v>
      </c>
      <c r="C60" s="221" t="s">
        <v>976</v>
      </c>
      <c r="D60" s="135">
        <v>0</v>
      </c>
      <c r="E60" s="144">
        <v>0</v>
      </c>
      <c r="F60" s="135">
        <v>0</v>
      </c>
      <c r="G60" s="144">
        <v>0</v>
      </c>
    </row>
    <row r="61" spans="1:7" x14ac:dyDescent="0.25">
      <c r="A61" s="103" t="s">
        <v>1101</v>
      </c>
      <c r="B61" s="103" t="s">
        <v>1279</v>
      </c>
      <c r="C61" s="221" t="s">
        <v>494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25">
      <c r="A62" s="103" t="s">
        <v>6</v>
      </c>
      <c r="B62" s="103" t="s">
        <v>737</v>
      </c>
      <c r="C62" s="221" t="s">
        <v>1283</v>
      </c>
      <c r="D62" s="144">
        <v>-87274.31</v>
      </c>
      <c r="E62" s="144">
        <v>-38586.71</v>
      </c>
      <c r="F62" s="144">
        <v>-87274.31</v>
      </c>
      <c r="G62" s="144">
        <v>-38587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36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1281</v>
      </c>
      <c r="B1" s="11" t="s">
        <v>166</v>
      </c>
      <c r="C1" s="51" t="s">
        <v>60</v>
      </c>
      <c r="D1" s="157" t="s">
        <v>913</v>
      </c>
      <c r="E1" s="157" t="s">
        <v>273</v>
      </c>
      <c r="F1" s="157" t="s">
        <v>1146</v>
      </c>
      <c r="G1" s="157" t="s">
        <v>531</v>
      </c>
    </row>
    <row r="2" spans="1:7" x14ac:dyDescent="0.25">
      <c r="A2" s="70" t="s">
        <v>1140</v>
      </c>
      <c r="B2" s="70" t="s">
        <v>447</v>
      </c>
      <c r="C2" s="246" t="s">
        <v>666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25">
      <c r="A3" s="70" t="s">
        <v>590</v>
      </c>
      <c r="B3" s="70" t="s">
        <v>160</v>
      </c>
      <c r="C3" s="246" t="s">
        <v>93</v>
      </c>
      <c r="D3" s="144">
        <v>460889.45</v>
      </c>
      <c r="E3" s="144">
        <v>567152.80000000005</v>
      </c>
      <c r="F3" s="144">
        <v>460889.45</v>
      </c>
      <c r="G3" s="144">
        <v>567153</v>
      </c>
    </row>
    <row r="4" spans="1:7" x14ac:dyDescent="0.25">
      <c r="A4" s="70" t="s">
        <v>663</v>
      </c>
      <c r="B4" s="70" t="s">
        <v>1172</v>
      </c>
      <c r="C4" s="246" t="s">
        <v>1030</v>
      </c>
      <c r="D4" s="176">
        <v>1827.5</v>
      </c>
      <c r="E4" s="176">
        <v>0</v>
      </c>
      <c r="F4" s="176">
        <v>1827.5</v>
      </c>
      <c r="G4" s="176">
        <v>0</v>
      </c>
    </row>
    <row r="5" spans="1:7" x14ac:dyDescent="0.25">
      <c r="A5" s="70" t="s">
        <v>34</v>
      </c>
      <c r="B5" s="70" t="s">
        <v>990</v>
      </c>
      <c r="C5" s="246" t="s">
        <v>557</v>
      </c>
      <c r="D5" s="176">
        <v>1807</v>
      </c>
      <c r="E5" s="176">
        <v>9707.56</v>
      </c>
      <c r="F5" s="176">
        <v>1807</v>
      </c>
      <c r="G5" s="176">
        <v>9708</v>
      </c>
    </row>
    <row r="6" spans="1:7" x14ac:dyDescent="0.25">
      <c r="A6" s="70" t="s">
        <v>329</v>
      </c>
      <c r="B6" s="70" t="s">
        <v>1177</v>
      </c>
      <c r="C6" s="246" t="s">
        <v>1162</v>
      </c>
      <c r="D6" s="176">
        <v>433096.98</v>
      </c>
      <c r="E6" s="176">
        <v>550511.34</v>
      </c>
      <c r="F6" s="176">
        <v>433096.98</v>
      </c>
      <c r="G6" s="176">
        <v>550511</v>
      </c>
    </row>
    <row r="7" spans="1:7" x14ac:dyDescent="0.25">
      <c r="A7" s="70" t="s">
        <v>596</v>
      </c>
      <c r="B7" s="70" t="s">
        <v>147</v>
      </c>
      <c r="C7" s="246" t="s">
        <v>1244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866</v>
      </c>
      <c r="B8" s="70" t="s">
        <v>1116</v>
      </c>
      <c r="C8" s="246" t="s">
        <v>836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337</v>
      </c>
      <c r="B9" s="70" t="s">
        <v>372</v>
      </c>
      <c r="C9" s="246" t="s">
        <v>1109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20</v>
      </c>
      <c r="B10" s="70" t="s">
        <v>82</v>
      </c>
      <c r="C10" s="246" t="s">
        <v>697</v>
      </c>
      <c r="D10" s="176">
        <v>24157.97</v>
      </c>
      <c r="E10" s="176">
        <v>6933.9</v>
      </c>
      <c r="F10" s="176">
        <v>24157.97</v>
      </c>
      <c r="G10" s="176">
        <v>6934</v>
      </c>
    </row>
    <row r="11" spans="1:7" x14ac:dyDescent="0.25">
      <c r="A11" s="70" t="s">
        <v>590</v>
      </c>
      <c r="B11" s="70" t="s">
        <v>1250</v>
      </c>
      <c r="C11" s="246" t="s">
        <v>442</v>
      </c>
      <c r="D11" s="176">
        <v>495756.2</v>
      </c>
      <c r="E11" s="176">
        <v>536045.05000000005</v>
      </c>
      <c r="F11" s="176">
        <v>495756.2</v>
      </c>
      <c r="G11" s="176">
        <v>536045</v>
      </c>
    </row>
    <row r="12" spans="1:7" x14ac:dyDescent="0.25">
      <c r="A12" s="70" t="s">
        <v>122</v>
      </c>
      <c r="B12" s="70" t="s">
        <v>724</v>
      </c>
      <c r="C12" s="246" t="s">
        <v>211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421</v>
      </c>
      <c r="B13" s="70" t="s">
        <v>368</v>
      </c>
      <c r="C13" s="246" t="s">
        <v>56</v>
      </c>
      <c r="D13" s="176">
        <v>184205.91</v>
      </c>
      <c r="E13" s="176">
        <v>235956.52</v>
      </c>
      <c r="F13" s="176">
        <v>184205.91</v>
      </c>
      <c r="G13" s="176">
        <v>235957</v>
      </c>
    </row>
    <row r="14" spans="1:7" x14ac:dyDescent="0.25">
      <c r="A14" s="70" t="s">
        <v>1235</v>
      </c>
      <c r="B14" s="70" t="s">
        <v>993</v>
      </c>
      <c r="C14" s="246" t="s">
        <v>70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13</v>
      </c>
      <c r="B15" s="70" t="s">
        <v>649</v>
      </c>
      <c r="C15" s="246" t="s">
        <v>374</v>
      </c>
      <c r="D15" s="176">
        <v>67373.38</v>
      </c>
      <c r="E15" s="176">
        <v>88630.84</v>
      </c>
      <c r="F15" s="176">
        <v>67373.38</v>
      </c>
      <c r="G15" s="176">
        <v>88629</v>
      </c>
    </row>
    <row r="16" spans="1:7" x14ac:dyDescent="0.25">
      <c r="A16" s="70" t="s">
        <v>1126</v>
      </c>
      <c r="B16" s="70" t="s">
        <v>9</v>
      </c>
      <c r="C16" s="246" t="s">
        <v>11</v>
      </c>
      <c r="D16" s="176">
        <v>229497.21</v>
      </c>
      <c r="E16" s="176">
        <v>188292.15</v>
      </c>
      <c r="F16" s="176">
        <v>229497.21</v>
      </c>
      <c r="G16" s="176">
        <v>188293</v>
      </c>
    </row>
    <row r="17" spans="1:7" x14ac:dyDescent="0.25">
      <c r="A17" s="70" t="s">
        <v>1171</v>
      </c>
      <c r="B17" s="70" t="s">
        <v>293</v>
      </c>
      <c r="C17" s="246" t="s">
        <v>556</v>
      </c>
      <c r="D17" s="176">
        <v>169623.97</v>
      </c>
      <c r="E17" s="176">
        <v>136735.76999999999</v>
      </c>
      <c r="F17" s="176">
        <v>169623.97</v>
      </c>
      <c r="G17" s="176">
        <v>136736</v>
      </c>
    </row>
    <row r="18" spans="1:7" x14ac:dyDescent="0.25">
      <c r="A18" s="70" t="s">
        <v>513</v>
      </c>
      <c r="B18" s="70" t="s">
        <v>19</v>
      </c>
      <c r="C18" s="246" t="s">
        <v>705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979</v>
      </c>
      <c r="B19" s="70" t="s">
        <v>857</v>
      </c>
      <c r="C19" s="246" t="s">
        <v>214</v>
      </c>
      <c r="D19" s="176">
        <v>55292.22</v>
      </c>
      <c r="E19" s="176">
        <v>46516.74</v>
      </c>
      <c r="F19" s="176">
        <v>55292.22</v>
      </c>
      <c r="G19" s="176">
        <v>46517</v>
      </c>
    </row>
    <row r="20" spans="1:7" x14ac:dyDescent="0.25">
      <c r="A20" s="70" t="s">
        <v>264</v>
      </c>
      <c r="B20" s="70" t="s">
        <v>1252</v>
      </c>
      <c r="C20" s="246" t="s">
        <v>1107</v>
      </c>
      <c r="D20" s="176">
        <v>4581.0200000000004</v>
      </c>
      <c r="E20" s="176">
        <v>5039.6400000000003</v>
      </c>
      <c r="F20" s="176">
        <v>4581.0200000000004</v>
      </c>
      <c r="G20" s="176">
        <v>5040</v>
      </c>
    </row>
    <row r="21" spans="1:7" x14ac:dyDescent="0.25">
      <c r="A21" s="70" t="s">
        <v>384</v>
      </c>
      <c r="B21" s="70" t="s">
        <v>140</v>
      </c>
      <c r="C21" s="246" t="s">
        <v>555</v>
      </c>
      <c r="D21" s="176">
        <v>4449</v>
      </c>
      <c r="E21" s="176">
        <v>8542.9500000000007</v>
      </c>
      <c r="F21" s="176">
        <v>4449</v>
      </c>
      <c r="G21" s="176">
        <v>8543</v>
      </c>
    </row>
    <row r="22" spans="1:7" x14ac:dyDescent="0.25">
      <c r="A22" s="70" t="s">
        <v>270</v>
      </c>
      <c r="B22" s="70" t="s">
        <v>1145</v>
      </c>
      <c r="C22" s="246" t="s">
        <v>3</v>
      </c>
      <c r="D22" s="176">
        <v>2153.4</v>
      </c>
      <c r="E22" s="176">
        <v>3763</v>
      </c>
      <c r="F22" s="176">
        <v>2153.4</v>
      </c>
      <c r="G22" s="176">
        <v>3763</v>
      </c>
    </row>
    <row r="23" spans="1:7" x14ac:dyDescent="0.25">
      <c r="A23" s="70" t="s">
        <v>1077</v>
      </c>
      <c r="B23" s="70" t="s">
        <v>131</v>
      </c>
      <c r="C23" s="246" t="s">
        <v>218</v>
      </c>
      <c r="D23" s="176">
        <v>2153.4</v>
      </c>
      <c r="E23" s="176">
        <v>3763</v>
      </c>
      <c r="F23" s="176">
        <v>2153.4</v>
      </c>
      <c r="G23" s="176">
        <v>3763</v>
      </c>
    </row>
    <row r="24" spans="1:7" x14ac:dyDescent="0.25">
      <c r="A24" s="70" t="s">
        <v>513</v>
      </c>
      <c r="B24" s="70" t="s">
        <v>765</v>
      </c>
      <c r="C24" s="246" t="s">
        <v>725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25">
      <c r="A25" s="70" t="s">
        <v>746</v>
      </c>
      <c r="B25" s="70" t="s">
        <v>465</v>
      </c>
      <c r="C25" s="246" t="s">
        <v>1209</v>
      </c>
      <c r="D25" s="162">
        <v>0</v>
      </c>
      <c r="E25" s="176">
        <v>0</v>
      </c>
      <c r="F25" s="162">
        <v>0</v>
      </c>
      <c r="G25" s="176">
        <v>0</v>
      </c>
    </row>
    <row r="26" spans="1:7" x14ac:dyDescent="0.25">
      <c r="A26" s="70" t="s">
        <v>663</v>
      </c>
      <c r="B26" s="70" t="s">
        <v>681</v>
      </c>
      <c r="C26" s="246" t="s">
        <v>510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1169</v>
      </c>
      <c r="B27" s="70" t="s">
        <v>484</v>
      </c>
      <c r="C27" s="246" t="s">
        <v>774</v>
      </c>
      <c r="D27" s="176">
        <v>8077.3</v>
      </c>
      <c r="E27" s="176">
        <v>10859.59</v>
      </c>
      <c r="F27" s="176">
        <v>8077.3</v>
      </c>
      <c r="G27" s="176">
        <v>10860</v>
      </c>
    </row>
    <row r="28" spans="1:7" x14ac:dyDescent="0.25">
      <c r="A28" s="70" t="s">
        <v>1229</v>
      </c>
      <c r="B28" s="70" t="s">
        <v>883</v>
      </c>
      <c r="C28" s="246" t="s">
        <v>1096</v>
      </c>
      <c r="D28" s="176">
        <v>-34866.75</v>
      </c>
      <c r="E28" s="176">
        <v>31107.75</v>
      </c>
      <c r="F28" s="176">
        <v>-34866.75</v>
      </c>
      <c r="G28" s="176">
        <v>31108</v>
      </c>
    </row>
    <row r="29" spans="1:7" x14ac:dyDescent="0.25">
      <c r="A29" s="70" t="s">
        <v>1140</v>
      </c>
      <c r="B29" s="70" t="s">
        <v>285</v>
      </c>
      <c r="C29" s="246" t="s">
        <v>233</v>
      </c>
      <c r="D29" s="176">
        <v>185152.19</v>
      </c>
      <c r="E29" s="176">
        <v>235631.54</v>
      </c>
      <c r="F29" s="176">
        <v>185152.19</v>
      </c>
      <c r="G29" s="176">
        <v>235633</v>
      </c>
    </row>
    <row r="30" spans="1:7" x14ac:dyDescent="0.25">
      <c r="A30" s="70" t="s">
        <v>590</v>
      </c>
      <c r="B30" s="70" t="s">
        <v>1275</v>
      </c>
      <c r="C30" s="246" t="s">
        <v>715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504</v>
      </c>
      <c r="B31" s="70" t="s">
        <v>57</v>
      </c>
      <c r="C31" s="246" t="s">
        <v>1259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802</v>
      </c>
      <c r="B32" s="70" t="s">
        <v>522</v>
      </c>
      <c r="C32" s="246" t="s">
        <v>657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413</v>
      </c>
      <c r="B33" s="70" t="s">
        <v>30</v>
      </c>
      <c r="C33" s="246" t="s">
        <v>261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513</v>
      </c>
      <c r="B34" s="70" t="s">
        <v>145</v>
      </c>
      <c r="C34" s="246" t="s">
        <v>576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979</v>
      </c>
      <c r="B35" s="70" t="s">
        <v>924</v>
      </c>
      <c r="C35" s="246" t="s">
        <v>865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1042</v>
      </c>
      <c r="B36" s="70" t="s">
        <v>265</v>
      </c>
      <c r="C36" s="246" t="s">
        <v>501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1050</v>
      </c>
      <c r="B37" s="70" t="s">
        <v>314</v>
      </c>
      <c r="C37" s="246" t="s">
        <v>1078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25">
      <c r="A38" s="70" t="s">
        <v>513</v>
      </c>
      <c r="B38" s="70" t="s">
        <v>54</v>
      </c>
      <c r="C38" s="246" t="s">
        <v>1087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979</v>
      </c>
      <c r="B39" s="70" t="s">
        <v>978</v>
      </c>
      <c r="C39" s="246" t="s">
        <v>980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955</v>
      </c>
      <c r="B40" s="70" t="s">
        <v>1001</v>
      </c>
      <c r="C40" s="246" t="s">
        <v>441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603</v>
      </c>
      <c r="B41" s="70" t="s">
        <v>439</v>
      </c>
      <c r="C41" s="246" t="s">
        <v>336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513</v>
      </c>
      <c r="B42" s="70" t="s">
        <v>209</v>
      </c>
      <c r="C42" s="246" t="s">
        <v>1080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856</v>
      </c>
      <c r="B43" s="70" t="s">
        <v>964</v>
      </c>
      <c r="C43" s="246" t="s">
        <v>114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1263</v>
      </c>
      <c r="B44" s="70" t="s">
        <v>389</v>
      </c>
      <c r="C44" s="246" t="s">
        <v>710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515</v>
      </c>
      <c r="B45" s="70" t="s">
        <v>168</v>
      </c>
      <c r="C45" s="246" t="s">
        <v>783</v>
      </c>
      <c r="D45" s="162">
        <v>0</v>
      </c>
      <c r="E45" s="176">
        <v>0</v>
      </c>
      <c r="F45" s="162">
        <v>0</v>
      </c>
      <c r="G45" s="176">
        <v>0</v>
      </c>
    </row>
    <row r="46" spans="1:7" x14ac:dyDescent="0.25">
      <c r="A46" s="70" t="s">
        <v>590</v>
      </c>
      <c r="B46" s="70" t="s">
        <v>402</v>
      </c>
      <c r="C46" s="246" t="s">
        <v>965</v>
      </c>
      <c r="D46" s="176">
        <v>3719.96</v>
      </c>
      <c r="E46" s="176">
        <v>4949.75</v>
      </c>
      <c r="F46" s="176">
        <v>3719.96</v>
      </c>
      <c r="G46" s="176">
        <v>4950</v>
      </c>
    </row>
    <row r="47" spans="1:7" x14ac:dyDescent="0.25">
      <c r="A47" s="70" t="s">
        <v>818</v>
      </c>
      <c r="B47" s="70" t="s">
        <v>1121</v>
      </c>
      <c r="C47" s="246" t="s">
        <v>1135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295</v>
      </c>
      <c r="B48" s="70" t="s">
        <v>521</v>
      </c>
      <c r="C48" s="246" t="s">
        <v>362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1073</v>
      </c>
      <c r="B49" s="70" t="s">
        <v>570</v>
      </c>
      <c r="C49" s="246" t="s">
        <v>1129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25">
      <c r="A50" s="70" t="s">
        <v>750</v>
      </c>
      <c r="B50" s="70" t="s">
        <v>412</v>
      </c>
      <c r="C50" s="246" t="s">
        <v>262</v>
      </c>
      <c r="D50" s="162">
        <v>0</v>
      </c>
      <c r="E50" s="176">
        <v>289</v>
      </c>
      <c r="F50" s="162">
        <v>0</v>
      </c>
      <c r="G50" s="176">
        <v>289</v>
      </c>
    </row>
    <row r="51" spans="1:7" x14ac:dyDescent="0.25">
      <c r="A51" s="70" t="s">
        <v>289</v>
      </c>
      <c r="B51" s="70" t="s">
        <v>156</v>
      </c>
      <c r="C51" s="246" t="s">
        <v>97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513</v>
      </c>
      <c r="B52" s="70" t="s">
        <v>795</v>
      </c>
      <c r="C52" s="246" t="s">
        <v>948</v>
      </c>
      <c r="D52" s="162">
        <v>0</v>
      </c>
      <c r="E52" s="176">
        <v>289</v>
      </c>
      <c r="F52" s="162">
        <v>0</v>
      </c>
      <c r="G52" s="176">
        <v>289</v>
      </c>
    </row>
    <row r="53" spans="1:7" x14ac:dyDescent="0.25">
      <c r="A53" s="70" t="s">
        <v>1060</v>
      </c>
      <c r="B53" s="70" t="s">
        <v>16</v>
      </c>
      <c r="C53" s="246" t="s">
        <v>1049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354</v>
      </c>
      <c r="B54" s="70" t="s">
        <v>861</v>
      </c>
      <c r="C54" s="246" t="s">
        <v>833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683</v>
      </c>
      <c r="B55" s="70" t="s">
        <v>235</v>
      </c>
      <c r="C55" s="246" t="s">
        <v>650</v>
      </c>
      <c r="D55" s="176">
        <v>3719.96</v>
      </c>
      <c r="E55" s="176">
        <v>4660.75</v>
      </c>
      <c r="F55" s="176">
        <v>3719.96</v>
      </c>
      <c r="G55" s="176">
        <v>4661</v>
      </c>
    </row>
    <row r="56" spans="1:7" x14ac:dyDescent="0.25">
      <c r="A56" s="70" t="s">
        <v>1229</v>
      </c>
      <c r="B56" s="70" t="s">
        <v>316</v>
      </c>
      <c r="C56" s="246" t="s">
        <v>613</v>
      </c>
      <c r="D56" s="176">
        <v>-3719.96</v>
      </c>
      <c r="E56" s="176">
        <v>-4949.75</v>
      </c>
      <c r="F56" s="176">
        <v>-3719.96</v>
      </c>
      <c r="G56" s="176">
        <v>-4950</v>
      </c>
    </row>
    <row r="57" spans="1:7" x14ac:dyDescent="0.25">
      <c r="A57" s="70" t="s">
        <v>6</v>
      </c>
      <c r="B57" s="70" t="s">
        <v>575</v>
      </c>
      <c r="C57" s="246" t="s">
        <v>538</v>
      </c>
      <c r="D57" s="176">
        <v>-38586.71</v>
      </c>
      <c r="E57" s="176">
        <v>26158</v>
      </c>
      <c r="F57" s="176">
        <v>-38586.71</v>
      </c>
      <c r="G57" s="176">
        <v>26158</v>
      </c>
    </row>
    <row r="58" spans="1:7" x14ac:dyDescent="0.25">
      <c r="A58" s="70" t="s">
        <v>405</v>
      </c>
      <c r="B58" s="70" t="s">
        <v>116</v>
      </c>
      <c r="C58" s="246" t="s">
        <v>1002</v>
      </c>
      <c r="D58" s="162">
        <v>0</v>
      </c>
      <c r="E58" s="176">
        <v>0</v>
      </c>
      <c r="F58" s="162">
        <v>0</v>
      </c>
      <c r="G58" s="176">
        <v>0</v>
      </c>
    </row>
    <row r="59" spans="1:7" x14ac:dyDescent="0.25">
      <c r="A59" s="70" t="s">
        <v>911</v>
      </c>
      <c r="B59" s="70" t="s">
        <v>946</v>
      </c>
      <c r="C59" s="246" t="s">
        <v>773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513</v>
      </c>
      <c r="B60" s="70" t="s">
        <v>562</v>
      </c>
      <c r="C60" s="246" t="s">
        <v>976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1101</v>
      </c>
      <c r="B61" s="70" t="s">
        <v>1279</v>
      </c>
      <c r="C61" s="246" t="s">
        <v>494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6</v>
      </c>
      <c r="B62" s="70" t="s">
        <v>737</v>
      </c>
      <c r="C62" s="246" t="s">
        <v>1283</v>
      </c>
      <c r="D62" s="176">
        <v>-38586.71</v>
      </c>
      <c r="E62" s="176">
        <v>26158</v>
      </c>
      <c r="F62" s="176">
        <v>-38586.71</v>
      </c>
      <c r="G62" s="176">
        <v>26158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topLeftCell="A43"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1281</v>
      </c>
      <c r="B1" s="11" t="s">
        <v>1119</v>
      </c>
      <c r="C1" s="51" t="s">
        <v>60</v>
      </c>
      <c r="D1" s="157" t="s">
        <v>594</v>
      </c>
      <c r="E1" s="157" t="s">
        <v>301</v>
      </c>
      <c r="F1" s="157" t="s">
        <v>1141</v>
      </c>
      <c r="G1" s="157" t="s">
        <v>577</v>
      </c>
      <c r="H1" s="157" t="s">
        <v>740</v>
      </c>
      <c r="I1" s="157" t="s">
        <v>267</v>
      </c>
      <c r="J1" s="157" t="s">
        <v>995</v>
      </c>
      <c r="K1" s="157" t="s">
        <v>531</v>
      </c>
    </row>
    <row r="2" spans="1:11" x14ac:dyDescent="0.25">
      <c r="A2" s="103" t="s">
        <v>800</v>
      </c>
      <c r="B2" s="103" t="s">
        <v>200</v>
      </c>
      <c r="C2" s="221" t="s">
        <v>282</v>
      </c>
      <c r="D2" s="144">
        <v>52614.25</v>
      </c>
      <c r="E2" s="144">
        <v>19879.71</v>
      </c>
      <c r="F2" s="144">
        <v>32734.54</v>
      </c>
      <c r="G2" s="144">
        <v>126371.03</v>
      </c>
      <c r="H2" s="144">
        <v>52614.25</v>
      </c>
      <c r="I2" s="144">
        <v>19879.71</v>
      </c>
      <c r="J2" s="144">
        <v>32734.54</v>
      </c>
      <c r="K2" s="144">
        <v>126372</v>
      </c>
    </row>
    <row r="3" spans="1:11" x14ac:dyDescent="0.25">
      <c r="A3" s="103" t="s">
        <v>122</v>
      </c>
      <c r="B3" s="103" t="s">
        <v>690</v>
      </c>
      <c r="C3" s="221" t="s">
        <v>931</v>
      </c>
      <c r="D3" s="144">
        <v>22181.05</v>
      </c>
      <c r="E3" s="144">
        <v>19117.849999999999</v>
      </c>
      <c r="F3" s="144">
        <v>3063.2</v>
      </c>
      <c r="G3" s="144">
        <v>4422.6499999999996</v>
      </c>
      <c r="H3" s="144">
        <v>22181.05</v>
      </c>
      <c r="I3" s="144">
        <v>19117.849999999999</v>
      </c>
      <c r="J3" s="144">
        <v>3063.2</v>
      </c>
      <c r="K3" s="144">
        <v>4423</v>
      </c>
    </row>
    <row r="4" spans="1:11" x14ac:dyDescent="0.25">
      <c r="A4" s="103" t="s">
        <v>36</v>
      </c>
      <c r="B4" s="103" t="s">
        <v>345</v>
      </c>
      <c r="C4" s="221" t="s">
        <v>359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 x14ac:dyDescent="0.25">
      <c r="A5" s="103" t="s">
        <v>153</v>
      </c>
      <c r="B5" s="103" t="s">
        <v>782</v>
      </c>
      <c r="C5" s="221" t="s">
        <v>653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513</v>
      </c>
      <c r="B6" s="103" t="s">
        <v>551</v>
      </c>
      <c r="C6" s="221" t="s">
        <v>1068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 x14ac:dyDescent="0.25">
      <c r="A7" s="103" t="s">
        <v>979</v>
      </c>
      <c r="B7" s="103" t="s">
        <v>960</v>
      </c>
      <c r="C7" s="221" t="s">
        <v>796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264</v>
      </c>
      <c r="B8" s="103" t="s">
        <v>689</v>
      </c>
      <c r="C8" s="221" t="s">
        <v>553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527</v>
      </c>
      <c r="B9" s="103" t="s">
        <v>671</v>
      </c>
      <c r="C9" s="221" t="s">
        <v>238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391</v>
      </c>
      <c r="B10" s="103" t="s">
        <v>768</v>
      </c>
      <c r="C10" s="221" t="s">
        <v>1178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148</v>
      </c>
      <c r="B11" s="103" t="s">
        <v>794</v>
      </c>
      <c r="C11" s="221" t="s">
        <v>775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219</v>
      </c>
      <c r="B12" s="103" t="s">
        <v>222</v>
      </c>
      <c r="C12" s="221" t="s">
        <v>230</v>
      </c>
      <c r="D12" s="144">
        <v>22181.05</v>
      </c>
      <c r="E12" s="144">
        <v>19117.849999999999</v>
      </c>
      <c r="F12" s="144">
        <v>3063.2</v>
      </c>
      <c r="G12" s="144">
        <v>4422.6499999999996</v>
      </c>
      <c r="H12" s="144">
        <v>22181.05</v>
      </c>
      <c r="I12" s="144">
        <v>19117.849999999999</v>
      </c>
      <c r="J12" s="144">
        <v>3063.2</v>
      </c>
      <c r="K12" s="144">
        <v>4423</v>
      </c>
    </row>
    <row r="13" spans="1:11" x14ac:dyDescent="0.25">
      <c r="A13" s="103" t="s">
        <v>467</v>
      </c>
      <c r="B13" s="103" t="s">
        <v>919</v>
      </c>
      <c r="C13" s="221" t="s">
        <v>620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 x14ac:dyDescent="0.25">
      <c r="A14" s="103" t="s">
        <v>513</v>
      </c>
      <c r="B14" s="103" t="s">
        <v>205</v>
      </c>
      <c r="C14" s="221" t="s">
        <v>361</v>
      </c>
      <c r="D14" s="144">
        <v>5979.45</v>
      </c>
      <c r="E14" s="144">
        <v>5895.45</v>
      </c>
      <c r="F14" s="144">
        <v>84</v>
      </c>
      <c r="G14" s="144">
        <v>435.45</v>
      </c>
      <c r="H14" s="144">
        <v>5979.45</v>
      </c>
      <c r="I14" s="144">
        <v>5895.45</v>
      </c>
      <c r="J14" s="144">
        <v>84</v>
      </c>
      <c r="K14" s="144">
        <v>435</v>
      </c>
    </row>
    <row r="15" spans="1:11" x14ac:dyDescent="0.25">
      <c r="A15" s="103" t="s">
        <v>979</v>
      </c>
      <c r="B15" s="103" t="s">
        <v>841</v>
      </c>
      <c r="C15" s="221" t="s">
        <v>959</v>
      </c>
      <c r="D15" s="144">
        <v>16201.6</v>
      </c>
      <c r="E15" s="144">
        <v>13222.4</v>
      </c>
      <c r="F15" s="144">
        <v>2979.2</v>
      </c>
      <c r="G15" s="144">
        <v>3987.2</v>
      </c>
      <c r="H15" s="144">
        <v>16201.6</v>
      </c>
      <c r="I15" s="144">
        <v>13222.4</v>
      </c>
      <c r="J15" s="144">
        <v>2979.2</v>
      </c>
      <c r="K15" s="144">
        <v>3988</v>
      </c>
    </row>
    <row r="16" spans="1:11" x14ac:dyDescent="0.25">
      <c r="A16" s="103" t="s">
        <v>264</v>
      </c>
      <c r="B16" s="103" t="s">
        <v>4</v>
      </c>
      <c r="C16" s="221" t="s">
        <v>711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527</v>
      </c>
      <c r="B17" s="103" t="s">
        <v>624</v>
      </c>
      <c r="C17" s="221" t="s">
        <v>37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391</v>
      </c>
      <c r="B18" s="103" t="s">
        <v>607</v>
      </c>
      <c r="C18" s="221" t="s">
        <v>593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 x14ac:dyDescent="0.25">
      <c r="A19" s="103" t="s">
        <v>148</v>
      </c>
      <c r="B19" s="103" t="s">
        <v>385</v>
      </c>
      <c r="C19" s="221" t="s">
        <v>319</v>
      </c>
      <c r="D19" s="135">
        <v>0</v>
      </c>
      <c r="E19" s="135">
        <v>0</v>
      </c>
      <c r="F19" s="135">
        <v>0</v>
      </c>
      <c r="G19" s="144">
        <v>0</v>
      </c>
      <c r="H19" s="135">
        <v>0</v>
      </c>
      <c r="I19" s="135">
        <v>0</v>
      </c>
      <c r="J19" s="135">
        <v>0</v>
      </c>
      <c r="K19" s="144">
        <v>0</v>
      </c>
    </row>
    <row r="20" spans="1:11" x14ac:dyDescent="0.25">
      <c r="A20" s="103" t="s">
        <v>506</v>
      </c>
      <c r="B20" s="103" t="s">
        <v>1032</v>
      </c>
      <c r="C20" s="221" t="s">
        <v>812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271</v>
      </c>
      <c r="B21" s="103" t="s">
        <v>1065</v>
      </c>
      <c r="C21" s="221" t="s">
        <v>41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1182</v>
      </c>
      <c r="B22" s="103" t="s">
        <v>912</v>
      </c>
      <c r="C22" s="221" t="s">
        <v>1264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 x14ac:dyDescent="0.25">
      <c r="A23" s="103" t="s">
        <v>578</v>
      </c>
      <c r="B23" s="103" t="s">
        <v>107</v>
      </c>
      <c r="C23" s="221" t="s">
        <v>918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 x14ac:dyDescent="0.25">
      <c r="A24" s="103" t="s">
        <v>513</v>
      </c>
      <c r="B24" s="103" t="s">
        <v>524</v>
      </c>
      <c r="C24" s="221" t="s">
        <v>1212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979</v>
      </c>
      <c r="B25" s="103" t="s">
        <v>99</v>
      </c>
      <c r="C25" s="221" t="s">
        <v>1110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264</v>
      </c>
      <c r="B26" s="103" t="s">
        <v>574</v>
      </c>
      <c r="C26" s="221" t="s">
        <v>1057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527</v>
      </c>
      <c r="B27" s="103" t="s">
        <v>1202</v>
      </c>
      <c r="C27" s="221" t="s">
        <v>552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391</v>
      </c>
      <c r="B28" s="103" t="s">
        <v>190</v>
      </c>
      <c r="C28" s="221" t="s">
        <v>1064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25">
      <c r="A29" s="103" t="s">
        <v>148</v>
      </c>
      <c r="B29" s="103" t="s">
        <v>1233</v>
      </c>
      <c r="C29" s="221" t="s">
        <v>564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506</v>
      </c>
      <c r="B30" s="103" t="s">
        <v>176</v>
      </c>
      <c r="C30" s="221" t="s">
        <v>1022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271</v>
      </c>
      <c r="B31" s="103" t="s">
        <v>714</v>
      </c>
      <c r="C31" s="221" t="s">
        <v>678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346</v>
      </c>
      <c r="B32" s="103" t="s">
        <v>1028</v>
      </c>
      <c r="C32" s="221" t="s">
        <v>790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1117</v>
      </c>
      <c r="B33" s="103" t="s">
        <v>1041</v>
      </c>
      <c r="C33" s="221" t="s">
        <v>914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421</v>
      </c>
      <c r="B34" s="103" t="s">
        <v>1166</v>
      </c>
      <c r="C34" s="221" t="s">
        <v>699</v>
      </c>
      <c r="D34" s="144">
        <v>30433.200000000001</v>
      </c>
      <c r="E34" s="144">
        <v>761.86</v>
      </c>
      <c r="F34" s="144">
        <v>29671.34</v>
      </c>
      <c r="G34" s="144">
        <v>121948.38</v>
      </c>
      <c r="H34" s="144">
        <v>30433.200000000001</v>
      </c>
      <c r="I34" s="144">
        <v>761.86</v>
      </c>
      <c r="J34" s="144">
        <v>29671.34</v>
      </c>
      <c r="K34" s="144">
        <v>121949</v>
      </c>
    </row>
    <row r="35" spans="1:11" x14ac:dyDescent="0.25">
      <c r="A35" s="103" t="s">
        <v>1200</v>
      </c>
      <c r="B35" s="103" t="s">
        <v>1091</v>
      </c>
      <c r="C35" s="221" t="s">
        <v>458</v>
      </c>
      <c r="D35" s="144">
        <v>0</v>
      </c>
      <c r="E35" s="135">
        <v>0</v>
      </c>
      <c r="F35" s="144">
        <v>0</v>
      </c>
      <c r="G35" s="144">
        <v>10229.65</v>
      </c>
      <c r="H35" s="144">
        <v>0</v>
      </c>
      <c r="I35" s="135">
        <v>0</v>
      </c>
      <c r="J35" s="144">
        <v>0</v>
      </c>
      <c r="K35" s="144">
        <v>10230</v>
      </c>
    </row>
    <row r="36" spans="1:11" x14ac:dyDescent="0.25">
      <c r="A36" s="103" t="s">
        <v>43</v>
      </c>
      <c r="B36" s="103" t="s">
        <v>692</v>
      </c>
      <c r="C36" s="221" t="s">
        <v>443</v>
      </c>
      <c r="D36" s="144">
        <v>0</v>
      </c>
      <c r="E36" s="135">
        <v>0</v>
      </c>
      <c r="F36" s="144">
        <v>0</v>
      </c>
      <c r="G36" s="144">
        <v>10229.65</v>
      </c>
      <c r="H36" s="144">
        <v>0</v>
      </c>
      <c r="I36" s="135">
        <v>0</v>
      </c>
      <c r="J36" s="144">
        <v>0</v>
      </c>
      <c r="K36" s="144">
        <v>10230</v>
      </c>
    </row>
    <row r="37" spans="1:11" x14ac:dyDescent="0.25">
      <c r="A37" s="103" t="s">
        <v>513</v>
      </c>
      <c r="B37" s="103" t="s">
        <v>966</v>
      </c>
      <c r="C37" s="221" t="s">
        <v>415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979</v>
      </c>
      <c r="B38" s="103" t="s">
        <v>377</v>
      </c>
      <c r="C38" s="221" t="s">
        <v>497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264</v>
      </c>
      <c r="B39" s="103" t="s">
        <v>888</v>
      </c>
      <c r="C39" s="221" t="s">
        <v>91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25">
      <c r="A40" s="103" t="s">
        <v>527</v>
      </c>
      <c r="B40" s="103" t="s">
        <v>722</v>
      </c>
      <c r="C40" s="221" t="s">
        <v>520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391</v>
      </c>
      <c r="B41" s="103" t="s">
        <v>338</v>
      </c>
      <c r="C41" s="221" t="s">
        <v>744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717</v>
      </c>
      <c r="B42" s="103" t="s">
        <v>103</v>
      </c>
      <c r="C42" s="221" t="s">
        <v>335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 x14ac:dyDescent="0.25">
      <c r="A43" s="103" t="s">
        <v>942</v>
      </c>
      <c r="B43" s="103" t="s">
        <v>259</v>
      </c>
      <c r="C43" s="221" t="s">
        <v>701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842</v>
      </c>
      <c r="B44" s="103" t="s">
        <v>489</v>
      </c>
      <c r="C44" s="221" t="s">
        <v>1148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808</v>
      </c>
      <c r="B45" s="103" t="s">
        <v>735</v>
      </c>
      <c r="C45" s="221" t="s">
        <v>863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761</v>
      </c>
      <c r="B46" s="103" t="s">
        <v>243</v>
      </c>
      <c r="C46" s="221" t="s">
        <v>84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513</v>
      </c>
      <c r="B47" s="103" t="s">
        <v>867</v>
      </c>
      <c r="C47" s="221" t="s">
        <v>207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979</v>
      </c>
      <c r="B48" s="103" t="s">
        <v>1045</v>
      </c>
      <c r="C48" s="221" t="s">
        <v>661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264</v>
      </c>
      <c r="B49" s="103" t="s">
        <v>178</v>
      </c>
      <c r="C49" s="221" t="s">
        <v>787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527</v>
      </c>
      <c r="B50" s="103" t="s">
        <v>181</v>
      </c>
      <c r="C50" s="221" t="s">
        <v>111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391</v>
      </c>
      <c r="B51" s="103" t="s">
        <v>247</v>
      </c>
      <c r="C51" s="221" t="s">
        <v>588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148</v>
      </c>
      <c r="B52" s="103" t="s">
        <v>1151</v>
      </c>
      <c r="C52" s="221" t="s">
        <v>118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506</v>
      </c>
      <c r="B53" s="103" t="s">
        <v>313</v>
      </c>
      <c r="C53" s="221" t="s">
        <v>31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 x14ac:dyDescent="0.25">
      <c r="A54" s="103" t="s">
        <v>667</v>
      </c>
      <c r="B54" s="103" t="s">
        <v>901</v>
      </c>
      <c r="C54" s="221" t="s">
        <v>644</v>
      </c>
      <c r="D54" s="144">
        <v>1034.7</v>
      </c>
      <c r="E54" s="144">
        <v>761.86</v>
      </c>
      <c r="F54" s="144">
        <v>272.83999999999997</v>
      </c>
      <c r="G54" s="144">
        <v>19169.77</v>
      </c>
      <c r="H54" s="144">
        <v>1034.7</v>
      </c>
      <c r="I54" s="144">
        <v>761.86</v>
      </c>
      <c r="J54" s="144">
        <v>272.83999999999997</v>
      </c>
      <c r="K54" s="144">
        <v>19170</v>
      </c>
    </row>
    <row r="55" spans="1:11" x14ac:dyDescent="0.25">
      <c r="A55" s="103" t="s">
        <v>884</v>
      </c>
      <c r="B55" s="103" t="s">
        <v>777</v>
      </c>
      <c r="C55" s="221" t="s">
        <v>631</v>
      </c>
      <c r="D55" s="144">
        <v>485.35</v>
      </c>
      <c r="E55" s="144">
        <v>761.86</v>
      </c>
      <c r="F55" s="144">
        <v>-276.51</v>
      </c>
      <c r="G55" s="144">
        <v>8208.18</v>
      </c>
      <c r="H55" s="144">
        <v>485.35</v>
      </c>
      <c r="I55" s="144">
        <v>761.86</v>
      </c>
      <c r="J55" s="144">
        <v>-276.51</v>
      </c>
      <c r="K55" s="144">
        <v>8208</v>
      </c>
    </row>
    <row r="56" spans="1:11" x14ac:dyDescent="0.25">
      <c r="A56" s="103" t="s">
        <v>842</v>
      </c>
      <c r="B56" s="103" t="s">
        <v>489</v>
      </c>
      <c r="C56" s="221" t="s">
        <v>1249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808</v>
      </c>
      <c r="B57" s="103" t="s">
        <v>735</v>
      </c>
      <c r="C57" s="221" t="s">
        <v>22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761</v>
      </c>
      <c r="B58" s="103" t="s">
        <v>243</v>
      </c>
      <c r="C58" s="221" t="s">
        <v>1240</v>
      </c>
      <c r="D58" s="144">
        <v>485.35</v>
      </c>
      <c r="E58" s="144">
        <v>761.86</v>
      </c>
      <c r="F58" s="144">
        <v>-276.51</v>
      </c>
      <c r="G58" s="144">
        <v>8208.18</v>
      </c>
      <c r="H58" s="144">
        <v>485.35</v>
      </c>
      <c r="I58" s="144">
        <v>761.86</v>
      </c>
      <c r="J58" s="144">
        <v>-276.51</v>
      </c>
      <c r="K58" s="144">
        <v>8208</v>
      </c>
    </row>
    <row r="59" spans="1:11" x14ac:dyDescent="0.25">
      <c r="A59" s="103" t="s">
        <v>513</v>
      </c>
      <c r="B59" s="103" t="s">
        <v>867</v>
      </c>
      <c r="C59" s="221" t="s">
        <v>805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979</v>
      </c>
      <c r="B60" s="103" t="s">
        <v>1045</v>
      </c>
      <c r="C60" s="221" t="s">
        <v>272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264</v>
      </c>
      <c r="B61" s="103" t="s">
        <v>178</v>
      </c>
      <c r="C61" s="221" t="s">
        <v>943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527</v>
      </c>
      <c r="B62" s="103" t="s">
        <v>973</v>
      </c>
      <c r="C62" s="221" t="s">
        <v>929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391</v>
      </c>
      <c r="B63" s="103" t="s">
        <v>283</v>
      </c>
      <c r="C63" s="221" t="s">
        <v>62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 x14ac:dyDescent="0.25">
      <c r="A64" s="103" t="s">
        <v>148</v>
      </c>
      <c r="B64" s="103" t="s">
        <v>932</v>
      </c>
      <c r="C64" s="221" t="s">
        <v>643</v>
      </c>
      <c r="D64" s="144">
        <v>549.35</v>
      </c>
      <c r="E64" s="135">
        <v>0</v>
      </c>
      <c r="F64" s="144">
        <v>549.35</v>
      </c>
      <c r="G64" s="144">
        <v>7961.59</v>
      </c>
      <c r="H64" s="144">
        <v>549.35</v>
      </c>
      <c r="I64" s="135">
        <v>0</v>
      </c>
      <c r="J64" s="144">
        <v>549.35</v>
      </c>
      <c r="K64" s="144">
        <v>7962</v>
      </c>
    </row>
    <row r="65" spans="1:11" x14ac:dyDescent="0.25">
      <c r="A65" s="103" t="s">
        <v>506</v>
      </c>
      <c r="B65" s="103" t="s">
        <v>247</v>
      </c>
      <c r="C65" s="221" t="s">
        <v>212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271</v>
      </c>
      <c r="B66" s="103" t="s">
        <v>266</v>
      </c>
      <c r="C66" s="221" t="s">
        <v>930</v>
      </c>
      <c r="D66" s="144">
        <v>0</v>
      </c>
      <c r="E66" s="135">
        <v>0</v>
      </c>
      <c r="F66" s="144">
        <v>0</v>
      </c>
      <c r="G66" s="144">
        <v>3000</v>
      </c>
      <c r="H66" s="144">
        <v>0</v>
      </c>
      <c r="I66" s="135">
        <v>0</v>
      </c>
      <c r="J66" s="144">
        <v>0</v>
      </c>
      <c r="K66" s="144">
        <v>3000</v>
      </c>
    </row>
    <row r="67" spans="1:11" x14ac:dyDescent="0.25">
      <c r="A67" s="103" t="s">
        <v>358</v>
      </c>
      <c r="B67" s="103" t="s">
        <v>1201</v>
      </c>
      <c r="C67" s="221" t="s">
        <v>757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 x14ac:dyDescent="0.25">
      <c r="A68" s="103" t="s">
        <v>177</v>
      </c>
      <c r="B68" s="103" t="s">
        <v>492</v>
      </c>
      <c r="C68" s="221" t="s">
        <v>1256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513</v>
      </c>
      <c r="B69" s="248" t="s">
        <v>844</v>
      </c>
      <c r="C69" s="84" t="s">
        <v>760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 x14ac:dyDescent="0.25">
      <c r="A70" s="248" t="s">
        <v>979</v>
      </c>
      <c r="B70" s="248" t="s">
        <v>704</v>
      </c>
      <c r="C70" s="84" t="s">
        <v>69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264</v>
      </c>
      <c r="B71" s="248" t="s">
        <v>583</v>
      </c>
      <c r="C71" s="84" t="s">
        <v>343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475</v>
      </c>
      <c r="B72" s="248" t="s">
        <v>202</v>
      </c>
      <c r="C72" s="84" t="s">
        <v>505</v>
      </c>
      <c r="D72" s="210">
        <v>29398.5</v>
      </c>
      <c r="E72" s="202">
        <v>0</v>
      </c>
      <c r="F72" s="210">
        <v>29398.5</v>
      </c>
      <c r="G72" s="210">
        <v>92548.96</v>
      </c>
      <c r="H72" s="210">
        <v>29398.5</v>
      </c>
      <c r="I72" s="202">
        <v>0</v>
      </c>
      <c r="J72" s="210">
        <v>29398.5</v>
      </c>
      <c r="K72" s="210">
        <v>92549</v>
      </c>
    </row>
    <row r="73" spans="1:11" x14ac:dyDescent="0.25">
      <c r="A73" s="248" t="s">
        <v>887</v>
      </c>
      <c r="B73" s="248" t="s">
        <v>472</v>
      </c>
      <c r="C73" s="84" t="s">
        <v>731</v>
      </c>
      <c r="D73" s="210">
        <v>29260.45</v>
      </c>
      <c r="E73" s="202">
        <v>0</v>
      </c>
      <c r="F73" s="210">
        <v>29260.45</v>
      </c>
      <c r="G73" s="210">
        <v>91915.79</v>
      </c>
      <c r="H73" s="210">
        <v>29260.45</v>
      </c>
      <c r="I73" s="202">
        <v>0</v>
      </c>
      <c r="J73" s="210">
        <v>29260.45</v>
      </c>
      <c r="K73" s="210">
        <v>91916</v>
      </c>
    </row>
    <row r="74" spans="1:11" x14ac:dyDescent="0.25">
      <c r="A74" s="248" t="s">
        <v>513</v>
      </c>
      <c r="B74" s="248" t="s">
        <v>982</v>
      </c>
      <c r="C74" s="84" t="s">
        <v>723</v>
      </c>
      <c r="D74" s="210">
        <v>138.05000000000001</v>
      </c>
      <c r="E74" s="202">
        <v>0</v>
      </c>
      <c r="F74" s="210">
        <v>138.05000000000001</v>
      </c>
      <c r="G74" s="210">
        <v>633.16999999999996</v>
      </c>
      <c r="H74" s="210">
        <v>138.05000000000001</v>
      </c>
      <c r="I74" s="202">
        <v>0</v>
      </c>
      <c r="J74" s="210">
        <v>138.05000000000001</v>
      </c>
      <c r="K74" s="210">
        <v>633</v>
      </c>
    </row>
    <row r="75" spans="1:11" x14ac:dyDescent="0.25">
      <c r="A75" s="248" t="s">
        <v>1235</v>
      </c>
      <c r="B75" s="248" t="s">
        <v>1056</v>
      </c>
      <c r="C75" s="84" t="s">
        <v>254</v>
      </c>
      <c r="D75" s="202">
        <v>0</v>
      </c>
      <c r="E75" s="202">
        <v>0</v>
      </c>
      <c r="F75" s="202">
        <v>0</v>
      </c>
      <c r="G75" s="210">
        <v>0</v>
      </c>
      <c r="H75" s="202">
        <v>0</v>
      </c>
      <c r="I75" s="202">
        <v>0</v>
      </c>
      <c r="J75" s="202">
        <v>0</v>
      </c>
      <c r="K75" s="210">
        <v>0</v>
      </c>
    </row>
    <row r="76" spans="1:11" x14ac:dyDescent="0.25">
      <c r="A76" s="248" t="s">
        <v>968</v>
      </c>
      <c r="B76" s="248" t="s">
        <v>416</v>
      </c>
      <c r="C76" s="84" t="s">
        <v>223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513</v>
      </c>
      <c r="B77" s="248" t="s">
        <v>1013</v>
      </c>
      <c r="C77" s="84" t="s">
        <v>419</v>
      </c>
      <c r="D77" s="202">
        <v>0</v>
      </c>
      <c r="E77" s="202">
        <v>0</v>
      </c>
      <c r="F77" s="202">
        <v>0</v>
      </c>
      <c r="G77" s="210">
        <v>0</v>
      </c>
      <c r="H77" s="202">
        <v>0</v>
      </c>
      <c r="I77" s="202">
        <v>0</v>
      </c>
      <c r="J77" s="202">
        <v>0</v>
      </c>
      <c r="K77" s="210">
        <v>0</v>
      </c>
    </row>
    <row r="78" spans="1:11" x14ac:dyDescent="0.25">
      <c r="A78" s="248" t="s">
        <v>979</v>
      </c>
      <c r="B78" s="248" t="s">
        <v>1156</v>
      </c>
      <c r="C78" s="84" t="s">
        <v>321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264</v>
      </c>
      <c r="B79" s="248" t="s">
        <v>1104</v>
      </c>
      <c r="C79" s="84" t="s">
        <v>399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1173</v>
      </c>
    </row>
    <row r="2" spans="1:33" ht="17.25" thickBot="1" x14ac:dyDescent="0.35">
      <c r="A2" s="136" t="s">
        <v>1160</v>
      </c>
    </row>
    <row r="3" spans="1:33" ht="16.5" customHeight="1" thickTop="1" thickBot="1" x14ac:dyDescent="0.3">
      <c r="A3" s="260" t="s">
        <v>902</v>
      </c>
      <c r="B3" s="254" t="s">
        <v>941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1047</v>
      </c>
      <c r="C4" s="247" t="s">
        <v>172</v>
      </c>
      <c r="D4" s="247" t="s">
        <v>326</v>
      </c>
      <c r="E4" s="247" t="s">
        <v>1108</v>
      </c>
      <c r="F4" s="247" t="s">
        <v>1059</v>
      </c>
      <c r="G4" s="247" t="s">
        <v>1223</v>
      </c>
      <c r="H4" s="247" t="s">
        <v>1179</v>
      </c>
      <c r="I4" s="247" t="s">
        <v>778</v>
      </c>
      <c r="J4" s="247" t="s">
        <v>871</v>
      </c>
    </row>
    <row r="5" spans="1:33" ht="15" customHeight="1" thickTop="1" thickBot="1" x14ac:dyDescent="0.3">
      <c r="A5" s="214" t="s">
        <v>1061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409</v>
      </c>
      <c r="B6" s="139">
        <f>SUMIF(HK!A:A,"031*",HK!C:C)-SUMIF(HK!A:A,"031*",HK!D:D)</f>
        <v>0</v>
      </c>
      <c r="C6" s="139">
        <f>SUMIF(HK!A:A,"021*",HK!C:C)-SUMIF(HK!A:A,"021*",HK!D:D)</f>
        <v>5979.45</v>
      </c>
      <c r="D6" s="139">
        <f>SUMIF(HK!A:A,"022*",HK!C:C)-SUMIF(HK!A:A,"022*",HK!D:D)</f>
        <v>16201.6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0</v>
      </c>
      <c r="I6" s="139">
        <f>SUMIF(HK!A:A,"052*",HK!C:C)-SUMIF(HK!A:A,"052*",HK!D:D)</f>
        <v>0</v>
      </c>
      <c r="J6" s="73">
        <f>SUM(B6:I6)</f>
        <v>22181.05</v>
      </c>
      <c r="L6" s="38"/>
    </row>
    <row r="7" spans="1:33" ht="15" customHeight="1" thickBot="1" x14ac:dyDescent="0.3">
      <c r="A7" s="116" t="s">
        <v>258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395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48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437</v>
      </c>
      <c r="B10" s="139">
        <f>SUMIF(HK!A:A,"031*",HK!K:K)-SUMIF(HK!A:A,"031*",HK!L:L)</f>
        <v>0</v>
      </c>
      <c r="C10" s="139">
        <f>SUMIF(HK!A:A,"021*",HK!K:K)-SUMIF(HK!A:A,"021*",HK!L:L)</f>
        <v>5979.45</v>
      </c>
      <c r="D10" s="139">
        <f>SUMIF(HK!A:A,"022*",HK!K:K)-SUMIF(HK!A:A,"022*",HK!L:L)</f>
        <v>16201.6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0</v>
      </c>
      <c r="I10" s="139">
        <f>SUMIF(HK!A:A,"052*",HK!K:K)-SUMIF(HK!A:A,"052*",HK!L:L)</f>
        <v>0</v>
      </c>
      <c r="J10" s="152">
        <f>J6+J7-J8+J9</f>
        <v>22181.05</v>
      </c>
      <c r="L10" s="38"/>
    </row>
    <row r="11" spans="1:33" ht="15" customHeight="1" thickTop="1" thickBot="1" x14ac:dyDescent="0.3">
      <c r="A11" s="5" t="s">
        <v>877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1128</v>
      </c>
      <c r="B12" s="241"/>
      <c r="C12" s="139">
        <f>SUMIF(HK!A:A,"081*",HK!D:D)-SUMIF(HK!A:A,"081*",HK!C:C)</f>
        <v>5544</v>
      </c>
      <c r="D12" s="139">
        <f>SUMIF(HK!A:A,"082*",HK!D:D)-SUMIF(HK!A:A,"082*",HK!C:C)</f>
        <v>12214.4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17758.400000000001</v>
      </c>
      <c r="L12" s="38"/>
    </row>
    <row r="13" spans="1:33" ht="15" customHeight="1" thickBot="1" x14ac:dyDescent="0.3">
      <c r="A13" s="116" t="s">
        <v>258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395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48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437</v>
      </c>
      <c r="B16" s="49"/>
      <c r="C16" s="139">
        <f>SUMIF(HK!A:A,"081*",HK!L:L)-SUMIF(HK!A:A,"081*",HK!K:K)</f>
        <v>5895.45</v>
      </c>
      <c r="D16" s="139">
        <f>SUMIF(HK!A:A,"082*",HK!L:L)-SUMIF(HK!A:A,"082*",HK!K:K)</f>
        <v>13222.4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17758.400000000001</v>
      </c>
      <c r="L16" s="38"/>
    </row>
    <row r="17" spans="1:33" ht="15" customHeight="1" thickTop="1" thickBot="1" x14ac:dyDescent="0.3">
      <c r="A17" s="214" t="s">
        <v>954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1128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258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395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48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437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1211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1128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4422.6499999999978</v>
      </c>
    </row>
    <row r="25" spans="1:33" ht="15" customHeight="1" thickBot="1" x14ac:dyDescent="0.3">
      <c r="A25" s="74" t="s">
        <v>437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4422.6499999999978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1007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902</v>
      </c>
      <c r="B29" s="263" t="s">
        <v>1197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1047</v>
      </c>
      <c r="C30" s="247" t="s">
        <v>172</v>
      </c>
      <c r="D30" s="247" t="s">
        <v>326</v>
      </c>
      <c r="E30" s="247" t="s">
        <v>1108</v>
      </c>
      <c r="F30" s="247" t="s">
        <v>1059</v>
      </c>
      <c r="G30" s="247" t="s">
        <v>1223</v>
      </c>
      <c r="H30" s="247" t="s">
        <v>1179</v>
      </c>
      <c r="I30" s="247" t="s">
        <v>778</v>
      </c>
      <c r="J30" s="247" t="s">
        <v>871</v>
      </c>
    </row>
    <row r="31" spans="1:33" ht="15" customHeight="1" thickTop="1" thickBot="1" x14ac:dyDescent="0.3">
      <c r="A31" s="214" t="s">
        <v>1061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409</v>
      </c>
      <c r="B32" s="139">
        <f>SUMIF(HKM!A:A,"031*",HKM!C:C)-SUMIF(HKM!A:A,"031*",HKM!D:D)</f>
        <v>0</v>
      </c>
      <c r="C32" s="139">
        <f>SUMIF(HKM!A:A,"021*",HKM!C:C)-SUMIF(HKM!A:A,"021*",HKM!D:D)</f>
        <v>5979.45</v>
      </c>
      <c r="D32" s="139">
        <f>SUMIF(HKM!A:A,"022*",HKM!C:C)-SUMIF(HKM!A:A,"022*",HKM!D:D)</f>
        <v>12214.4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18193.849999999999</v>
      </c>
      <c r="L32" s="38"/>
    </row>
    <row r="33" spans="1:14" ht="15" customHeight="1" thickBot="1" x14ac:dyDescent="0.3">
      <c r="A33" s="116" t="s">
        <v>258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395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48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437</v>
      </c>
      <c r="B36" s="139">
        <f>SUMIF(HKM!A:A,"031*",HKM!K:K)-SUMIF(HKM!A:A,"031*",HKM!L:L)</f>
        <v>0</v>
      </c>
      <c r="C36" s="139">
        <f>SUMIF(HKM!A:A,"021*",HKM!K:K)-SUMIF(HKM!A:A,"021*",HKM!L:L)</f>
        <v>5979.45</v>
      </c>
      <c r="D36" s="139">
        <f>SUMIF(HKM!A:A,"022*",HKM!K:K)-SUMIF(HKM!A:A,"022*",HKM!L:L)</f>
        <v>20188.8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-3987.2</v>
      </c>
      <c r="I36" s="139">
        <f>SUMIF(HKM!A:A,"052*",HKM!K:K)-SUMIF(HKM!A:A,"052*",HKM!L:L)</f>
        <v>0</v>
      </c>
      <c r="J36" s="152">
        <f>J32+J33-J34+J35</f>
        <v>18193.849999999999</v>
      </c>
      <c r="L36" s="38"/>
    </row>
    <row r="37" spans="1:14" ht="15" customHeight="1" thickTop="1" thickBot="1" x14ac:dyDescent="0.3">
      <c r="A37" s="214" t="s">
        <v>877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1128</v>
      </c>
      <c r="B38" s="241"/>
      <c r="C38" s="139">
        <f>SUMIF(HKM!A:A,"081*",HKM!D:D)-SUMIF(HKM!A:A,"081*",HKM!C:C)</f>
        <v>4620</v>
      </c>
      <c r="D38" s="139">
        <f>SUMIF(HKM!A:A,"082*",HKM!D:D)-SUMIF(HKM!A:A,"082*",HKM!C:C)</f>
        <v>10985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15605</v>
      </c>
      <c r="L38" s="38"/>
    </row>
    <row r="39" spans="1:14" ht="15" customHeight="1" thickBot="1" x14ac:dyDescent="0.3">
      <c r="A39" s="116" t="s">
        <v>258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395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48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437</v>
      </c>
      <c r="B42" s="49"/>
      <c r="C42" s="139">
        <f>SUMIF(HKM!A:A,"081*",HKM!L:L)-SUMIF(HKM!A:A,"081*",HKM!K:K)</f>
        <v>5628</v>
      </c>
      <c r="D42" s="139">
        <f>SUMIF(HKM!A:A,"082*",HKM!L:L)-SUMIF(HKM!A:A,"082*",HKM!K:K)</f>
        <v>12298.4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15605</v>
      </c>
      <c r="L42" s="38"/>
    </row>
    <row r="43" spans="1:14" ht="15" customHeight="1" thickTop="1" thickBot="1" x14ac:dyDescent="0.3">
      <c r="A43" s="214" t="s">
        <v>954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1128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258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395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48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437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1211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1128</v>
      </c>
      <c r="B50" s="241">
        <f t="shared" ref="B50:J50" si="0">B32-B38-B44</f>
        <v>0</v>
      </c>
      <c r="C50" s="241">
        <f t="shared" si="0"/>
        <v>1359.4499999999998</v>
      </c>
      <c r="D50" s="241">
        <f t="shared" si="0"/>
        <v>1229.3999999999996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2588.8499999999985</v>
      </c>
    </row>
    <row r="51" spans="1:10" ht="15" customHeight="1" thickBot="1" x14ac:dyDescent="0.3">
      <c r="A51" s="74" t="s">
        <v>437</v>
      </c>
      <c r="B51" s="49">
        <f t="shared" ref="B51:J51" si="1">B36-B42-B48</f>
        <v>0</v>
      </c>
      <c r="C51" s="49">
        <f t="shared" si="1"/>
        <v>351.44999999999982</v>
      </c>
      <c r="D51" s="49">
        <f t="shared" si="1"/>
        <v>7890.4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-3987.2</v>
      </c>
      <c r="I51" s="49">
        <f t="shared" si="1"/>
        <v>0</v>
      </c>
      <c r="J51" s="152">
        <f t="shared" si="1"/>
        <v>2588.8499999999985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17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1281</v>
      </c>
      <c r="B1" s="11" t="s">
        <v>240</v>
      </c>
      <c r="C1" s="51" t="s">
        <v>60</v>
      </c>
      <c r="D1" s="157" t="s">
        <v>616</v>
      </c>
      <c r="E1" s="157" t="s">
        <v>378</v>
      </c>
      <c r="F1" s="157" t="s">
        <v>1146</v>
      </c>
      <c r="G1" s="157" t="s">
        <v>531</v>
      </c>
    </row>
    <row r="2" spans="1:7" x14ac:dyDescent="0.25">
      <c r="A2" s="70" t="s">
        <v>800</v>
      </c>
      <c r="B2" s="70" t="s">
        <v>191</v>
      </c>
      <c r="C2" s="246" t="s">
        <v>567</v>
      </c>
      <c r="D2" s="176">
        <v>32734.54</v>
      </c>
      <c r="E2" s="176">
        <v>126371.03</v>
      </c>
      <c r="F2" s="176">
        <v>32734.54</v>
      </c>
      <c r="G2" s="176">
        <v>126372</v>
      </c>
    </row>
    <row r="3" spans="1:7" x14ac:dyDescent="0.25">
      <c r="A3" s="70" t="s">
        <v>122</v>
      </c>
      <c r="B3" s="70" t="s">
        <v>1243</v>
      </c>
      <c r="C3" s="246" t="s">
        <v>604</v>
      </c>
      <c r="D3" s="144">
        <v>-135936.82</v>
      </c>
      <c r="E3" s="144">
        <v>-48662.51</v>
      </c>
      <c r="F3" s="144">
        <v>-135936.82</v>
      </c>
      <c r="G3" s="144">
        <v>-48662</v>
      </c>
    </row>
    <row r="4" spans="1:7" x14ac:dyDescent="0.25">
      <c r="A4" s="70" t="s">
        <v>36</v>
      </c>
      <c r="B4" s="70" t="s">
        <v>236</v>
      </c>
      <c r="C4" s="246" t="s">
        <v>759</v>
      </c>
      <c r="D4" s="176">
        <v>6639</v>
      </c>
      <c r="E4" s="176">
        <v>6639</v>
      </c>
      <c r="F4" s="176">
        <v>6639</v>
      </c>
      <c r="G4" s="176">
        <v>6639</v>
      </c>
    </row>
    <row r="5" spans="1:7" x14ac:dyDescent="0.25">
      <c r="A5" s="70" t="s">
        <v>1218</v>
      </c>
      <c r="B5" s="70" t="s">
        <v>433</v>
      </c>
      <c r="C5" s="246" t="s">
        <v>830</v>
      </c>
      <c r="D5" s="176">
        <v>6639</v>
      </c>
      <c r="E5" s="176">
        <v>6639</v>
      </c>
      <c r="F5" s="176">
        <v>6639</v>
      </c>
      <c r="G5" s="176">
        <v>6639</v>
      </c>
    </row>
    <row r="6" spans="1:7" x14ac:dyDescent="0.25">
      <c r="A6" s="70" t="s">
        <v>513</v>
      </c>
      <c r="B6" s="70" t="s">
        <v>630</v>
      </c>
      <c r="C6" s="246" t="s">
        <v>245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979</v>
      </c>
      <c r="B7" s="70" t="s">
        <v>1074</v>
      </c>
      <c r="C7" s="246" t="s">
        <v>279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219</v>
      </c>
      <c r="B8" s="70" t="s">
        <v>355</v>
      </c>
      <c r="C8" s="246" t="s">
        <v>543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76</v>
      </c>
      <c r="B9" s="70" t="s">
        <v>1216</v>
      </c>
      <c r="C9" s="246" t="s">
        <v>849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404</v>
      </c>
      <c r="B10" s="70" t="s">
        <v>1071</v>
      </c>
      <c r="C10" s="246" t="s">
        <v>451</v>
      </c>
      <c r="D10" s="176">
        <v>663.8</v>
      </c>
      <c r="E10" s="176">
        <v>663.8</v>
      </c>
      <c r="F10" s="176">
        <v>663.8</v>
      </c>
      <c r="G10" s="176">
        <v>664</v>
      </c>
    </row>
    <row r="11" spans="1:7" x14ac:dyDescent="0.25">
      <c r="A11" s="70" t="s">
        <v>493</v>
      </c>
      <c r="B11" s="70" t="s">
        <v>516</v>
      </c>
      <c r="C11" s="246" t="s">
        <v>758</v>
      </c>
      <c r="D11" s="176">
        <v>663.8</v>
      </c>
      <c r="E11" s="176">
        <v>663.8</v>
      </c>
      <c r="F11" s="176">
        <v>663.8</v>
      </c>
      <c r="G11" s="176">
        <v>664</v>
      </c>
    </row>
    <row r="12" spans="1:7" x14ac:dyDescent="0.25">
      <c r="A12" s="70" t="s">
        <v>513</v>
      </c>
      <c r="B12" s="70" t="s">
        <v>434</v>
      </c>
      <c r="C12" s="246" t="s">
        <v>851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615</v>
      </c>
      <c r="B13" s="70" t="s">
        <v>44</v>
      </c>
      <c r="C13" s="246" t="s">
        <v>260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536</v>
      </c>
      <c r="B14" s="70" t="s">
        <v>1228</v>
      </c>
      <c r="C14" s="246" t="s">
        <v>602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71</v>
      </c>
      <c r="B15" s="70" t="s">
        <v>852</v>
      </c>
      <c r="C15" s="246" t="s">
        <v>854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390</v>
      </c>
      <c r="B16" s="70" t="s">
        <v>1113</v>
      </c>
      <c r="C16" s="246" t="s">
        <v>535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184</v>
      </c>
      <c r="B17" s="70" t="s">
        <v>33</v>
      </c>
      <c r="C17" s="246" t="s">
        <v>845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513</v>
      </c>
      <c r="B18" s="70" t="s">
        <v>1088</v>
      </c>
      <c r="C18" s="246" t="s">
        <v>720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979</v>
      </c>
      <c r="B19" s="70" t="s">
        <v>157</v>
      </c>
      <c r="C19" s="246" t="s">
        <v>1253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691</v>
      </c>
      <c r="B20" s="70" t="s">
        <v>320</v>
      </c>
      <c r="C20" s="246" t="s">
        <v>46</v>
      </c>
      <c r="D20" s="176">
        <v>-55965.31</v>
      </c>
      <c r="E20" s="176">
        <v>-17378.599999999999</v>
      </c>
      <c r="F20" s="176">
        <v>-55965.31</v>
      </c>
      <c r="G20" s="176">
        <v>-17378</v>
      </c>
    </row>
    <row r="21" spans="1:7" x14ac:dyDescent="0.25">
      <c r="A21" s="70" t="s">
        <v>502</v>
      </c>
      <c r="B21" s="70" t="s">
        <v>32</v>
      </c>
      <c r="C21" s="246" t="s">
        <v>438</v>
      </c>
      <c r="D21" s="176">
        <v>14919.29</v>
      </c>
      <c r="E21" s="176">
        <v>10331.52</v>
      </c>
      <c r="F21" s="176">
        <v>14919.29</v>
      </c>
      <c r="G21" s="176">
        <v>10332</v>
      </c>
    </row>
    <row r="22" spans="1:7" x14ac:dyDescent="0.25">
      <c r="A22" s="70" t="s">
        <v>513</v>
      </c>
      <c r="B22" s="70" t="s">
        <v>383</v>
      </c>
      <c r="C22" s="246" t="s">
        <v>537</v>
      </c>
      <c r="D22" s="176">
        <v>-70884.600000000006</v>
      </c>
      <c r="E22" s="176">
        <v>-27710.12</v>
      </c>
      <c r="F22" s="176">
        <v>-70884.600000000006</v>
      </c>
      <c r="G22" s="176">
        <v>-27710</v>
      </c>
    </row>
    <row r="23" spans="1:7" x14ac:dyDescent="0.25">
      <c r="A23" s="70" t="s">
        <v>1206</v>
      </c>
      <c r="B23" s="70" t="s">
        <v>967</v>
      </c>
      <c r="C23" s="246" t="s">
        <v>124</v>
      </c>
      <c r="D23" s="176">
        <v>-87274.31</v>
      </c>
      <c r="E23" s="176">
        <v>-38586.71</v>
      </c>
      <c r="F23" s="176">
        <v>-87274.31</v>
      </c>
      <c r="G23" s="176">
        <v>-38587</v>
      </c>
    </row>
    <row r="24" spans="1:7" x14ac:dyDescent="0.25">
      <c r="A24" s="70" t="s">
        <v>421</v>
      </c>
      <c r="B24" s="70" t="s">
        <v>1234</v>
      </c>
      <c r="C24" s="246" t="s">
        <v>130</v>
      </c>
      <c r="D24" s="176">
        <v>168671.35999999999</v>
      </c>
      <c r="E24" s="176">
        <v>175033.54</v>
      </c>
      <c r="F24" s="176">
        <v>168671.35999999999</v>
      </c>
      <c r="G24" s="176">
        <v>175034</v>
      </c>
    </row>
    <row r="25" spans="1:7" x14ac:dyDescent="0.25">
      <c r="A25" s="70" t="s">
        <v>318</v>
      </c>
      <c r="B25" s="70" t="s">
        <v>1046</v>
      </c>
      <c r="C25" s="246" t="s">
        <v>1055</v>
      </c>
      <c r="D25" s="176">
        <v>10312.629999999999</v>
      </c>
      <c r="E25" s="176">
        <v>10019.709999999999</v>
      </c>
      <c r="F25" s="176">
        <v>10312.629999999999</v>
      </c>
      <c r="G25" s="176">
        <v>10020</v>
      </c>
    </row>
    <row r="26" spans="1:7" x14ac:dyDescent="0.25">
      <c r="A26" s="70" t="s">
        <v>43</v>
      </c>
      <c r="B26" s="70" t="s">
        <v>35</v>
      </c>
      <c r="C26" s="246" t="s">
        <v>1270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842</v>
      </c>
      <c r="B27" s="70" t="s">
        <v>1122</v>
      </c>
      <c r="C27" s="246" t="s">
        <v>1058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808</v>
      </c>
      <c r="B28" s="70" t="s">
        <v>120</v>
      </c>
      <c r="C28" s="246" t="s">
        <v>582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761</v>
      </c>
      <c r="B29" s="70" t="s">
        <v>263</v>
      </c>
      <c r="C29" s="246" t="s">
        <v>559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513</v>
      </c>
      <c r="B30" s="70" t="s">
        <v>867</v>
      </c>
      <c r="C30" s="246" t="s">
        <v>907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979</v>
      </c>
      <c r="B31" s="70" t="s">
        <v>896</v>
      </c>
      <c r="C31" s="246" t="s">
        <v>855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264</v>
      </c>
      <c r="B32" s="70" t="s">
        <v>702</v>
      </c>
      <c r="C32" s="246" t="s">
        <v>958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527</v>
      </c>
      <c r="B33" s="70" t="s">
        <v>1258</v>
      </c>
      <c r="C33" s="246" t="s">
        <v>712</v>
      </c>
      <c r="D33" s="176">
        <v>5321.51</v>
      </c>
      <c r="E33" s="176">
        <v>5250</v>
      </c>
      <c r="F33" s="176">
        <v>5321.51</v>
      </c>
      <c r="G33" s="176">
        <v>5250</v>
      </c>
    </row>
    <row r="34" spans="1:7" x14ac:dyDescent="0.25">
      <c r="A34" s="70" t="s">
        <v>391</v>
      </c>
      <c r="B34" s="70" t="s">
        <v>592</v>
      </c>
      <c r="C34" s="246" t="s">
        <v>1010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148</v>
      </c>
      <c r="B35" s="70" t="s">
        <v>193</v>
      </c>
      <c r="C35" s="246" t="s">
        <v>453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506</v>
      </c>
      <c r="B36" s="70" t="s">
        <v>248</v>
      </c>
      <c r="C36" s="246" t="s">
        <v>1280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271</v>
      </c>
      <c r="B37" s="70" t="s">
        <v>655</v>
      </c>
      <c r="C37" s="246" t="s">
        <v>1000</v>
      </c>
      <c r="D37" s="176">
        <v>4991.12</v>
      </c>
      <c r="E37" s="176">
        <v>4769.71</v>
      </c>
      <c r="F37" s="176">
        <v>4991.12</v>
      </c>
      <c r="G37" s="176">
        <v>4770</v>
      </c>
    </row>
    <row r="38" spans="1:7" x14ac:dyDescent="0.25">
      <c r="A38" s="70" t="s">
        <v>346</v>
      </c>
      <c r="B38" s="70" t="s">
        <v>904</v>
      </c>
      <c r="C38" s="246" t="s">
        <v>436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1117</v>
      </c>
      <c r="B39" s="70" t="s">
        <v>936</v>
      </c>
      <c r="C39" s="246" t="s">
        <v>281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149</v>
      </c>
      <c r="B40" s="70" t="s">
        <v>1031</v>
      </c>
      <c r="C40" s="246" t="s">
        <v>1076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717</v>
      </c>
      <c r="B41" s="70" t="s">
        <v>486</v>
      </c>
      <c r="C41" s="246" t="s">
        <v>328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942</v>
      </c>
      <c r="B42" s="70" t="s">
        <v>507</v>
      </c>
      <c r="C42" s="246" t="s">
        <v>274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513</v>
      </c>
      <c r="B43" s="70" t="s">
        <v>682</v>
      </c>
      <c r="C43" s="246" t="s">
        <v>422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667</v>
      </c>
      <c r="B44" s="70" t="s">
        <v>688</v>
      </c>
      <c r="C44" s="246" t="s">
        <v>677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358</v>
      </c>
      <c r="B45" s="70" t="s">
        <v>342</v>
      </c>
      <c r="C45" s="246" t="s">
        <v>192</v>
      </c>
      <c r="D45" s="176">
        <v>150305.21</v>
      </c>
      <c r="E45" s="176">
        <v>156134.15</v>
      </c>
      <c r="F45" s="176">
        <v>150305.21</v>
      </c>
      <c r="G45" s="176">
        <v>156134</v>
      </c>
    </row>
    <row r="46" spans="1:7" x14ac:dyDescent="0.25">
      <c r="A46" s="70" t="s">
        <v>306</v>
      </c>
      <c r="B46" s="70" t="s">
        <v>171</v>
      </c>
      <c r="C46" s="246" t="s">
        <v>392</v>
      </c>
      <c r="D46" s="176">
        <v>113597.54</v>
      </c>
      <c r="E46" s="176">
        <v>125081.25</v>
      </c>
      <c r="F46" s="176">
        <v>113597.54</v>
      </c>
      <c r="G46" s="176">
        <v>125081</v>
      </c>
    </row>
    <row r="47" spans="1:7" x14ac:dyDescent="0.25">
      <c r="A47" s="70" t="s">
        <v>842</v>
      </c>
      <c r="B47" s="70" t="s">
        <v>858</v>
      </c>
      <c r="C47" s="246" t="s">
        <v>310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808</v>
      </c>
      <c r="B48" s="70" t="s">
        <v>179</v>
      </c>
      <c r="C48" s="246" t="s">
        <v>749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761</v>
      </c>
      <c r="B49" s="70" t="s">
        <v>297</v>
      </c>
      <c r="C49" s="246" t="s">
        <v>726</v>
      </c>
      <c r="D49" s="176">
        <v>113597.54</v>
      </c>
      <c r="E49" s="176">
        <v>125081.25</v>
      </c>
      <c r="F49" s="176">
        <v>113597.54</v>
      </c>
      <c r="G49" s="176">
        <v>125081</v>
      </c>
    </row>
    <row r="50" spans="1:7" x14ac:dyDescent="0.25">
      <c r="A50" s="70" t="s">
        <v>513</v>
      </c>
      <c r="B50" s="70" t="s">
        <v>867</v>
      </c>
      <c r="C50" s="246" t="s">
        <v>1072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979</v>
      </c>
      <c r="B51" s="70" t="s">
        <v>741</v>
      </c>
      <c r="C51" s="246" t="s">
        <v>169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264</v>
      </c>
      <c r="B52" s="70" t="s">
        <v>970</v>
      </c>
      <c r="C52" s="246" t="s">
        <v>67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527</v>
      </c>
      <c r="B53" s="70" t="s">
        <v>1231</v>
      </c>
      <c r="C53" s="246" t="s">
        <v>195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391</v>
      </c>
      <c r="B54" s="70" t="s">
        <v>880</v>
      </c>
      <c r="C54" s="246" t="s">
        <v>322</v>
      </c>
      <c r="D54" s="176">
        <v>4978.8</v>
      </c>
      <c r="E54" s="176">
        <v>12367.9</v>
      </c>
      <c r="F54" s="176">
        <v>4978.8</v>
      </c>
      <c r="G54" s="176">
        <v>12368</v>
      </c>
    </row>
    <row r="55" spans="1:7" x14ac:dyDescent="0.25">
      <c r="A55" s="70" t="s">
        <v>148</v>
      </c>
      <c r="B55" s="70" t="s">
        <v>526</v>
      </c>
      <c r="C55" s="246" t="s">
        <v>417</v>
      </c>
      <c r="D55" s="176">
        <v>9555.9599999999991</v>
      </c>
      <c r="E55" s="176">
        <v>17203.46</v>
      </c>
      <c r="F55" s="176">
        <v>9555.9599999999991</v>
      </c>
      <c r="G55" s="176">
        <v>17203</v>
      </c>
    </row>
    <row r="56" spans="1:7" x14ac:dyDescent="0.25">
      <c r="A56" s="70" t="s">
        <v>506</v>
      </c>
      <c r="B56" s="70" t="s">
        <v>1005</v>
      </c>
      <c r="C56" s="246" t="s">
        <v>1282</v>
      </c>
      <c r="D56" s="176">
        <v>0</v>
      </c>
      <c r="E56" s="176">
        <v>1505.55</v>
      </c>
      <c r="F56" s="176">
        <v>0</v>
      </c>
      <c r="G56" s="176">
        <v>1506</v>
      </c>
    </row>
    <row r="57" spans="1:7" x14ac:dyDescent="0.25">
      <c r="A57" s="70" t="s">
        <v>271</v>
      </c>
      <c r="B57" s="70" t="s">
        <v>1124</v>
      </c>
      <c r="C57" s="246" t="s">
        <v>1185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346</v>
      </c>
      <c r="B58" s="70" t="s">
        <v>927</v>
      </c>
      <c r="C58" s="246" t="s">
        <v>992</v>
      </c>
      <c r="D58" s="176">
        <v>22172.91</v>
      </c>
      <c r="E58" s="176">
        <v>-24.01</v>
      </c>
      <c r="F58" s="176">
        <v>22172.91</v>
      </c>
      <c r="G58" s="176">
        <v>-24</v>
      </c>
    </row>
    <row r="59" spans="1:7" x14ac:dyDescent="0.25">
      <c r="A59" s="70" t="s">
        <v>475</v>
      </c>
      <c r="B59" s="70" t="s">
        <v>891</v>
      </c>
      <c r="C59" s="246" t="s">
        <v>804</v>
      </c>
      <c r="D59" s="176">
        <v>0</v>
      </c>
      <c r="E59" s="176">
        <v>826.16</v>
      </c>
      <c r="F59" s="176">
        <v>0</v>
      </c>
      <c r="G59" s="176">
        <v>826</v>
      </c>
    </row>
    <row r="60" spans="1:7" x14ac:dyDescent="0.25">
      <c r="A60" s="70" t="s">
        <v>887</v>
      </c>
      <c r="B60" s="70" t="s">
        <v>29</v>
      </c>
      <c r="C60" s="246" t="s">
        <v>1152</v>
      </c>
      <c r="D60" s="176">
        <v>0</v>
      </c>
      <c r="E60" s="176">
        <v>826.16</v>
      </c>
      <c r="F60" s="176">
        <v>0</v>
      </c>
      <c r="G60" s="176">
        <v>826</v>
      </c>
    </row>
    <row r="61" spans="1:7" x14ac:dyDescent="0.25">
      <c r="A61" s="70" t="s">
        <v>513</v>
      </c>
      <c r="B61" s="70" t="s">
        <v>1254</v>
      </c>
      <c r="C61" s="246" t="s">
        <v>920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85</v>
      </c>
      <c r="B62" s="70" t="s">
        <v>1203</v>
      </c>
      <c r="C62" s="246" t="s">
        <v>1175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180</v>
      </c>
      <c r="B63" s="70" t="s">
        <v>532</v>
      </c>
      <c r="C63" s="246" t="s">
        <v>18</v>
      </c>
      <c r="D63" s="176">
        <v>8053.52</v>
      </c>
      <c r="E63" s="176">
        <v>8053.52</v>
      </c>
      <c r="F63" s="176">
        <v>8053.52</v>
      </c>
      <c r="G63" s="176">
        <v>8054</v>
      </c>
    </row>
    <row r="64" spans="1:7" x14ac:dyDescent="0.25">
      <c r="A64" s="70" t="s">
        <v>1235</v>
      </c>
      <c r="B64" s="70" t="s">
        <v>905</v>
      </c>
      <c r="C64" s="246" t="s">
        <v>652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1257</v>
      </c>
      <c r="B65" s="70" t="s">
        <v>628</v>
      </c>
      <c r="C65" s="246" t="s">
        <v>674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513</v>
      </c>
      <c r="B66" s="70" t="s">
        <v>642</v>
      </c>
      <c r="C66" s="246" t="s">
        <v>1066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979</v>
      </c>
      <c r="B67" s="70" t="s">
        <v>1214</v>
      </c>
      <c r="C67" s="246" t="s">
        <v>810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264</v>
      </c>
      <c r="B68" s="70" t="s">
        <v>252</v>
      </c>
      <c r="C68" s="246" t="s">
        <v>983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topLeftCell="A52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1281</v>
      </c>
      <c r="B1" s="11" t="s">
        <v>1119</v>
      </c>
      <c r="C1" s="51" t="s">
        <v>60</v>
      </c>
      <c r="D1" s="157" t="s">
        <v>594</v>
      </c>
      <c r="E1" s="157" t="s">
        <v>301</v>
      </c>
      <c r="F1" s="157" t="s">
        <v>1141</v>
      </c>
      <c r="G1" s="157" t="s">
        <v>577</v>
      </c>
      <c r="H1" s="157" t="s">
        <v>740</v>
      </c>
      <c r="I1" s="157" t="s">
        <v>267</v>
      </c>
      <c r="J1" s="157" t="s">
        <v>995</v>
      </c>
      <c r="K1" s="157" t="s">
        <v>531</v>
      </c>
    </row>
    <row r="2" spans="1:11" x14ac:dyDescent="0.25">
      <c r="A2" s="70" t="s">
        <v>800</v>
      </c>
      <c r="B2" s="70" t="s">
        <v>200</v>
      </c>
      <c r="C2" s="246" t="s">
        <v>282</v>
      </c>
      <c r="D2" s="176">
        <v>144891.29</v>
      </c>
      <c r="E2" s="176">
        <v>18520.259999999998</v>
      </c>
      <c r="F2" s="176">
        <v>126371.03</v>
      </c>
      <c r="G2" s="176">
        <v>177930.66</v>
      </c>
      <c r="H2" s="176">
        <v>144891.29</v>
      </c>
      <c r="I2" s="176">
        <v>18520.259999999998</v>
      </c>
      <c r="J2" s="176">
        <v>126371.03</v>
      </c>
      <c r="K2" s="176">
        <v>177930</v>
      </c>
    </row>
    <row r="3" spans="1:11" x14ac:dyDescent="0.25">
      <c r="A3" s="70" t="s">
        <v>122</v>
      </c>
      <c r="B3" s="70" t="s">
        <v>690</v>
      </c>
      <c r="C3" s="246" t="s">
        <v>931</v>
      </c>
      <c r="D3" s="144">
        <v>22181.05</v>
      </c>
      <c r="E3" s="144">
        <v>17758.400000000001</v>
      </c>
      <c r="F3" s="144">
        <v>4422.6499999999996</v>
      </c>
      <c r="G3" s="144">
        <v>2588.85</v>
      </c>
      <c r="H3" s="144">
        <v>22181.05</v>
      </c>
      <c r="I3" s="144">
        <v>17758.400000000001</v>
      </c>
      <c r="J3" s="144">
        <v>4422.6499999999996</v>
      </c>
      <c r="K3" s="144">
        <v>2588</v>
      </c>
    </row>
    <row r="4" spans="1:11" x14ac:dyDescent="0.25">
      <c r="A4" s="70" t="s">
        <v>36</v>
      </c>
      <c r="B4" s="70" t="s">
        <v>345</v>
      </c>
      <c r="C4" s="246" t="s">
        <v>359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 x14ac:dyDescent="0.25">
      <c r="A5" s="70" t="s">
        <v>153</v>
      </c>
      <c r="B5" s="70" t="s">
        <v>782</v>
      </c>
      <c r="C5" s="246" t="s">
        <v>653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25">
      <c r="A6" s="70" t="s">
        <v>513</v>
      </c>
      <c r="B6" s="70" t="s">
        <v>551</v>
      </c>
      <c r="C6" s="246" t="s">
        <v>1068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 x14ac:dyDescent="0.25">
      <c r="A7" s="70" t="s">
        <v>979</v>
      </c>
      <c r="B7" s="70" t="s">
        <v>960</v>
      </c>
      <c r="C7" s="246" t="s">
        <v>796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25">
      <c r="A8" s="70" t="s">
        <v>264</v>
      </c>
      <c r="B8" s="70" t="s">
        <v>689</v>
      </c>
      <c r="C8" s="246" t="s">
        <v>553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25">
      <c r="A9" s="70" t="s">
        <v>527</v>
      </c>
      <c r="B9" s="70" t="s">
        <v>671</v>
      </c>
      <c r="C9" s="246" t="s">
        <v>238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 x14ac:dyDescent="0.25">
      <c r="A10" s="70" t="s">
        <v>391</v>
      </c>
      <c r="B10" s="70" t="s">
        <v>768</v>
      </c>
      <c r="C10" s="246" t="s">
        <v>1178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 x14ac:dyDescent="0.25">
      <c r="A11" s="70" t="s">
        <v>148</v>
      </c>
      <c r="B11" s="70" t="s">
        <v>794</v>
      </c>
      <c r="C11" s="246" t="s">
        <v>775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25">
      <c r="A12" s="70" t="s">
        <v>219</v>
      </c>
      <c r="B12" s="70" t="s">
        <v>222</v>
      </c>
      <c r="C12" s="246" t="s">
        <v>230</v>
      </c>
      <c r="D12" s="176">
        <v>22181.05</v>
      </c>
      <c r="E12" s="176">
        <v>17758.400000000001</v>
      </c>
      <c r="F12" s="176">
        <v>4422.6499999999996</v>
      </c>
      <c r="G12" s="176">
        <v>2588.85</v>
      </c>
      <c r="H12" s="176">
        <v>22181.05</v>
      </c>
      <c r="I12" s="176">
        <v>17758.400000000001</v>
      </c>
      <c r="J12" s="176">
        <v>4422.6499999999996</v>
      </c>
      <c r="K12" s="176">
        <v>2588</v>
      </c>
    </row>
    <row r="13" spans="1:11" x14ac:dyDescent="0.25">
      <c r="A13" s="70" t="s">
        <v>467</v>
      </c>
      <c r="B13" s="70" t="s">
        <v>919</v>
      </c>
      <c r="C13" s="246" t="s">
        <v>620</v>
      </c>
      <c r="D13" s="162">
        <v>0</v>
      </c>
      <c r="E13" s="162">
        <v>0</v>
      </c>
      <c r="F13" s="162">
        <v>0</v>
      </c>
      <c r="G13" s="176">
        <v>0</v>
      </c>
      <c r="H13" s="162">
        <v>0</v>
      </c>
      <c r="I13" s="162">
        <v>0</v>
      </c>
      <c r="J13" s="162">
        <v>0</v>
      </c>
      <c r="K13" s="176">
        <v>0</v>
      </c>
    </row>
    <row r="14" spans="1:11" x14ac:dyDescent="0.25">
      <c r="A14" s="70" t="s">
        <v>513</v>
      </c>
      <c r="B14" s="70" t="s">
        <v>205</v>
      </c>
      <c r="C14" s="246" t="s">
        <v>361</v>
      </c>
      <c r="D14" s="176">
        <v>5979.45</v>
      </c>
      <c r="E14" s="176">
        <v>5544</v>
      </c>
      <c r="F14" s="176">
        <v>435.45</v>
      </c>
      <c r="G14" s="176">
        <v>1359.45</v>
      </c>
      <c r="H14" s="176">
        <v>5979.45</v>
      </c>
      <c r="I14" s="176">
        <v>5544</v>
      </c>
      <c r="J14" s="176">
        <v>435.45</v>
      </c>
      <c r="K14" s="176">
        <v>1359</v>
      </c>
    </row>
    <row r="15" spans="1:11" x14ac:dyDescent="0.25">
      <c r="A15" s="70" t="s">
        <v>979</v>
      </c>
      <c r="B15" s="70" t="s">
        <v>841</v>
      </c>
      <c r="C15" s="246" t="s">
        <v>959</v>
      </c>
      <c r="D15" s="176">
        <v>16201.6</v>
      </c>
      <c r="E15" s="176">
        <v>12214.4</v>
      </c>
      <c r="F15" s="176">
        <v>3987.2</v>
      </c>
      <c r="G15" s="176">
        <v>1229.4000000000001</v>
      </c>
      <c r="H15" s="176">
        <v>16201.6</v>
      </c>
      <c r="I15" s="176">
        <v>12214.4</v>
      </c>
      <c r="J15" s="176">
        <v>3987.2</v>
      </c>
      <c r="K15" s="176">
        <v>1229</v>
      </c>
    </row>
    <row r="16" spans="1:11" x14ac:dyDescent="0.25">
      <c r="A16" s="70" t="s">
        <v>264</v>
      </c>
      <c r="B16" s="70" t="s">
        <v>4</v>
      </c>
      <c r="C16" s="246" t="s">
        <v>711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25">
      <c r="A17" s="70" t="s">
        <v>527</v>
      </c>
      <c r="B17" s="70" t="s">
        <v>624</v>
      </c>
      <c r="C17" s="246" t="s">
        <v>37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25">
      <c r="A18" s="70" t="s">
        <v>391</v>
      </c>
      <c r="B18" s="70" t="s">
        <v>607</v>
      </c>
      <c r="C18" s="246" t="s">
        <v>593</v>
      </c>
      <c r="D18" s="162">
        <v>0</v>
      </c>
      <c r="E18" s="162">
        <v>0</v>
      </c>
      <c r="F18" s="162">
        <v>0</v>
      </c>
      <c r="G18" s="176">
        <v>0</v>
      </c>
      <c r="H18" s="162">
        <v>0</v>
      </c>
      <c r="I18" s="162">
        <v>0</v>
      </c>
      <c r="J18" s="162">
        <v>0</v>
      </c>
      <c r="K18" s="176">
        <v>0</v>
      </c>
    </row>
    <row r="19" spans="1:11" x14ac:dyDescent="0.25">
      <c r="A19" s="70" t="s">
        <v>148</v>
      </c>
      <c r="B19" s="70" t="s">
        <v>385</v>
      </c>
      <c r="C19" s="246" t="s">
        <v>319</v>
      </c>
      <c r="D19" s="176">
        <v>0</v>
      </c>
      <c r="E19" s="162">
        <v>0</v>
      </c>
      <c r="F19" s="176">
        <v>0</v>
      </c>
      <c r="G19" s="176">
        <v>0</v>
      </c>
      <c r="H19" s="176">
        <v>0</v>
      </c>
      <c r="I19" s="162">
        <v>0</v>
      </c>
      <c r="J19" s="176">
        <v>0</v>
      </c>
      <c r="K19" s="176">
        <v>0</v>
      </c>
    </row>
    <row r="20" spans="1:11" x14ac:dyDescent="0.25">
      <c r="A20" s="70" t="s">
        <v>506</v>
      </c>
      <c r="B20" s="70" t="s">
        <v>1032</v>
      </c>
      <c r="C20" s="246" t="s">
        <v>812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25">
      <c r="A21" s="70" t="s">
        <v>271</v>
      </c>
      <c r="B21" s="70" t="s">
        <v>1065</v>
      </c>
      <c r="C21" s="246" t="s">
        <v>41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25">
      <c r="A22" s="70" t="s">
        <v>1182</v>
      </c>
      <c r="B22" s="70" t="s">
        <v>912</v>
      </c>
      <c r="C22" s="246" t="s">
        <v>1264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 x14ac:dyDescent="0.25">
      <c r="A23" s="70" t="s">
        <v>578</v>
      </c>
      <c r="B23" s="70" t="s">
        <v>107</v>
      </c>
      <c r="C23" s="246" t="s">
        <v>918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 x14ac:dyDescent="0.25">
      <c r="A24" s="70" t="s">
        <v>513</v>
      </c>
      <c r="B24" s="70" t="s">
        <v>524</v>
      </c>
      <c r="C24" s="246" t="s">
        <v>1212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25">
      <c r="A25" s="70" t="s">
        <v>979</v>
      </c>
      <c r="B25" s="70" t="s">
        <v>99</v>
      </c>
      <c r="C25" s="246" t="s">
        <v>1110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25">
      <c r="A26" s="70" t="s">
        <v>264</v>
      </c>
      <c r="B26" s="70" t="s">
        <v>574</v>
      </c>
      <c r="C26" s="246" t="s">
        <v>1057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25">
      <c r="A27" s="70" t="s">
        <v>527</v>
      </c>
      <c r="B27" s="70" t="s">
        <v>1202</v>
      </c>
      <c r="C27" s="246" t="s">
        <v>552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25">
      <c r="A28" s="70" t="s">
        <v>391</v>
      </c>
      <c r="B28" s="70" t="s">
        <v>190</v>
      </c>
      <c r="C28" s="246" t="s">
        <v>1064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 x14ac:dyDescent="0.25">
      <c r="A29" s="70" t="s">
        <v>148</v>
      </c>
      <c r="B29" s="70" t="s">
        <v>1233</v>
      </c>
      <c r="C29" s="246" t="s">
        <v>564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25">
      <c r="A30" s="70" t="s">
        <v>506</v>
      </c>
      <c r="B30" s="70" t="s">
        <v>176</v>
      </c>
      <c r="C30" s="246" t="s">
        <v>1022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25">
      <c r="A31" s="70" t="s">
        <v>271</v>
      </c>
      <c r="B31" s="70" t="s">
        <v>714</v>
      </c>
      <c r="C31" s="246" t="s">
        <v>678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25">
      <c r="A32" s="70" t="s">
        <v>346</v>
      </c>
      <c r="B32" s="70" t="s">
        <v>1028</v>
      </c>
      <c r="C32" s="246" t="s">
        <v>790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25">
      <c r="A33" s="70" t="s">
        <v>1117</v>
      </c>
      <c r="B33" s="70" t="s">
        <v>1041</v>
      </c>
      <c r="C33" s="246" t="s">
        <v>914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25">
      <c r="A34" s="70" t="s">
        <v>421</v>
      </c>
      <c r="B34" s="70" t="s">
        <v>1166</v>
      </c>
      <c r="C34" s="246" t="s">
        <v>699</v>
      </c>
      <c r="D34" s="176">
        <v>122710.24</v>
      </c>
      <c r="E34" s="176">
        <v>761.86</v>
      </c>
      <c r="F34" s="176">
        <v>121948.38</v>
      </c>
      <c r="G34" s="176">
        <v>175341.81</v>
      </c>
      <c r="H34" s="176">
        <v>122710.24</v>
      </c>
      <c r="I34" s="176">
        <v>761.86</v>
      </c>
      <c r="J34" s="176">
        <v>121948.38</v>
      </c>
      <c r="K34" s="176">
        <v>175342</v>
      </c>
    </row>
    <row r="35" spans="1:11" x14ac:dyDescent="0.25">
      <c r="A35" s="70" t="s">
        <v>1200</v>
      </c>
      <c r="B35" s="70" t="s">
        <v>1091</v>
      </c>
      <c r="C35" s="246" t="s">
        <v>458</v>
      </c>
      <c r="D35" s="176">
        <v>10229.65</v>
      </c>
      <c r="E35" s="162">
        <v>0</v>
      </c>
      <c r="F35" s="176">
        <v>10229.65</v>
      </c>
      <c r="G35" s="176">
        <v>15356.93</v>
      </c>
      <c r="H35" s="176">
        <v>10229.65</v>
      </c>
      <c r="I35" s="162">
        <v>0</v>
      </c>
      <c r="J35" s="176">
        <v>10229.65</v>
      </c>
      <c r="K35" s="176">
        <v>15357</v>
      </c>
    </row>
    <row r="36" spans="1:11" x14ac:dyDescent="0.25">
      <c r="A36" s="70" t="s">
        <v>43</v>
      </c>
      <c r="B36" s="70" t="s">
        <v>692</v>
      </c>
      <c r="C36" s="246" t="s">
        <v>443</v>
      </c>
      <c r="D36" s="176">
        <v>10229.65</v>
      </c>
      <c r="E36" s="162">
        <v>0</v>
      </c>
      <c r="F36" s="176">
        <v>10229.65</v>
      </c>
      <c r="G36" s="176">
        <v>15356.93</v>
      </c>
      <c r="H36" s="176">
        <v>10229.65</v>
      </c>
      <c r="I36" s="162">
        <v>0</v>
      </c>
      <c r="J36" s="176">
        <v>10229.65</v>
      </c>
      <c r="K36" s="176">
        <v>15357</v>
      </c>
    </row>
    <row r="37" spans="1:11" x14ac:dyDescent="0.25">
      <c r="A37" s="70" t="s">
        <v>513</v>
      </c>
      <c r="B37" s="70" t="s">
        <v>966</v>
      </c>
      <c r="C37" s="246" t="s">
        <v>415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25">
      <c r="A38" s="70" t="s">
        <v>979</v>
      </c>
      <c r="B38" s="70" t="s">
        <v>377</v>
      </c>
      <c r="C38" s="246" t="s">
        <v>497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25">
      <c r="A39" s="70" t="s">
        <v>264</v>
      </c>
      <c r="B39" s="70" t="s">
        <v>888</v>
      </c>
      <c r="C39" s="246" t="s">
        <v>91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 x14ac:dyDescent="0.25">
      <c r="A40" s="70" t="s">
        <v>527</v>
      </c>
      <c r="B40" s="70" t="s">
        <v>722</v>
      </c>
      <c r="C40" s="246" t="s">
        <v>520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25">
      <c r="A41" s="70" t="s">
        <v>391</v>
      </c>
      <c r="B41" s="70" t="s">
        <v>338</v>
      </c>
      <c r="C41" s="246" t="s">
        <v>744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25">
      <c r="A42" s="70" t="s">
        <v>717</v>
      </c>
      <c r="B42" s="70" t="s">
        <v>103</v>
      </c>
      <c r="C42" s="246" t="s">
        <v>335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 x14ac:dyDescent="0.25">
      <c r="A43" s="70" t="s">
        <v>942</v>
      </c>
      <c r="B43" s="70" t="s">
        <v>259</v>
      </c>
      <c r="C43" s="246" t="s">
        <v>701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25">
      <c r="A44" s="70" t="s">
        <v>842</v>
      </c>
      <c r="B44" s="70" t="s">
        <v>489</v>
      </c>
      <c r="C44" s="246" t="s">
        <v>1148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25">
      <c r="A45" s="70" t="s">
        <v>808</v>
      </c>
      <c r="B45" s="70" t="s">
        <v>735</v>
      </c>
      <c r="C45" s="246" t="s">
        <v>863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25">
      <c r="A46" s="70" t="s">
        <v>761</v>
      </c>
      <c r="B46" s="70" t="s">
        <v>243</v>
      </c>
      <c r="C46" s="246" t="s">
        <v>84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25">
      <c r="A47" s="70" t="s">
        <v>513</v>
      </c>
      <c r="B47" s="70" t="s">
        <v>867</v>
      </c>
      <c r="C47" s="246" t="s">
        <v>207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25">
      <c r="A48" s="70" t="s">
        <v>979</v>
      </c>
      <c r="B48" s="70" t="s">
        <v>1045</v>
      </c>
      <c r="C48" s="246" t="s">
        <v>661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25">
      <c r="A49" s="70" t="s">
        <v>264</v>
      </c>
      <c r="B49" s="70" t="s">
        <v>178</v>
      </c>
      <c r="C49" s="246" t="s">
        <v>787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25">
      <c r="A50" s="70" t="s">
        <v>527</v>
      </c>
      <c r="B50" s="70" t="s">
        <v>181</v>
      </c>
      <c r="C50" s="246" t="s">
        <v>111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25">
      <c r="A51" s="70" t="s">
        <v>391</v>
      </c>
      <c r="B51" s="70" t="s">
        <v>247</v>
      </c>
      <c r="C51" s="246" t="s">
        <v>588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25">
      <c r="A52" s="70" t="s">
        <v>148</v>
      </c>
      <c r="B52" s="70" t="s">
        <v>1151</v>
      </c>
      <c r="C52" s="246" t="s">
        <v>118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25">
      <c r="A53" s="70" t="s">
        <v>506</v>
      </c>
      <c r="B53" s="70" t="s">
        <v>313</v>
      </c>
      <c r="C53" s="246" t="s">
        <v>31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 x14ac:dyDescent="0.25">
      <c r="A54" s="70" t="s">
        <v>667</v>
      </c>
      <c r="B54" s="70" t="s">
        <v>901</v>
      </c>
      <c r="C54" s="246" t="s">
        <v>644</v>
      </c>
      <c r="D54" s="176">
        <v>19931.63</v>
      </c>
      <c r="E54" s="176">
        <v>761.86</v>
      </c>
      <c r="F54" s="176">
        <v>19169.77</v>
      </c>
      <c r="G54" s="176">
        <v>45163.89</v>
      </c>
      <c r="H54" s="176">
        <v>19931.63</v>
      </c>
      <c r="I54" s="176">
        <v>761.86</v>
      </c>
      <c r="J54" s="176">
        <v>19169.77</v>
      </c>
      <c r="K54" s="176">
        <v>45164</v>
      </c>
    </row>
    <row r="55" spans="1:11" x14ac:dyDescent="0.25">
      <c r="A55" s="70" t="s">
        <v>884</v>
      </c>
      <c r="B55" s="70" t="s">
        <v>777</v>
      </c>
      <c r="C55" s="246" t="s">
        <v>631</v>
      </c>
      <c r="D55" s="176">
        <v>8970.0400000000009</v>
      </c>
      <c r="E55" s="176">
        <v>761.86</v>
      </c>
      <c r="F55" s="176">
        <v>8208.18</v>
      </c>
      <c r="G55" s="176">
        <v>40282.04</v>
      </c>
      <c r="H55" s="176">
        <v>8970.0400000000009</v>
      </c>
      <c r="I55" s="176">
        <v>761.86</v>
      </c>
      <c r="J55" s="176">
        <v>8208.18</v>
      </c>
      <c r="K55" s="176">
        <v>40282</v>
      </c>
    </row>
    <row r="56" spans="1:11" x14ac:dyDescent="0.25">
      <c r="A56" s="70" t="s">
        <v>842</v>
      </c>
      <c r="B56" s="70" t="s">
        <v>489</v>
      </c>
      <c r="C56" s="246" t="s">
        <v>1249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25">
      <c r="A57" s="70" t="s">
        <v>808</v>
      </c>
      <c r="B57" s="70" t="s">
        <v>735</v>
      </c>
      <c r="C57" s="246" t="s">
        <v>22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25">
      <c r="A58" s="70" t="s">
        <v>761</v>
      </c>
      <c r="B58" s="70" t="s">
        <v>243</v>
      </c>
      <c r="C58" s="246" t="s">
        <v>1240</v>
      </c>
      <c r="D58" s="176">
        <v>8970.0400000000009</v>
      </c>
      <c r="E58" s="176">
        <v>761.86</v>
      </c>
      <c r="F58" s="176">
        <v>8208.18</v>
      </c>
      <c r="G58" s="176">
        <v>40282.04</v>
      </c>
      <c r="H58" s="176">
        <v>8970.0400000000009</v>
      </c>
      <c r="I58" s="176">
        <v>761.86</v>
      </c>
      <c r="J58" s="176">
        <v>8208.18</v>
      </c>
      <c r="K58" s="176">
        <v>40282</v>
      </c>
    </row>
    <row r="59" spans="1:11" x14ac:dyDescent="0.25">
      <c r="A59" s="70" t="s">
        <v>513</v>
      </c>
      <c r="B59" s="70" t="s">
        <v>867</v>
      </c>
      <c r="C59" s="246" t="s">
        <v>805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25">
      <c r="A60" s="70" t="s">
        <v>979</v>
      </c>
      <c r="B60" s="70" t="s">
        <v>1045</v>
      </c>
      <c r="C60" s="246" t="s">
        <v>272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25">
      <c r="A61" s="70" t="s">
        <v>264</v>
      </c>
      <c r="B61" s="70" t="s">
        <v>178</v>
      </c>
      <c r="C61" s="246" t="s">
        <v>943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25">
      <c r="A62" s="70" t="s">
        <v>527</v>
      </c>
      <c r="B62" s="70" t="s">
        <v>973</v>
      </c>
      <c r="C62" s="246" t="s">
        <v>929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25">
      <c r="A63" s="70" t="s">
        <v>391</v>
      </c>
      <c r="B63" s="70" t="s">
        <v>283</v>
      </c>
      <c r="C63" s="246" t="s">
        <v>62</v>
      </c>
      <c r="D63" s="176">
        <v>0</v>
      </c>
      <c r="E63" s="162">
        <v>0</v>
      </c>
      <c r="F63" s="176">
        <v>0</v>
      </c>
      <c r="G63" s="176">
        <v>0</v>
      </c>
      <c r="H63" s="176">
        <v>0</v>
      </c>
      <c r="I63" s="162">
        <v>0</v>
      </c>
      <c r="J63" s="176">
        <v>0</v>
      </c>
      <c r="K63" s="176">
        <v>0</v>
      </c>
    </row>
    <row r="64" spans="1:11" x14ac:dyDescent="0.25">
      <c r="A64" s="70" t="s">
        <v>148</v>
      </c>
      <c r="B64" s="70" t="s">
        <v>932</v>
      </c>
      <c r="C64" s="246" t="s">
        <v>643</v>
      </c>
      <c r="D64" s="176">
        <v>7961.59</v>
      </c>
      <c r="E64" s="162">
        <v>0</v>
      </c>
      <c r="F64" s="176">
        <v>7961.59</v>
      </c>
      <c r="G64" s="176">
        <v>0</v>
      </c>
      <c r="H64" s="176">
        <v>7961.59</v>
      </c>
      <c r="I64" s="162">
        <v>0</v>
      </c>
      <c r="J64" s="176">
        <v>7961.59</v>
      </c>
      <c r="K64" s="176">
        <v>0</v>
      </c>
    </row>
    <row r="65" spans="1:11" x14ac:dyDescent="0.25">
      <c r="A65" s="70" t="s">
        <v>506</v>
      </c>
      <c r="B65" s="70" t="s">
        <v>247</v>
      </c>
      <c r="C65" s="246" t="s">
        <v>212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25">
      <c r="A66" s="70" t="s">
        <v>271</v>
      </c>
      <c r="B66" s="70" t="s">
        <v>266</v>
      </c>
      <c r="C66" s="246" t="s">
        <v>930</v>
      </c>
      <c r="D66" s="176">
        <v>3000</v>
      </c>
      <c r="E66" s="162">
        <v>0</v>
      </c>
      <c r="F66" s="176">
        <v>3000</v>
      </c>
      <c r="G66" s="176">
        <v>4881.8500000000004</v>
      </c>
      <c r="H66" s="176">
        <v>3000</v>
      </c>
      <c r="I66" s="162">
        <v>0</v>
      </c>
      <c r="J66" s="176">
        <v>3000</v>
      </c>
      <c r="K66" s="176">
        <v>4882</v>
      </c>
    </row>
    <row r="67" spans="1:11" x14ac:dyDescent="0.25">
      <c r="A67" s="70" t="s">
        <v>358</v>
      </c>
      <c r="B67" s="70" t="s">
        <v>1201</v>
      </c>
      <c r="C67" s="246" t="s">
        <v>757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 x14ac:dyDescent="0.25">
      <c r="A68" s="70" t="s">
        <v>177</v>
      </c>
      <c r="B68" s="70" t="s">
        <v>492</v>
      </c>
      <c r="C68" s="246" t="s">
        <v>1256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25">
      <c r="A69" s="70" t="s">
        <v>513</v>
      </c>
      <c r="B69" s="70" t="s">
        <v>844</v>
      </c>
      <c r="C69" s="246" t="s">
        <v>760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 x14ac:dyDescent="0.25">
      <c r="A70" s="70" t="s">
        <v>979</v>
      </c>
      <c r="B70" s="70" t="s">
        <v>704</v>
      </c>
      <c r="C70" s="246" t="s">
        <v>69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25">
      <c r="A71" s="70" t="s">
        <v>264</v>
      </c>
      <c r="B71" s="70" t="s">
        <v>583</v>
      </c>
      <c r="C71" s="246" t="s">
        <v>343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25">
      <c r="A72" s="70" t="s">
        <v>475</v>
      </c>
      <c r="B72" s="70" t="s">
        <v>202</v>
      </c>
      <c r="C72" s="246" t="s">
        <v>505</v>
      </c>
      <c r="D72" s="176">
        <v>92548.96</v>
      </c>
      <c r="E72" s="162">
        <v>0</v>
      </c>
      <c r="F72" s="176">
        <v>92548.96</v>
      </c>
      <c r="G72" s="176">
        <v>114820.99</v>
      </c>
      <c r="H72" s="176">
        <v>92548.96</v>
      </c>
      <c r="I72" s="162">
        <v>0</v>
      </c>
      <c r="J72" s="176">
        <v>92548.96</v>
      </c>
      <c r="K72" s="176">
        <v>114821</v>
      </c>
    </row>
    <row r="73" spans="1:11" x14ac:dyDescent="0.25">
      <c r="A73" s="70" t="s">
        <v>887</v>
      </c>
      <c r="B73" s="70" t="s">
        <v>472</v>
      </c>
      <c r="C73" s="246" t="s">
        <v>731</v>
      </c>
      <c r="D73" s="176">
        <v>91915.79</v>
      </c>
      <c r="E73" s="162">
        <v>0</v>
      </c>
      <c r="F73" s="176">
        <v>91915.79</v>
      </c>
      <c r="G73" s="176">
        <v>109912.88</v>
      </c>
      <c r="H73" s="176">
        <v>91915.79</v>
      </c>
      <c r="I73" s="162">
        <v>0</v>
      </c>
      <c r="J73" s="176">
        <v>91915.79</v>
      </c>
      <c r="K73" s="176">
        <v>109913</v>
      </c>
    </row>
    <row r="74" spans="1:11" x14ac:dyDescent="0.25">
      <c r="A74" s="70" t="s">
        <v>513</v>
      </c>
      <c r="B74" s="70" t="s">
        <v>982</v>
      </c>
      <c r="C74" s="246" t="s">
        <v>723</v>
      </c>
      <c r="D74" s="176">
        <v>633.16999999999996</v>
      </c>
      <c r="E74" s="162">
        <v>0</v>
      </c>
      <c r="F74" s="176">
        <v>633.16999999999996</v>
      </c>
      <c r="G74" s="176">
        <v>4908.1099999999997</v>
      </c>
      <c r="H74" s="176">
        <v>633.16999999999996</v>
      </c>
      <c r="I74" s="162">
        <v>0</v>
      </c>
      <c r="J74" s="176">
        <v>633.16999999999996</v>
      </c>
      <c r="K74" s="176">
        <v>4908</v>
      </c>
    </row>
    <row r="75" spans="1:11" x14ac:dyDescent="0.25">
      <c r="A75" s="70" t="s">
        <v>1235</v>
      </c>
      <c r="B75" s="70" t="s">
        <v>1056</v>
      </c>
      <c r="C75" s="246" t="s">
        <v>254</v>
      </c>
      <c r="D75" s="162">
        <v>0</v>
      </c>
      <c r="E75" s="162">
        <v>0</v>
      </c>
      <c r="F75" s="162">
        <v>0</v>
      </c>
      <c r="G75" s="176">
        <v>0</v>
      </c>
      <c r="H75" s="162">
        <v>0</v>
      </c>
      <c r="I75" s="162">
        <v>0</v>
      </c>
      <c r="J75" s="162">
        <v>0</v>
      </c>
      <c r="K75" s="176">
        <v>0</v>
      </c>
    </row>
    <row r="76" spans="1:11" x14ac:dyDescent="0.25">
      <c r="A76" s="70" t="s">
        <v>968</v>
      </c>
      <c r="B76" s="70" t="s">
        <v>416</v>
      </c>
      <c r="C76" s="246" t="s">
        <v>223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25">
      <c r="A77" s="70" t="s">
        <v>513</v>
      </c>
      <c r="B77" s="70" t="s">
        <v>1013</v>
      </c>
      <c r="C77" s="246" t="s">
        <v>419</v>
      </c>
      <c r="D77" s="162">
        <v>0</v>
      </c>
      <c r="E77" s="162">
        <v>0</v>
      </c>
      <c r="F77" s="162">
        <v>0</v>
      </c>
      <c r="G77" s="176">
        <v>0</v>
      </c>
      <c r="H77" s="162">
        <v>0</v>
      </c>
      <c r="I77" s="162">
        <v>0</v>
      </c>
      <c r="J77" s="162">
        <v>0</v>
      </c>
      <c r="K77" s="176">
        <v>0</v>
      </c>
    </row>
    <row r="78" spans="1:11" x14ac:dyDescent="0.25">
      <c r="A78" s="70" t="s">
        <v>979</v>
      </c>
      <c r="B78" s="70" t="s">
        <v>1156</v>
      </c>
      <c r="C78" s="246" t="s">
        <v>321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25">
      <c r="A79" s="70" t="s">
        <v>264</v>
      </c>
      <c r="B79" s="70" t="s">
        <v>1104</v>
      </c>
      <c r="C79" s="246" t="s">
        <v>399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topLeftCell="A28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1281</v>
      </c>
      <c r="B1" s="11" t="s">
        <v>240</v>
      </c>
      <c r="C1" s="51" t="s">
        <v>60</v>
      </c>
      <c r="D1" s="157" t="s">
        <v>616</v>
      </c>
      <c r="E1" s="157" t="s">
        <v>378</v>
      </c>
      <c r="F1" s="157" t="s">
        <v>1146</v>
      </c>
      <c r="G1" s="157" t="s">
        <v>531</v>
      </c>
    </row>
    <row r="2" spans="1:7" x14ac:dyDescent="0.25">
      <c r="A2" s="70" t="s">
        <v>800</v>
      </c>
      <c r="B2" s="70" t="s">
        <v>191</v>
      </c>
      <c r="C2" s="246" t="s">
        <v>567</v>
      </c>
      <c r="D2" s="176">
        <v>126371.03</v>
      </c>
      <c r="E2" s="176">
        <v>177930.66</v>
      </c>
      <c r="F2" s="176">
        <v>126371.03</v>
      </c>
      <c r="G2" s="176">
        <v>177930</v>
      </c>
    </row>
    <row r="3" spans="1:7" x14ac:dyDescent="0.25">
      <c r="A3" s="70" t="s">
        <v>122</v>
      </c>
      <c r="B3" s="70" t="s">
        <v>1243</v>
      </c>
      <c r="C3" s="246" t="s">
        <v>604</v>
      </c>
      <c r="D3" s="144">
        <v>-48662.51</v>
      </c>
      <c r="E3" s="144">
        <v>-10075.799999999999</v>
      </c>
      <c r="F3" s="144">
        <v>-48662.51</v>
      </c>
      <c r="G3" s="144">
        <v>-10075</v>
      </c>
    </row>
    <row r="4" spans="1:7" x14ac:dyDescent="0.25">
      <c r="A4" s="70" t="s">
        <v>36</v>
      </c>
      <c r="B4" s="70" t="s">
        <v>236</v>
      </c>
      <c r="C4" s="246" t="s">
        <v>759</v>
      </c>
      <c r="D4" s="176">
        <v>6639</v>
      </c>
      <c r="E4" s="176">
        <v>6639</v>
      </c>
      <c r="F4" s="176">
        <v>6639</v>
      </c>
      <c r="G4" s="176">
        <v>6639</v>
      </c>
    </row>
    <row r="5" spans="1:7" x14ac:dyDescent="0.25">
      <c r="A5" s="70" t="s">
        <v>1218</v>
      </c>
      <c r="B5" s="70" t="s">
        <v>433</v>
      </c>
      <c r="C5" s="246" t="s">
        <v>830</v>
      </c>
      <c r="D5" s="176">
        <v>6639</v>
      </c>
      <c r="E5" s="176">
        <v>6639</v>
      </c>
      <c r="F5" s="176">
        <v>6639</v>
      </c>
      <c r="G5" s="176">
        <v>6639</v>
      </c>
    </row>
    <row r="6" spans="1:7" x14ac:dyDescent="0.25">
      <c r="A6" s="70" t="s">
        <v>513</v>
      </c>
      <c r="B6" s="70" t="s">
        <v>630</v>
      </c>
      <c r="C6" s="246" t="s">
        <v>245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979</v>
      </c>
      <c r="B7" s="70" t="s">
        <v>1074</v>
      </c>
      <c r="C7" s="246" t="s">
        <v>279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219</v>
      </c>
      <c r="B8" s="70" t="s">
        <v>355</v>
      </c>
      <c r="C8" s="246" t="s">
        <v>543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76</v>
      </c>
      <c r="B9" s="70" t="s">
        <v>1216</v>
      </c>
      <c r="C9" s="246" t="s">
        <v>849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404</v>
      </c>
      <c r="B10" s="70" t="s">
        <v>1071</v>
      </c>
      <c r="C10" s="246" t="s">
        <v>451</v>
      </c>
      <c r="D10" s="176">
        <v>663.8</v>
      </c>
      <c r="E10" s="176">
        <v>663.8</v>
      </c>
      <c r="F10" s="176">
        <v>663.8</v>
      </c>
      <c r="G10" s="176">
        <v>664</v>
      </c>
    </row>
    <row r="11" spans="1:7" x14ac:dyDescent="0.25">
      <c r="A11" s="70" t="s">
        <v>493</v>
      </c>
      <c r="B11" s="70" t="s">
        <v>516</v>
      </c>
      <c r="C11" s="246" t="s">
        <v>758</v>
      </c>
      <c r="D11" s="176">
        <v>663.8</v>
      </c>
      <c r="E11" s="176">
        <v>663.8</v>
      </c>
      <c r="F11" s="176">
        <v>663.8</v>
      </c>
      <c r="G11" s="176">
        <v>664</v>
      </c>
    </row>
    <row r="12" spans="1:7" x14ac:dyDescent="0.25">
      <c r="A12" s="70" t="s">
        <v>513</v>
      </c>
      <c r="B12" s="70" t="s">
        <v>434</v>
      </c>
      <c r="C12" s="246" t="s">
        <v>851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615</v>
      </c>
      <c r="B13" s="70" t="s">
        <v>44</v>
      </c>
      <c r="C13" s="246" t="s">
        <v>260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536</v>
      </c>
      <c r="B14" s="70" t="s">
        <v>1228</v>
      </c>
      <c r="C14" s="246" t="s">
        <v>602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71</v>
      </c>
      <c r="B15" s="70" t="s">
        <v>852</v>
      </c>
      <c r="C15" s="246" t="s">
        <v>854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390</v>
      </c>
      <c r="B16" s="70" t="s">
        <v>1113</v>
      </c>
      <c r="C16" s="246" t="s">
        <v>535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184</v>
      </c>
      <c r="B17" s="70" t="s">
        <v>33</v>
      </c>
      <c r="C17" s="246" t="s">
        <v>845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513</v>
      </c>
      <c r="B18" s="70" t="s">
        <v>1088</v>
      </c>
      <c r="C18" s="246" t="s">
        <v>720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979</v>
      </c>
      <c r="B19" s="70" t="s">
        <v>157</v>
      </c>
      <c r="C19" s="246" t="s">
        <v>1253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691</v>
      </c>
      <c r="B20" s="70" t="s">
        <v>320</v>
      </c>
      <c r="C20" s="246" t="s">
        <v>46</v>
      </c>
      <c r="D20" s="176">
        <v>-17378.599999999999</v>
      </c>
      <c r="E20" s="176">
        <v>-43536.6</v>
      </c>
      <c r="F20" s="176">
        <v>-17378.599999999999</v>
      </c>
      <c r="G20" s="176">
        <v>-43536</v>
      </c>
    </row>
    <row r="21" spans="1:7" x14ac:dyDescent="0.25">
      <c r="A21" s="70" t="s">
        <v>502</v>
      </c>
      <c r="B21" s="70" t="s">
        <v>32</v>
      </c>
      <c r="C21" s="246" t="s">
        <v>438</v>
      </c>
      <c r="D21" s="176">
        <v>10331.52</v>
      </c>
      <c r="E21" s="176">
        <v>10331.52</v>
      </c>
      <c r="F21" s="176">
        <v>10331.52</v>
      </c>
      <c r="G21" s="176">
        <v>10332</v>
      </c>
    </row>
    <row r="22" spans="1:7" x14ac:dyDescent="0.25">
      <c r="A22" s="70" t="s">
        <v>513</v>
      </c>
      <c r="B22" s="70" t="s">
        <v>383</v>
      </c>
      <c r="C22" s="246" t="s">
        <v>537</v>
      </c>
      <c r="D22" s="176">
        <v>-27710.12</v>
      </c>
      <c r="E22" s="176">
        <v>-53868.12</v>
      </c>
      <c r="F22" s="176">
        <v>-27710.12</v>
      </c>
      <c r="G22" s="176">
        <v>-53868</v>
      </c>
    </row>
    <row r="23" spans="1:7" x14ac:dyDescent="0.25">
      <c r="A23" s="70" t="s">
        <v>1206</v>
      </c>
      <c r="B23" s="70" t="s">
        <v>967</v>
      </c>
      <c r="C23" s="246" t="s">
        <v>124</v>
      </c>
      <c r="D23" s="176">
        <v>-38586.71</v>
      </c>
      <c r="E23" s="176">
        <v>26158</v>
      </c>
      <c r="F23" s="176">
        <v>-38586.71</v>
      </c>
      <c r="G23" s="176">
        <v>26158</v>
      </c>
    </row>
    <row r="24" spans="1:7" x14ac:dyDescent="0.25">
      <c r="A24" s="70" t="s">
        <v>421</v>
      </c>
      <c r="B24" s="70" t="s">
        <v>1234</v>
      </c>
      <c r="C24" s="246" t="s">
        <v>130</v>
      </c>
      <c r="D24" s="176">
        <v>175033.54</v>
      </c>
      <c r="E24" s="176">
        <v>188006.46</v>
      </c>
      <c r="F24" s="176">
        <v>175033.54</v>
      </c>
      <c r="G24" s="176">
        <v>188005</v>
      </c>
    </row>
    <row r="25" spans="1:7" x14ac:dyDescent="0.25">
      <c r="A25" s="70" t="s">
        <v>318</v>
      </c>
      <c r="B25" s="70" t="s">
        <v>1046</v>
      </c>
      <c r="C25" s="246" t="s">
        <v>1055</v>
      </c>
      <c r="D25" s="176">
        <v>10019.709999999999</v>
      </c>
      <c r="E25" s="176">
        <v>21498.59</v>
      </c>
      <c r="F25" s="176">
        <v>10019.709999999999</v>
      </c>
      <c r="G25" s="176">
        <v>21498</v>
      </c>
    </row>
    <row r="26" spans="1:7" x14ac:dyDescent="0.25">
      <c r="A26" s="70" t="s">
        <v>43</v>
      </c>
      <c r="B26" s="70" t="s">
        <v>35</v>
      </c>
      <c r="C26" s="246" t="s">
        <v>1270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842</v>
      </c>
      <c r="B27" s="70" t="s">
        <v>1122</v>
      </c>
      <c r="C27" s="246" t="s">
        <v>1058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808</v>
      </c>
      <c r="B28" s="70" t="s">
        <v>120</v>
      </c>
      <c r="C28" s="246" t="s">
        <v>582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761</v>
      </c>
      <c r="B29" s="70" t="s">
        <v>263</v>
      </c>
      <c r="C29" s="246" t="s">
        <v>559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513</v>
      </c>
      <c r="B30" s="70" t="s">
        <v>867</v>
      </c>
      <c r="C30" s="246" t="s">
        <v>907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979</v>
      </c>
      <c r="B31" s="70" t="s">
        <v>896</v>
      </c>
      <c r="C31" s="246" t="s">
        <v>855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264</v>
      </c>
      <c r="B32" s="70" t="s">
        <v>702</v>
      </c>
      <c r="C32" s="246" t="s">
        <v>958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527</v>
      </c>
      <c r="B33" s="70" t="s">
        <v>1258</v>
      </c>
      <c r="C33" s="246" t="s">
        <v>712</v>
      </c>
      <c r="D33" s="176">
        <v>5250</v>
      </c>
      <c r="E33" s="176">
        <v>17708.490000000002</v>
      </c>
      <c r="F33" s="176">
        <v>5250</v>
      </c>
      <c r="G33" s="176">
        <v>17708</v>
      </c>
    </row>
    <row r="34" spans="1:7" x14ac:dyDescent="0.25">
      <c r="A34" s="70" t="s">
        <v>391</v>
      </c>
      <c r="B34" s="70" t="s">
        <v>592</v>
      </c>
      <c r="C34" s="246" t="s">
        <v>1010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148</v>
      </c>
      <c r="B35" s="70" t="s">
        <v>193</v>
      </c>
      <c r="C35" s="246" t="s">
        <v>453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506</v>
      </c>
      <c r="B36" s="70" t="s">
        <v>248</v>
      </c>
      <c r="C36" s="246" t="s">
        <v>1280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271</v>
      </c>
      <c r="B37" s="70" t="s">
        <v>655</v>
      </c>
      <c r="C37" s="246" t="s">
        <v>1000</v>
      </c>
      <c r="D37" s="176">
        <v>4769.71</v>
      </c>
      <c r="E37" s="176">
        <v>3790.1</v>
      </c>
      <c r="F37" s="176">
        <v>4769.71</v>
      </c>
      <c r="G37" s="176">
        <v>3790</v>
      </c>
    </row>
    <row r="38" spans="1:7" x14ac:dyDescent="0.25">
      <c r="A38" s="70" t="s">
        <v>346</v>
      </c>
      <c r="B38" s="70" t="s">
        <v>904</v>
      </c>
      <c r="C38" s="246" t="s">
        <v>436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1117</v>
      </c>
      <c r="B39" s="70" t="s">
        <v>936</v>
      </c>
      <c r="C39" s="246" t="s">
        <v>281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149</v>
      </c>
      <c r="B40" s="70" t="s">
        <v>1031</v>
      </c>
      <c r="C40" s="246" t="s">
        <v>1076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717</v>
      </c>
      <c r="B41" s="70" t="s">
        <v>486</v>
      </c>
      <c r="C41" s="246" t="s">
        <v>328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942</v>
      </c>
      <c r="B42" s="70" t="s">
        <v>507</v>
      </c>
      <c r="C42" s="246" t="s">
        <v>274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513</v>
      </c>
      <c r="B43" s="70" t="s">
        <v>682</v>
      </c>
      <c r="C43" s="246" t="s">
        <v>422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667</v>
      </c>
      <c r="B44" s="70" t="s">
        <v>688</v>
      </c>
      <c r="C44" s="246" t="s">
        <v>677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358</v>
      </c>
      <c r="B45" s="70" t="s">
        <v>342</v>
      </c>
      <c r="C45" s="246" t="s">
        <v>192</v>
      </c>
      <c r="D45" s="176">
        <v>156134.15</v>
      </c>
      <c r="E45" s="176">
        <v>165681.71</v>
      </c>
      <c r="F45" s="176">
        <v>156134.15</v>
      </c>
      <c r="G45" s="176">
        <v>165681</v>
      </c>
    </row>
    <row r="46" spans="1:7" x14ac:dyDescent="0.25">
      <c r="A46" s="70" t="s">
        <v>306</v>
      </c>
      <c r="B46" s="70" t="s">
        <v>171</v>
      </c>
      <c r="C46" s="246" t="s">
        <v>392</v>
      </c>
      <c r="D46" s="176">
        <v>125081.25</v>
      </c>
      <c r="E46" s="176">
        <v>140297.45000000001</v>
      </c>
      <c r="F46" s="176">
        <v>125081.25</v>
      </c>
      <c r="G46" s="176">
        <v>140296</v>
      </c>
    </row>
    <row r="47" spans="1:7" x14ac:dyDescent="0.25">
      <c r="A47" s="70" t="s">
        <v>842</v>
      </c>
      <c r="B47" s="70" t="s">
        <v>858</v>
      </c>
      <c r="C47" s="246" t="s">
        <v>310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808</v>
      </c>
      <c r="B48" s="70" t="s">
        <v>179</v>
      </c>
      <c r="C48" s="246" t="s">
        <v>749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761</v>
      </c>
      <c r="B49" s="70" t="s">
        <v>297</v>
      </c>
      <c r="C49" s="246" t="s">
        <v>726</v>
      </c>
      <c r="D49" s="176">
        <v>125081.25</v>
      </c>
      <c r="E49" s="176">
        <v>140297.45000000001</v>
      </c>
      <c r="F49" s="176">
        <v>125081.25</v>
      </c>
      <c r="G49" s="176">
        <v>140296</v>
      </c>
    </row>
    <row r="50" spans="1:7" x14ac:dyDescent="0.25">
      <c r="A50" s="70" t="s">
        <v>513</v>
      </c>
      <c r="B50" s="70" t="s">
        <v>867</v>
      </c>
      <c r="C50" s="246" t="s">
        <v>1072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979</v>
      </c>
      <c r="B51" s="70" t="s">
        <v>741</v>
      </c>
      <c r="C51" s="246" t="s">
        <v>169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264</v>
      </c>
      <c r="B52" s="70" t="s">
        <v>970</v>
      </c>
      <c r="C52" s="246" t="s">
        <v>67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527</v>
      </c>
      <c r="B53" s="70" t="s">
        <v>1231</v>
      </c>
      <c r="C53" s="246" t="s">
        <v>195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391</v>
      </c>
      <c r="B54" s="70" t="s">
        <v>880</v>
      </c>
      <c r="C54" s="246" t="s">
        <v>322</v>
      </c>
      <c r="D54" s="176">
        <v>12367.9</v>
      </c>
      <c r="E54" s="176">
        <v>10426.67</v>
      </c>
      <c r="F54" s="176">
        <v>12367.9</v>
      </c>
      <c r="G54" s="176">
        <v>10427</v>
      </c>
    </row>
    <row r="55" spans="1:7" x14ac:dyDescent="0.25">
      <c r="A55" s="70" t="s">
        <v>148</v>
      </c>
      <c r="B55" s="70" t="s">
        <v>526</v>
      </c>
      <c r="C55" s="246" t="s">
        <v>417</v>
      </c>
      <c r="D55" s="176">
        <v>17203.46</v>
      </c>
      <c r="E55" s="176">
        <v>6763.61</v>
      </c>
      <c r="F55" s="176">
        <v>17203.46</v>
      </c>
      <c r="G55" s="176">
        <v>6764</v>
      </c>
    </row>
    <row r="56" spans="1:7" x14ac:dyDescent="0.25">
      <c r="A56" s="70" t="s">
        <v>506</v>
      </c>
      <c r="B56" s="70" t="s">
        <v>1005</v>
      </c>
      <c r="C56" s="246" t="s">
        <v>1282</v>
      </c>
      <c r="D56" s="176">
        <v>1505.55</v>
      </c>
      <c r="E56" s="176">
        <v>8217.99</v>
      </c>
      <c r="F56" s="176">
        <v>1505.55</v>
      </c>
      <c r="G56" s="176">
        <v>8218</v>
      </c>
    </row>
    <row r="57" spans="1:7" x14ac:dyDescent="0.25">
      <c r="A57" s="70" t="s">
        <v>271</v>
      </c>
      <c r="B57" s="70" t="s">
        <v>1124</v>
      </c>
      <c r="C57" s="246" t="s">
        <v>1185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346</v>
      </c>
      <c r="B58" s="70" t="s">
        <v>927</v>
      </c>
      <c r="C58" s="246" t="s">
        <v>992</v>
      </c>
      <c r="D58" s="176">
        <v>-24.01</v>
      </c>
      <c r="E58" s="176">
        <v>-24.01</v>
      </c>
      <c r="F58" s="176">
        <v>-24.01</v>
      </c>
      <c r="G58" s="176">
        <v>-24</v>
      </c>
    </row>
    <row r="59" spans="1:7" x14ac:dyDescent="0.25">
      <c r="A59" s="70" t="s">
        <v>475</v>
      </c>
      <c r="B59" s="70" t="s">
        <v>891</v>
      </c>
      <c r="C59" s="246" t="s">
        <v>804</v>
      </c>
      <c r="D59" s="176">
        <v>826.16</v>
      </c>
      <c r="E59" s="176">
        <v>826.16</v>
      </c>
      <c r="F59" s="176">
        <v>826.16</v>
      </c>
      <c r="G59" s="176">
        <v>826</v>
      </c>
    </row>
    <row r="60" spans="1:7" x14ac:dyDescent="0.25">
      <c r="A60" s="70" t="s">
        <v>887</v>
      </c>
      <c r="B60" s="70" t="s">
        <v>29</v>
      </c>
      <c r="C60" s="246" t="s">
        <v>1152</v>
      </c>
      <c r="D60" s="176">
        <v>826.16</v>
      </c>
      <c r="E60" s="176">
        <v>826.16</v>
      </c>
      <c r="F60" s="176">
        <v>826.16</v>
      </c>
      <c r="G60" s="176">
        <v>826</v>
      </c>
    </row>
    <row r="61" spans="1:7" x14ac:dyDescent="0.25">
      <c r="A61" s="70" t="s">
        <v>513</v>
      </c>
      <c r="B61" s="70" t="s">
        <v>1254</v>
      </c>
      <c r="C61" s="246" t="s">
        <v>920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85</v>
      </c>
      <c r="B62" s="70" t="s">
        <v>1203</v>
      </c>
      <c r="C62" s="246" t="s">
        <v>1175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180</v>
      </c>
      <c r="B63" s="70" t="s">
        <v>532</v>
      </c>
      <c r="C63" s="246" t="s">
        <v>18</v>
      </c>
      <c r="D63" s="176">
        <v>8053.52</v>
      </c>
      <c r="E63" s="176">
        <v>0</v>
      </c>
      <c r="F63" s="176">
        <v>8053.52</v>
      </c>
      <c r="G63" s="176">
        <v>0</v>
      </c>
    </row>
    <row r="64" spans="1:7" x14ac:dyDescent="0.25">
      <c r="A64" s="70" t="s">
        <v>1235</v>
      </c>
      <c r="B64" s="70" t="s">
        <v>905</v>
      </c>
      <c r="C64" s="246" t="s">
        <v>652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1257</v>
      </c>
      <c r="B65" s="70" t="s">
        <v>628</v>
      </c>
      <c r="C65" s="246" t="s">
        <v>674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513</v>
      </c>
      <c r="B66" s="70" t="s">
        <v>642</v>
      </c>
      <c r="C66" s="246" t="s">
        <v>1066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979</v>
      </c>
      <c r="B67" s="70" t="s">
        <v>1214</v>
      </c>
      <c r="C67" s="246" t="s">
        <v>810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264</v>
      </c>
      <c r="B68" s="70" t="s">
        <v>252</v>
      </c>
      <c r="C68" s="246" t="s">
        <v>983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1</v>
      </c>
      <c r="B1" s="192" t="s">
        <v>188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780</v>
      </c>
    </row>
    <row r="2" spans="1:2" ht="21" customHeight="1" thickTop="1" thickBot="1" x14ac:dyDescent="0.3">
      <c r="A2" s="196" t="s">
        <v>902</v>
      </c>
      <c r="B2" s="32" t="s">
        <v>159</v>
      </c>
    </row>
    <row r="3" spans="1:2" ht="30" customHeight="1" thickTop="1" thickBot="1" x14ac:dyDescent="0.3">
      <c r="A3" s="195" t="s">
        <v>755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286</v>
      </c>
    </row>
    <row r="2" spans="1:33" ht="17.25" thickBot="1" x14ac:dyDescent="0.35">
      <c r="A2" s="251" t="s">
        <v>1160</v>
      </c>
    </row>
    <row r="3" spans="1:33" ht="16.5" customHeight="1" thickTop="1" thickBot="1" x14ac:dyDescent="0.3">
      <c r="A3" s="252" t="s">
        <v>975</v>
      </c>
      <c r="B3" s="257" t="s">
        <v>941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1159</v>
      </c>
      <c r="C4" s="32" t="s">
        <v>963</v>
      </c>
      <c r="D4" s="196" t="s">
        <v>1029</v>
      </c>
      <c r="E4" s="32" t="s">
        <v>623</v>
      </c>
      <c r="F4" s="196" t="s">
        <v>988</v>
      </c>
      <c r="G4" s="196" t="s">
        <v>756</v>
      </c>
      <c r="H4" s="32" t="s">
        <v>573</v>
      </c>
      <c r="I4" s="196" t="s">
        <v>363</v>
      </c>
      <c r="J4" s="196" t="s">
        <v>871</v>
      </c>
    </row>
    <row r="5" spans="1:33" ht="15" customHeight="1" thickTop="1" thickBot="1" x14ac:dyDescent="0.3">
      <c r="A5" s="15" t="s">
        <v>1061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409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258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395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48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437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954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1128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258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395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48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437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831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1128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437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1007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975</v>
      </c>
      <c r="B23" s="254" t="s">
        <v>1197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1159</v>
      </c>
      <c r="C24" s="89" t="s">
        <v>963</v>
      </c>
      <c r="D24" s="247" t="s">
        <v>1029</v>
      </c>
      <c r="E24" s="89" t="s">
        <v>623</v>
      </c>
      <c r="F24" s="247" t="s">
        <v>988</v>
      </c>
      <c r="G24" s="247" t="s">
        <v>756</v>
      </c>
      <c r="H24" s="89" t="s">
        <v>573</v>
      </c>
      <c r="I24" s="247" t="s">
        <v>363</v>
      </c>
      <c r="J24" s="247" t="s">
        <v>871</v>
      </c>
    </row>
    <row r="25" spans="1:33" ht="15" customHeight="1" thickTop="1" thickBot="1" x14ac:dyDescent="0.3">
      <c r="A25" s="214" t="s">
        <v>1061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409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258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395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48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437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954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1128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258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395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48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437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831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1128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437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1094</v>
      </c>
    </row>
    <row r="2" spans="1:2" ht="21" customHeight="1" thickTop="1" thickBot="1" x14ac:dyDescent="0.3">
      <c r="A2" s="196" t="s">
        <v>975</v>
      </c>
      <c r="B2" s="32" t="s">
        <v>159</v>
      </c>
    </row>
    <row r="3" spans="1:2" ht="23.25" customHeight="1" thickTop="1" thickBot="1" x14ac:dyDescent="0.3">
      <c r="A3" s="195" t="s">
        <v>444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957</v>
      </c>
    </row>
    <row r="2" spans="1:6" ht="16.5" customHeight="1" thickTop="1" thickBot="1" x14ac:dyDescent="0.3">
      <c r="A2" s="252" t="s">
        <v>785</v>
      </c>
      <c r="B2" s="267" t="s">
        <v>941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738</v>
      </c>
      <c r="C3" s="108" t="s">
        <v>994</v>
      </c>
      <c r="D3" s="160" t="s">
        <v>463</v>
      </c>
      <c r="E3" s="108" t="s">
        <v>469</v>
      </c>
      <c r="F3" s="108" t="s">
        <v>791</v>
      </c>
    </row>
    <row r="4" spans="1:6" ht="16.5" thickTop="1" thickBot="1" x14ac:dyDescent="0.3">
      <c r="A4" s="1" t="s">
        <v>471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 x14ac:dyDescent="0.3">
      <c r="A8" s="1" t="s">
        <v>971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1019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1196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132</v>
      </c>
      <c r="B19" s="206" t="s">
        <v>906</v>
      </c>
      <c r="C19" s="206" t="s">
        <v>906</v>
      </c>
      <c r="D19" s="206" t="s">
        <v>906</v>
      </c>
      <c r="E19" s="206" t="s">
        <v>906</v>
      </c>
      <c r="F19" s="218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2021-06-24T13:36:26Z</dcterms:created>
  <dcterms:modified xsi:type="dcterms:W3CDTF">2021-06-24T13:41:08Z</dcterms:modified>
</cp:coreProperties>
</file>