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5" yWindow="-45" windowWidth="11295" windowHeight="6480" tabRatio="599" activeTab="3"/>
  </bookViews>
  <sheets>
    <sheet name="Aktíva" sheetId="1" r:id="rId1"/>
    <sheet name="Pasíva" sheetId="2" r:id="rId2"/>
    <sheet name="Výsledovka" sheetId="3" r:id="rId3"/>
    <sheet name="Cash Flow" sheetId="7" r:id="rId4"/>
  </sheets>
  <definedNames>
    <definedName name="_xlnm.Print_Titles" localSheetId="0">Aktíva!$1:$3</definedName>
    <definedName name="_xlnm.Print_Titles" localSheetId="1">Pasíva!$1:$2</definedName>
    <definedName name="_xlnm.Print_Titles" localSheetId="2">Výsledovka!$1:$2</definedName>
    <definedName name="_xlnm.Print_Area" localSheetId="0">Aktíva!$A$1:$J$133</definedName>
    <definedName name="_xlnm.Print_Area" localSheetId="1">Pasíva!$A$1:$E$62</definedName>
    <definedName name="_xlnm.Print_Area" localSheetId="2">Výsledovka!$A$1:$E$63</definedName>
  </definedNames>
  <calcPr calcId="125725"/>
</workbook>
</file>

<file path=xl/calcChain.xml><?xml version="1.0" encoding="utf-8"?>
<calcChain xmlns="http://schemas.openxmlformats.org/spreadsheetml/2006/main">
  <c r="D6" i="3"/>
  <c r="F96" i="1"/>
  <c r="C26" i="7" s="1"/>
  <c r="C39"/>
  <c r="C27"/>
  <c r="C21"/>
  <c r="E5" i="3"/>
  <c r="E31"/>
  <c r="E48" s="1"/>
  <c r="E56"/>
  <c r="E57"/>
  <c r="E60" s="1"/>
  <c r="D65" i="1"/>
  <c r="F64"/>
  <c r="F8"/>
  <c r="D31" i="3"/>
  <c r="F16" i="1"/>
  <c r="C101" i="7"/>
  <c r="C72"/>
  <c r="C62"/>
  <c r="C61"/>
  <c r="F10" i="1"/>
  <c r="C69" i="7"/>
  <c r="F12" i="1"/>
  <c r="C70" i="7"/>
  <c r="F14" i="1"/>
  <c r="C71" i="7"/>
  <c r="F18" i="1"/>
  <c r="C73" i="7"/>
  <c r="F20" i="1"/>
  <c r="C74" i="7"/>
  <c r="F22" i="1"/>
  <c r="C75" i="7"/>
  <c r="F24" i="1"/>
  <c r="F26"/>
  <c r="C76" i="7" s="1"/>
  <c r="F28" i="1"/>
  <c r="C77" i="7" s="1"/>
  <c r="F30" i="1"/>
  <c r="C78" i="7" s="1"/>
  <c r="F32" i="1"/>
  <c r="C79" i="7" s="1"/>
  <c r="F34" i="1"/>
  <c r="C80" i="7"/>
  <c r="F36" i="1"/>
  <c r="C81" i="7"/>
  <c r="F38" i="1"/>
  <c r="C82" i="7"/>
  <c r="F40" i="1"/>
  <c r="C83" i="7"/>
  <c r="F42" i="1"/>
  <c r="C84" i="7"/>
  <c r="D45" i="1"/>
  <c r="F46"/>
  <c r="C85" i="7" s="1"/>
  <c r="F48" i="1"/>
  <c r="C86" i="7" s="1"/>
  <c r="F50" i="1"/>
  <c r="C87" i="7"/>
  <c r="F52" i="1"/>
  <c r="C90" i="7"/>
  <c r="F54" i="1"/>
  <c r="C91" i="7"/>
  <c r="F56" i="1"/>
  <c r="F58"/>
  <c r="C88" i="7" s="1"/>
  <c r="F60" i="1"/>
  <c r="C89" i="7"/>
  <c r="F66" i="1"/>
  <c r="C11" i="7" s="1"/>
  <c r="F68" i="1"/>
  <c r="C12" i="7"/>
  <c r="F70" i="1"/>
  <c r="C13" i="7"/>
  <c r="F72" i="1"/>
  <c r="C14" i="7"/>
  <c r="F74" i="1"/>
  <c r="C15" i="7"/>
  <c r="F76" i="1"/>
  <c r="C16" i="7"/>
  <c r="F78" i="1"/>
  <c r="F80"/>
  <c r="C20" i="7" s="1"/>
  <c r="F84" i="1"/>
  <c r="C22" i="7" s="1"/>
  <c r="F86" i="1"/>
  <c r="C23" i="7"/>
  <c r="F88" i="1"/>
  <c r="C24" i="7"/>
  <c r="F90" i="1"/>
  <c r="C25" i="7"/>
  <c r="F92" i="1"/>
  <c r="C31" i="7"/>
  <c r="F100" i="1"/>
  <c r="C28" i="7"/>
  <c r="F102" i="1"/>
  <c r="C32" i="7" s="1"/>
  <c r="F104" i="1"/>
  <c r="C33" i="7"/>
  <c r="F106" i="1"/>
  <c r="C29" i="7"/>
  <c r="F108" i="1"/>
  <c r="C30" i="7"/>
  <c r="F110" i="1"/>
  <c r="C34" i="7"/>
  <c r="D113" i="1"/>
  <c r="F112" s="1"/>
  <c r="F118"/>
  <c r="F120"/>
  <c r="F122"/>
  <c r="F124"/>
  <c r="D125"/>
  <c r="F126"/>
  <c r="F128"/>
  <c r="C56" i="7"/>
  <c r="F130" i="1"/>
  <c r="F132"/>
  <c r="A12" i="7"/>
  <c r="A13"/>
  <c r="A14" s="1"/>
  <c r="A15" s="1"/>
  <c r="A16" s="1"/>
  <c r="A38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C38"/>
  <c r="C40"/>
  <c r="C41"/>
  <c r="C42"/>
  <c r="C43"/>
  <c r="C44"/>
  <c r="C45"/>
  <c r="C46"/>
  <c r="C47"/>
  <c r="C48"/>
  <c r="C49"/>
  <c r="C51"/>
  <c r="C52"/>
  <c r="A57"/>
  <c r="C59"/>
  <c r="A62"/>
  <c r="A70"/>
  <c r="A7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91"/>
  <c r="C93"/>
  <c r="C100"/>
  <c r="C102"/>
  <c r="C103"/>
  <c r="C104"/>
  <c r="C105"/>
  <c r="C106"/>
  <c r="C107"/>
  <c r="C108"/>
  <c r="C109"/>
  <c r="C110"/>
  <c r="C111"/>
  <c r="C112"/>
  <c r="A118"/>
  <c r="A119"/>
  <c r="A120" s="1"/>
  <c r="A121" s="1"/>
  <c r="A122" s="1"/>
  <c r="A123" s="1"/>
  <c r="C117"/>
  <c r="C118"/>
  <c r="C119"/>
  <c r="C120"/>
  <c r="C121"/>
  <c r="C122"/>
  <c r="C123"/>
  <c r="D10" i="2"/>
  <c r="E10"/>
  <c r="D17"/>
  <c r="E17"/>
  <c r="D21"/>
  <c r="E21"/>
  <c r="C50" i="7"/>
  <c r="D58" i="2"/>
  <c r="E58"/>
  <c r="D5" i="3"/>
  <c r="D48"/>
  <c r="D56"/>
  <c r="D57"/>
  <c r="D60" s="1"/>
  <c r="F94" i="1"/>
  <c r="C57" i="7"/>
  <c r="F44" i="1"/>
  <c r="C134" i="7"/>
  <c r="E49" i="3"/>
  <c r="C115" i="7"/>
  <c r="F6" i="1"/>
  <c r="F62"/>
  <c r="F4"/>
  <c r="C113" i="7"/>
  <c r="D63" i="2" l="1"/>
  <c r="C36" i="7"/>
  <c r="E63" i="2"/>
  <c r="C98" i="7"/>
  <c r="C125" s="1"/>
  <c r="C130" s="1"/>
  <c r="D49" i="3"/>
  <c r="E53"/>
  <c r="E63" s="1"/>
  <c r="E61"/>
  <c r="E64" s="1"/>
  <c r="C136" i="7"/>
  <c r="C132" s="1"/>
  <c r="C143"/>
  <c r="C54"/>
  <c r="C18"/>
  <c r="C9"/>
  <c r="C7" s="1"/>
  <c r="C67"/>
  <c r="C95" s="1"/>
  <c r="C129" s="1"/>
  <c r="B68" i="2"/>
  <c r="D53" i="3" l="1"/>
  <c r="D61"/>
  <c r="C64" i="7"/>
  <c r="C128" s="1"/>
  <c r="C142" s="1"/>
  <c r="C144" s="1"/>
  <c r="D63" i="3" l="1"/>
  <c r="B70" i="2" s="1"/>
  <c r="D64" i="3" l="1"/>
</calcChain>
</file>

<file path=xl/sharedStrings.xml><?xml version="1.0" encoding="utf-8"?>
<sst xmlns="http://schemas.openxmlformats.org/spreadsheetml/2006/main" count="732" uniqueCount="588">
  <si>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</si>
  <si>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</si>
  <si>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</si>
  <si>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</si>
  <si>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</si>
  <si>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</si>
  <si>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</si>
  <si>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</si>
  <si>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</si>
  <si>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</si>
  <si>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</si>
  <si>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</si>
  <si>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</si>
  <si>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</si>
  <si>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</si>
  <si>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</si>
  <si>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</si>
  <si>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</si>
  <si>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</si>
  <si>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</si>
  <si>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</si>
  <si>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</si>
  <si>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</si>
  <si>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</si>
  <si>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</si>
  <si>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</si>
  <si>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</si>
  <si>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</si>
  <si>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</si>
  <si>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</si>
  <si>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</si>
  <si>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</si>
  <si>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</si>
  <si>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</si>
  <si>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</si>
  <si>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</si>
  <si>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</si>
  <si>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</si>
  <si>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</si>
  <si>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</si>
  <si>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</si>
  <si>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</si>
  <si>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</si>
  <si>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</si>
  <si>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</si>
  <si>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</si>
  <si>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</si>
  <si>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</si>
  <si>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</si>
  <si>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</si>
  <si>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</si>
  <si>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</si>
  <si>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</si>
  <si>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</si>
  <si>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</si>
  <si>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</si>
  <si>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</si>
  <si>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</si>
  <si>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</si>
  <si>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</si>
  <si>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</si>
  <si>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</si>
  <si>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</si>
  <si>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</si>
  <si>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</si>
  <si>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</si>
  <si>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</si>
  <si>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</si>
  <si>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</si>
  <si>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</si>
  <si>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</si>
  <si>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</si>
  <si>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</si>
  <si>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</si>
  <si>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</si>
  <si>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</si>
  <si>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</si>
  <si>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</si>
  <si>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</si>
  <si>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</si>
  <si>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</si>
  <si>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</si>
  <si>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</si>
  <si>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</si>
  <si>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</si>
  <si>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</si>
  <si>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</si>
  <si>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</si>
  <si>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</si>
  <si>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</si>
  <si>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</si>
  <si>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</si>
  <si>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</si>
  <si>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</si>
  <si>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</si>
  <si>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</si>
  <si>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</si>
  <si>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</si>
  <si>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</si>
  <si>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</si>
  <si>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</si>
  <si>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</si>
  <si>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</si>
  <si>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</si>
  <si>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</si>
  <si>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</si>
  <si>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</si>
  <si>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</si>
  <si>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</si>
  <si>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</si>
  <si>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</si>
  <si>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</si>
  <si>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</si>
  <si>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</si>
  <si>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</si>
  <si>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</si>
  <si>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</si>
  <si>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999</t>
  </si>
  <si>
    <t>A.</t>
  </si>
  <si>
    <t>B.</t>
  </si>
  <si>
    <t>B.I.</t>
  </si>
  <si>
    <t>2.</t>
  </si>
  <si>
    <t>3.</t>
  </si>
  <si>
    <t>4.</t>
  </si>
  <si>
    <t>5.</t>
  </si>
  <si>
    <t>6.</t>
  </si>
  <si>
    <t>7.</t>
  </si>
  <si>
    <t>8.</t>
  </si>
  <si>
    <t>Aktivované náklady na vývoj (012) - /072, 091A/</t>
  </si>
  <si>
    <t>Softvér (013) - /073, 091A/</t>
  </si>
  <si>
    <t>Oceniteľné práva (014) - /074,091A/</t>
  </si>
  <si>
    <t>Goodwill (015) - /075, 091A/</t>
  </si>
  <si>
    <t>Obstarávaný dlhodobý nehmotný majetok (041) - 093</t>
  </si>
  <si>
    <t>B.II.</t>
  </si>
  <si>
    <t>9.</t>
  </si>
  <si>
    <t>Stavby (021) - /081, 092A/</t>
  </si>
  <si>
    <t>Samostatné hnuteľné veci a súbory hnuteľných vecí (022) - /082, 092A/</t>
  </si>
  <si>
    <t>Základné stádo a ťažné zvieratá (026) - /086,092A/</t>
  </si>
  <si>
    <t>Ostatný dlhodobý hmotný majetok (029, 02X, 032) - /089, 08X, 092A/</t>
  </si>
  <si>
    <t>Obstarávaný dlhodobý hmotný majetok (042) - 094</t>
  </si>
  <si>
    <t>Poskytnuté preddavky na dlhodobý hmotný majetok (052) - 095A</t>
  </si>
  <si>
    <t>Opravná položka k nadobudnutému majetku (+/- 097) +/- 098</t>
  </si>
  <si>
    <t>B.III.</t>
  </si>
  <si>
    <t>Podielové cenné papiere a podiely v spoločnosti s podstatným vplyvom (062) - 096A</t>
  </si>
  <si>
    <t>Ostatné dlhodobé cenné papiere a podiely (063, 065) - 096A</t>
  </si>
  <si>
    <t>Pôžičky účtovnej jednotke v konsolidovanom celku (066A) - 096A</t>
  </si>
  <si>
    <t>Ostatný dlhodobý finančný majetok (067A, 069, 06XA) - 096A</t>
  </si>
  <si>
    <t>Pôžičky s dobou splatnosti najviac jeden rok (066A, 067A, 06XA) - 096A</t>
  </si>
  <si>
    <t>Obstarávaný dlhodobý finančný majetok (043) - 096A</t>
  </si>
  <si>
    <t>Poskytnuté preddavky na dlhodobý finančný majetok (053) - 095A</t>
  </si>
  <si>
    <t>C.</t>
  </si>
  <si>
    <t>Materiál (112, 119, 11X) - /191, 19X/</t>
  </si>
  <si>
    <t>Výrobky (123) - 194</t>
  </si>
  <si>
    <t>Zvieratá (124) - 195</t>
  </si>
  <si>
    <t>Tovar (132, 13X, 139) - /196, 19X/</t>
  </si>
  <si>
    <t>Poskytnuté preddavky na zásoby (314A) - 391A</t>
  </si>
  <si>
    <t>Ostatné pohľadávky v rámci konsolidovaného celku (351A) - 391A</t>
  </si>
  <si>
    <t>Pohľadávky voči spoločníkom, členom a združeniu (354A, 355A, 358A, 35XA) - 391A</t>
  </si>
  <si>
    <t>Iné pohľadávky (335A, 33XA, 371A, 373A, 374A, 375A, 376A, 378A) - 391A</t>
  </si>
  <si>
    <t>Odložená daňová pohľadávka (481A)</t>
  </si>
  <si>
    <t>D.</t>
  </si>
  <si>
    <t>Sociálne zabezpečenie (336) - 391A</t>
  </si>
  <si>
    <t>Peniaze (211, 213, 21X)</t>
  </si>
  <si>
    <t>Účty v bankách s dobou viazanosti dlhšou ako jeden rok 22XA</t>
  </si>
  <si>
    <t>A.I.</t>
  </si>
  <si>
    <t>Vlastné akcie a vlastné obchodné podiely (/-/252)</t>
  </si>
  <si>
    <t>A.II.</t>
  </si>
  <si>
    <t>A.II.  1.</t>
  </si>
  <si>
    <t>A.I.   1.</t>
  </si>
  <si>
    <t>Emisné ážio (412)</t>
  </si>
  <si>
    <t>Ostatné kapitálové fondy (413)</t>
  </si>
  <si>
    <t>Oceňovacie rozdiely z precenenia majetku a záväzkov (+/- 414)</t>
  </si>
  <si>
    <t>Oceňovacie rozdiely z kapitálových účastín (+/- 415)</t>
  </si>
  <si>
    <t>A.III.</t>
  </si>
  <si>
    <t>A.III.  1.</t>
  </si>
  <si>
    <t>Zákonný rezervný fond (421)</t>
  </si>
  <si>
    <t>Nedeliteľný fond (422)</t>
  </si>
  <si>
    <t>Štatutárne fondy a ostatné fondy (423, 427, 42X)</t>
  </si>
  <si>
    <t>A.IV.</t>
  </si>
  <si>
    <t>A.IV.1.</t>
  </si>
  <si>
    <t>Nerozdelený zisk minulých rokov (428)</t>
  </si>
  <si>
    <t>Neuhradená strata minulých rokov (/-/429)</t>
  </si>
  <si>
    <t>A.V.</t>
  </si>
  <si>
    <t>Ostatné dlhodobé rezervy (459A, 45XA)</t>
  </si>
  <si>
    <t>10.</t>
  </si>
  <si>
    <t>Dlhodobé záväzky z obchodného styku (479A)</t>
  </si>
  <si>
    <t>Dlhodobé nevyfakturované dodávky (476A)</t>
  </si>
  <si>
    <t>Ostatné dlhodobé záväzky v rámci konsolidovaného celku (471A)</t>
  </si>
  <si>
    <t>Dlhodobé prijaté preddavky (475A)</t>
  </si>
  <si>
    <t>Dlhodobé zmenky na úhradu (478A)</t>
  </si>
  <si>
    <t>Vydané dlhopisy (473A/ - /255A)</t>
  </si>
  <si>
    <t>Záväzky zo sociálneho fondu (472)</t>
  </si>
  <si>
    <t>Ostatné dlhodobé záväzky (474A, 479A, 47XA, 372A, 373A, 377A)</t>
  </si>
  <si>
    <t>Odložený daňový záväzok (481A)</t>
  </si>
  <si>
    <t>Nevyfakturované dodávky (326, 476A)</t>
  </si>
  <si>
    <t>Ostatné záväzky v rámci konsolidovaného celku (361A, 36XA, 471A, 47XA)</t>
  </si>
  <si>
    <t>Záväzky voči spoločníkom a združeniu (364, 365, 366, 367, 368, 398A, 478A, 479A)</t>
  </si>
  <si>
    <t>Záväzky voči zamestnancom  (331, 333, 33X, 479A)</t>
  </si>
  <si>
    <t>Daňové záväzky a dotácie (341, 342, 343, 345, 346, 347, 34X)</t>
  </si>
  <si>
    <t>Ostatné záväzky (372A, 373A, 377A, 379A, 474A, 479A, 47X)</t>
  </si>
  <si>
    <t>B.IV.</t>
  </si>
  <si>
    <t>B.IV. 1.</t>
  </si>
  <si>
    <t>Bankové úvery dlhodobé (461A, 46XA)</t>
  </si>
  <si>
    <t>Bežné bankové úvery (221A, 231, 232, 23X, 461A, 46XA)</t>
  </si>
  <si>
    <t>C.     1.</t>
  </si>
  <si>
    <t>a</t>
  </si>
  <si>
    <t>b</t>
  </si>
  <si>
    <t>c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</si>
  <si>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</si>
  <si>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</si>
  <si>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</si>
  <si>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</si>
  <si>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</si>
  <si>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</si>
  <si>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</si>
  <si>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</si>
  <si>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</si>
  <si>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</si>
  <si>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</si>
  <si>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</si>
  <si>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</si>
  <si>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</si>
  <si>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</si>
  <si>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</si>
  <si>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</si>
  <si>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</si>
  <si>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</si>
  <si>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</si>
  <si>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</si>
  <si>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</si>
  <si>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</si>
  <si>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</si>
  <si>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</si>
  <si>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</si>
  <si>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</si>
  <si>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</si>
  <si>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</si>
  <si>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</si>
  <si>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</si>
  <si>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</si>
  <si>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</si>
  <si>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</si>
  <si>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</si>
  <si>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</si>
  <si>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</si>
  <si>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</si>
  <si>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</si>
  <si>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</si>
  <si>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</si>
  <si>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</si>
  <si>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</si>
  <si>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</si>
  <si>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</si>
  <si>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</si>
  <si>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</si>
  <si>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</si>
  <si>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</si>
  <si>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</si>
  <si>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</si>
  <si>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</si>
  <si>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</si>
  <si>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</si>
  <si>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</si>
  <si>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</si>
  <si>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</si>
  <si>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I.</t>
  </si>
  <si>
    <t>+</t>
  </si>
  <si>
    <t>Obchodná marža r.01 - r.02</t>
  </si>
  <si>
    <t>Výroba r.05 + r.06 + r.07</t>
  </si>
  <si>
    <t>Zmeny stavu vnútroorganizačných zásob (+/- účtová skupina 61)</t>
  </si>
  <si>
    <t>Aktivácia (účtová skupina 62)</t>
  </si>
  <si>
    <t>Výrobná spotreba r.09 + r.10</t>
  </si>
  <si>
    <t>B.     1.</t>
  </si>
  <si>
    <t>Služby (účtová skupina 51)</t>
  </si>
  <si>
    <t>Pridaná hodnota r.03 + r.04 - r.08</t>
  </si>
  <si>
    <t>Mzdové náklady (521, 522)</t>
  </si>
  <si>
    <t>Sociálne náklady (527, 528)</t>
  </si>
  <si>
    <t>Dane a poplatky (účtová skupina 53)</t>
  </si>
  <si>
    <t>E.</t>
  </si>
  <si>
    <t>III.</t>
  </si>
  <si>
    <t>Tržby z predaja dlhodobého majetku a materiálu (641, 642)</t>
  </si>
  <si>
    <t>F.</t>
  </si>
  <si>
    <t>IV.</t>
  </si>
  <si>
    <t>G.</t>
  </si>
  <si>
    <t>V.</t>
  </si>
  <si>
    <t>H.</t>
  </si>
  <si>
    <t>VI.</t>
  </si>
  <si>
    <t>II.  1.</t>
  </si>
  <si>
    <t xml:space="preserve">II. </t>
  </si>
  <si>
    <t>VII.</t>
  </si>
  <si>
    <t>J.</t>
  </si>
  <si>
    <t>Prevod výnosov z hospodárskej činnosti (-) (697)</t>
  </si>
  <si>
    <t>Prevod nákladov na hospodársku činnosť (-) (597)</t>
  </si>
  <si>
    <t>*</t>
  </si>
  <si>
    <t>VIII.</t>
  </si>
  <si>
    <t>Tržby z predaja cenných papierov a podielov (661)</t>
  </si>
  <si>
    <t>K.</t>
  </si>
  <si>
    <t>Predané cenné papiere a podiely (561)</t>
  </si>
  <si>
    <t>IX.</t>
  </si>
  <si>
    <t>Výnosy z ostatného dlhodobého finančného majetku (665A)</t>
  </si>
  <si>
    <t>Výnosy z ostatných dlhodobých cenných papierov a podielov (665A)</t>
  </si>
  <si>
    <t>X.</t>
  </si>
  <si>
    <t>Výnosy z krátkodobého finančného majetku (666)</t>
  </si>
  <si>
    <t>L.</t>
  </si>
  <si>
    <t>Náklady na krátkodobý finančný majetok       (566)</t>
  </si>
  <si>
    <t>XI.</t>
  </si>
  <si>
    <t>M.</t>
  </si>
  <si>
    <t>Náklady na precenenie cenných papierov a náklady na derivatové operácie (564, 567)</t>
  </si>
  <si>
    <t>XII.</t>
  </si>
  <si>
    <t>Výnosové úroky (662)</t>
  </si>
  <si>
    <t>Nákladové úroky (562)</t>
  </si>
  <si>
    <t>XIII.</t>
  </si>
  <si>
    <t>Kurzové straty (563)</t>
  </si>
  <si>
    <t>Kurzové zisky  (663)</t>
  </si>
  <si>
    <t>O.</t>
  </si>
  <si>
    <t>XIV.</t>
  </si>
  <si>
    <t>Ostatné výnosy z finančnej činnosti (668)</t>
  </si>
  <si>
    <t>P.</t>
  </si>
  <si>
    <t>R.</t>
  </si>
  <si>
    <t>Prevod finančných výnosov (-) (698)</t>
  </si>
  <si>
    <t>S.</t>
  </si>
  <si>
    <t>Prevod finančných nákladov (-) (598)</t>
  </si>
  <si>
    <t>T.</t>
  </si>
  <si>
    <t xml:space="preserve"> - splatná (591, 595)</t>
  </si>
  <si>
    <t xml:space="preserve"> - odložená (+/- 592)</t>
  </si>
  <si>
    <t>* *</t>
  </si>
  <si>
    <t>U.</t>
  </si>
  <si>
    <t xml:space="preserve"> - splatná (593)</t>
  </si>
  <si>
    <t xml:space="preserve"> - odložená (+/- 594)</t>
  </si>
  <si>
    <t>Prevod podielov na výsledku hospodárenia spoločníkom (+/- 596)</t>
  </si>
  <si>
    <t>Kontrolne bunky</t>
  </si>
  <si>
    <t>Hospod.vysledok zo suvahy</t>
  </si>
  <si>
    <t>Hospod.vysledok z vysledovky</t>
  </si>
  <si>
    <t>Rozdiel</t>
  </si>
  <si>
    <t>Zákonný rezervný fond (Nedeliteľný fond) z kapitálových vkladov (417, 418)</t>
  </si>
  <si>
    <t>Poskytnuté preddavky na dlhodobý nehmotný majetok    (051) - 095A</t>
  </si>
  <si>
    <t>Názov účtovnej jednotky</t>
  </si>
  <si>
    <t>IČO:</t>
  </si>
  <si>
    <t>Kontrola výsledku</t>
  </si>
  <si>
    <t>Výpočet zostatku PP z tokov</t>
  </si>
  <si>
    <t>Zostatok PP v súvahe</t>
  </si>
  <si>
    <t>O</t>
  </si>
  <si>
    <t>A</t>
  </si>
  <si>
    <t>Zmeny stavu pracovného kapitálu</t>
  </si>
  <si>
    <t>A1</t>
  </si>
  <si>
    <t>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</si>
  <si>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</si>
  <si>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</si>
  <si>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</si>
  <si>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</si>
  <si>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</si>
  <si>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</si>
  <si>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>A2</t>
  </si>
  <si>
    <t>Zmena stavu pohľadávok</t>
  </si>
  <si>
    <t>Pohľadávky za upísané vlastné imanie</t>
  </si>
  <si>
    <t>Pohľadávky z obchodného styku</t>
  </si>
  <si>
    <t>Iné pohľadávky</t>
  </si>
  <si>
    <t>Sociálne zabezpečenie</t>
  </si>
  <si>
    <t>A3</t>
  </si>
  <si>
    <t>Zmena stavu záväzkov</t>
  </si>
  <si>
    <t>Záväzky z obchodného styku</t>
  </si>
  <si>
    <t>Záväzky voči zamestnancom</t>
  </si>
  <si>
    <t>Záväzky zo sociálneho zabezpečenia</t>
  </si>
  <si>
    <t xml:space="preserve">Bežné bankové úvery    </t>
  </si>
  <si>
    <t xml:space="preserve">Krátkodobé finančné výpomoci      </t>
  </si>
  <si>
    <t>A4</t>
  </si>
  <si>
    <t>Časové rozlíšenie nákladov, príjmov</t>
  </si>
  <si>
    <t>Náklady budúcich období</t>
  </si>
  <si>
    <t>Príjmy budúcich období</t>
  </si>
  <si>
    <t>A5</t>
  </si>
  <si>
    <t>Časové rozlíšenie výdavkov, výnosov</t>
  </si>
  <si>
    <t xml:space="preserve">Výdavky budúcich období    </t>
  </si>
  <si>
    <t xml:space="preserve">Výnosy budúcich období     </t>
  </si>
  <si>
    <t>A***</t>
  </si>
  <si>
    <t>Peňažný tok zo základných podnikateľských činností</t>
  </si>
  <si>
    <t>══════════════════════════════════════════════════</t>
  </si>
  <si>
    <t>B1</t>
  </si>
  <si>
    <t>Zmena stavu investičného majetku</t>
  </si>
  <si>
    <t>Oceniteľné práva</t>
  </si>
  <si>
    <t>Pozemky</t>
  </si>
  <si>
    <t>Základné stádo a ťažné zvieratá</t>
  </si>
  <si>
    <t>Opravná položka k nadobudnutému majetku</t>
  </si>
  <si>
    <t>B***</t>
  </si>
  <si>
    <t>Peňažný tok z investičných činností</t>
  </si>
  <si>
    <t>D1</t>
  </si>
  <si>
    <t>Zmena stavu kapitálu</t>
  </si>
  <si>
    <t>Emisné ážio</t>
  </si>
  <si>
    <t>Ostatné kapitálové fondy</t>
  </si>
  <si>
    <t>Zákonný rezervný fond</t>
  </si>
  <si>
    <t>Nedeliteľný fond</t>
  </si>
  <si>
    <t>Štatutárne a ostatné fondy</t>
  </si>
  <si>
    <t>Nerozdelený zisk minulých rokov</t>
  </si>
  <si>
    <t>Neuhradená strata minulých rokov</t>
  </si>
  <si>
    <t>D2</t>
  </si>
  <si>
    <t>Zmena stavu úverov a výpomocí</t>
  </si>
  <si>
    <t>Dlhodobé prijaté preddavky</t>
  </si>
  <si>
    <t>Emitované dlhopisy</t>
  </si>
  <si>
    <t>Dlhodobé zmenky na úhradu</t>
  </si>
  <si>
    <t>Ostatné dlhodobé záväzky</t>
  </si>
  <si>
    <t xml:space="preserve">Dlhodobé bankové úvery  </t>
  </si>
  <si>
    <t>D***</t>
  </si>
  <si>
    <t>Peňažný tok z finančných činností</t>
  </si>
  <si>
    <t>II.</t>
  </si>
  <si>
    <t>Zmena stavu peňažných prostriedkov a peňažných ekvivalentov</t>
  </si>
  <si>
    <t>Stav peňažných prostriedkov a peňažných ekvivalentov na začiatku účtovného obdobia</t>
  </si>
  <si>
    <t>Zostatok peňažných prostriedkov a peňažných ekvivalentov na konci účtovného obdobia</t>
  </si>
  <si>
    <t>Odpisy dlhodobého majetku</t>
  </si>
  <si>
    <t>Výsledok hospodárenia za účtovné obdobie</t>
  </si>
  <si>
    <t>VH</t>
  </si>
  <si>
    <t>Pohľadávky voči ovládanej osobe a ovládajúcej osobe</t>
  </si>
  <si>
    <t>Ostatné pohľadávky v rámci konsolidovaného celku</t>
  </si>
  <si>
    <t>Pohľadávky voči spoločníkom, členom a združeniu</t>
  </si>
  <si>
    <t>Odložená daňová pohľadávka</t>
  </si>
  <si>
    <t xml:space="preserve">Daňové pohľadávky </t>
  </si>
  <si>
    <t>Daňové záväzky a dotácie</t>
  </si>
  <si>
    <t>Odložený daňový záväzok</t>
  </si>
  <si>
    <t>Záväzky voči  voči ovládanej osobe a ovládajúcej osobe</t>
  </si>
  <si>
    <t>Záväzky  v rámci konsolidovaného celku</t>
  </si>
  <si>
    <t>Záväzky voči spoločníkom, členom a združeniu</t>
  </si>
  <si>
    <t>Aktivované náklady na vývoj</t>
  </si>
  <si>
    <t>Softvér</t>
  </si>
  <si>
    <t>Ostatný nehmotný majetok</t>
  </si>
  <si>
    <t>Obstarávaný dlhodobý nehmotný majetok</t>
  </si>
  <si>
    <t>Poskytnuté preddavky na dlhodobý nehmotný majetok</t>
  </si>
  <si>
    <t>Stavby</t>
  </si>
  <si>
    <t>Samostatné hnuteľné veci a súbory hnuteľných vecí</t>
  </si>
  <si>
    <t>Pestovateľské celky trvalých porastov</t>
  </si>
  <si>
    <t>Ostatný dlhodobý hmotný majetok</t>
  </si>
  <si>
    <t>Obstarávaný dlhodobý hmotný majetok</t>
  </si>
  <si>
    <t>Poskytnuté preddavky na dlhodobý hmotný majetok</t>
  </si>
  <si>
    <t>Podielové CP a podiely v ovládanej osobe</t>
  </si>
  <si>
    <t>Podielové CP a podiely v spoločnosti s podstatným vplyvom</t>
  </si>
  <si>
    <t>Ostatné dlhodobé cenné papiere a podiely</t>
  </si>
  <si>
    <t>Pôžičky účtovným jednotkám v konsolidovanom celku</t>
  </si>
  <si>
    <t>Ostatný dlhodobý finančný majetok</t>
  </si>
  <si>
    <t>Základné imanie + zmena základného imania</t>
  </si>
  <si>
    <t>Goodwill</t>
  </si>
  <si>
    <t>Vlastné akcie a vlastné obchodné podiely</t>
  </si>
  <si>
    <t>Oceňovacie rozdiely z precenenia majetku a záväzkov</t>
  </si>
  <si>
    <t>Oceňovacie rozdiely z kapitálových účastín</t>
  </si>
  <si>
    <t>Oceňovacie rozdiely z precenenia pri splynutí alebo rozdelení</t>
  </si>
  <si>
    <t>Záväzky v rámci konsolidovaného celku</t>
  </si>
  <si>
    <t>Záväzky voči ovládanej osobe a ovládajúcej osobe</t>
  </si>
  <si>
    <t xml:space="preserve">Ostatné záväzky   </t>
  </si>
  <si>
    <t>Výsledok hospodárenia predchádzajúceho účtovného obdobia</t>
  </si>
  <si>
    <t>Nevyfakturované dodávky</t>
  </si>
  <si>
    <t>Sociálny fond</t>
  </si>
  <si>
    <t>Pestovateľské celky trvalých porastov (025) - /085, 092A/</t>
  </si>
  <si>
    <t>Základné imanie (411 alebo +/- 491)</t>
  </si>
  <si>
    <t>Výnosy z precenenia cenných papierov a výnosy z derivatových operácií (664, 667)</t>
  </si>
  <si>
    <t>Ostatné náklady na finančnú činnosť (568, 569)</t>
  </si>
  <si>
    <t>Pohľadávky z obchodného styku dlhodobé</t>
  </si>
  <si>
    <t>Pohľadávky voči ovládanej osobe a ovládajúcej osobe dlhodobé</t>
  </si>
  <si>
    <t>Ostatné pohľadávky v rámci konsolidovaného celku dlhodobé</t>
  </si>
  <si>
    <t>Pohľadávky voči spoločníkom, členom a združeniu dlhodobé</t>
  </si>
  <si>
    <t>Iné pohľadávky dlhodobé</t>
  </si>
  <si>
    <t>Osobné náklady súčet (r.13 až r.16)</t>
  </si>
  <si>
    <t>Krátkodobý finančný majetok (251, 253, 256, 257, 25X0) - /291, 29X/</t>
  </si>
  <si>
    <t>Zostatková cena predaného dlhodobého majetku a predaného materiálu (541, 542)</t>
  </si>
  <si>
    <t>Mimoriadne náklady (účtovná skupina 58)</t>
  </si>
  <si>
    <t>Ostatný dlhodobý nehmotný majetok (019, 01X) - /079, 07X, 091A/</t>
  </si>
  <si>
    <t>Pozemky (031) - 092A</t>
  </si>
  <si>
    <t>Podielové cenné papiere a podiely v dcérskej účtovnej jednotke (061) - 096A</t>
  </si>
  <si>
    <t>Nedokončená výroba a polotovary (121, 122, 12X) - /192, 193, 19X/</t>
  </si>
  <si>
    <t>Pohľadávky z obchodného styku (311A, 312A, 313A, 314A, 315A, 31XA) - 391A</t>
  </si>
  <si>
    <t>Pohľadávky voči dcérskej účtovnej jednotke a materskej účtovnej jednotke (351A) - 391A</t>
  </si>
  <si>
    <t>Pohľadávky voči spoločníkom, členom a združeniu (354A, 355A, 35XA, 398A) - 391A</t>
  </si>
  <si>
    <t>Daňové pohľadávky (341, 342, 343, 345, 346, 347) - 391A</t>
  </si>
  <si>
    <t>Účty v bankách (221A, 22X +/- 261)</t>
  </si>
  <si>
    <t>Obstarávaný krátkodobý finančný majetok (259, 314A) - 291</t>
  </si>
  <si>
    <t>Oceňovacie rozdiely z precenenia pri zlúčení, splynutí a rozdelení          (+/-416)</t>
  </si>
  <si>
    <t>Dlhodobé záväzky voči dcérskej účtovnej jednotke a materskej účtovnej jednotke (471A)</t>
  </si>
  <si>
    <t>Záväzky z obchodného styku (321, 322, 324, 325, 32X, 475A, 478A, 479A, 47XA)</t>
  </si>
  <si>
    <t>Záväzky voči dcérskej účtovnej jednotke a materskej účtovnej jednotke (361A, 471A)</t>
  </si>
  <si>
    <t>Záväzky zo sociálneho poistenia (336, 479A)</t>
  </si>
  <si>
    <t>Spotreba materiálu, energie a ostatných neskladovateľných dodávok (501, 502, 503, 505A)</t>
  </si>
  <si>
    <t>Odmeny členom orgánov spoločnosti a družstva (523)</t>
  </si>
  <si>
    <t>Náklady na sociálne poistenie (524, 525, 526)</t>
  </si>
  <si>
    <t>Odpisy a opravné položky k dlhodobému nehmotnému majetku a dlhodobému hmotnému majetku (551, 553)</t>
  </si>
  <si>
    <t>Ostatné výnosy z hospodárskej činnosti (644, 645, 646, 648, 657)</t>
  </si>
  <si>
    <t>Výnosy z cenných papierov a podielov v dcérskej účtovnej jednotke a v spoločnosti s podstatným vplyvom (665A)</t>
  </si>
  <si>
    <t>Tvorba a zúčtovanie opravných položiek k finančnému majetku +/- 565</t>
  </si>
  <si>
    <t xml:space="preserve">N. </t>
  </si>
  <si>
    <t>**</t>
  </si>
  <si>
    <t>Mimoriadne výnosy (účtová skupina 68)</t>
  </si>
  <si>
    <t>***</t>
  </si>
  <si>
    <t>Obstarávaný dlhodobý finančný majetok</t>
  </si>
  <si>
    <t>Pohľadávky za upísané vlastné imanie (/-/353)</t>
  </si>
  <si>
    <t>A.III. 1.</t>
  </si>
  <si>
    <t>B.I.   1.</t>
  </si>
  <si>
    <t>B.II.  1.</t>
  </si>
  <si>
    <t>B.III. 1.</t>
  </si>
  <si>
    <t>Finančné účty súčet (r.056 až r.060)</t>
  </si>
  <si>
    <t>Náklady budúcich období dlhodobé (381A, 382A)</t>
  </si>
  <si>
    <t>Náklady budúcich období krátkodobé (381A, 382A)</t>
  </si>
  <si>
    <t>Príjmy budúcich období krátkodobé (385A)</t>
  </si>
  <si>
    <t>Príjmy budúcich období dlhodobé (385A)</t>
  </si>
  <si>
    <t>Časové rozlíšenie r.062 a r.065</t>
  </si>
  <si>
    <t>Spolu vlastné imanie a záväzky r. 067 + r.088 + r.119</t>
  </si>
  <si>
    <t>Vlasté imanie r.068 + r.073 + r.080 + r.084 + r.087</t>
  </si>
  <si>
    <t>Základné imanie súčet (r.069 až 072)</t>
  </si>
  <si>
    <t>Kapitálové fondy súčet (r.074 až 079)</t>
  </si>
  <si>
    <t>Fondy zo zisku súčet (r.081 až r.083)</t>
  </si>
  <si>
    <t>Výsledok hospodárenia minulých rokov r.085 + r.086</t>
  </si>
  <si>
    <t>Rezervy zákonné dlhodobé (451A)</t>
  </si>
  <si>
    <t>Rezervy zákonné krátkodobé (323A, 451A)</t>
  </si>
  <si>
    <t>Ostatné krátkodobé rezervy (323A, 32X, 459A, 45XA)</t>
  </si>
  <si>
    <t>B.V.</t>
  </si>
  <si>
    <t>Krátkodobé finančné výpomoci (241, 249, 24X, 473A, /-/255A)</t>
  </si>
  <si>
    <t>119</t>
  </si>
  <si>
    <t>120</t>
  </si>
  <si>
    <t>Výdavky budúcich období dlhodobé (383A)</t>
  </si>
  <si>
    <t>Výdavky budúcich období krátkodobé (383A)</t>
  </si>
  <si>
    <t>121</t>
  </si>
  <si>
    <t>Výnosy budúcich období dlhodobé (384A)</t>
  </si>
  <si>
    <t>Výnosy budúcich období krátkodobé (384A)</t>
  </si>
  <si>
    <t>122</t>
  </si>
  <si>
    <t>123</t>
  </si>
  <si>
    <t>Kontrolné číslo súčet (r.066 až r.123)</t>
  </si>
  <si>
    <t>Tvorba a zúčtovanie opravných položiek k pohľadávkam +/- 547</t>
  </si>
  <si>
    <t>Výsledok hospodárenia z hospodárskej činnosti r.11 - r.12 - r.17 - r.18 + r.19 - r.20 - r.21 + r.22 - r.23 + (- r.24) - (-r.25)</t>
  </si>
  <si>
    <t>VII. 1.</t>
  </si>
  <si>
    <t>Výsledok hospodárenia z bežnej činnosti pred zdanením r.26 + r.46</t>
  </si>
  <si>
    <t>Daň z príjmov z bežnej činnosti r.49 + r.50</t>
  </si>
  <si>
    <t>S.1.</t>
  </si>
  <si>
    <t>Výsledok hospodárenia z bežnej činnosti po zdanení r.47 - r.48</t>
  </si>
  <si>
    <t>Výsledok hospodárenia z mimoriadnej činnosti pred zdanením r.52 - r.53</t>
  </si>
  <si>
    <t>59</t>
  </si>
  <si>
    <t>60</t>
  </si>
  <si>
    <t>Daň z príjmov z mimoriadnej činnosti r.56 + r.57</t>
  </si>
  <si>
    <t>U.1.</t>
  </si>
  <si>
    <t>Výsledok hospodárenia z mimoriadnej činnosti po zdanení r.54 - r.55</t>
  </si>
  <si>
    <t>Výsledok hospodárenia za účtovné obdobie pred zdanením (+/-) [r.47 + r.54]</t>
  </si>
  <si>
    <t>61</t>
  </si>
  <si>
    <t>Výsledok z hospodárenia za účovné obdobie po zdanení (+/-) [r.51 + r.58 - r.60]</t>
  </si>
  <si>
    <t>Kontrolné číslo súčet (r.01 až r.61)</t>
  </si>
  <si>
    <t>62</t>
  </si>
  <si>
    <t>Výsledok hospodárenia z finančnej činnosti r.27 - r.28 + r.29 + r.33 - r.34 + r.35 - r.36 - r.37 + r.38 - r.39 + r.40 - r.41 + r.42 - r.43+ (- r.44) - (- r.45)</t>
  </si>
  <si>
    <t>Netto 2</t>
  </si>
  <si>
    <t>Netto 3</t>
  </si>
  <si>
    <t>Označenie</t>
  </si>
  <si>
    <t>Číslo riadku</t>
  </si>
  <si>
    <t>STRANA AKTÍV</t>
  </si>
  <si>
    <r>
      <t xml:space="preserve">Korekcia - </t>
    </r>
    <r>
      <rPr>
        <sz val="8"/>
        <rFont val="Arial CE"/>
        <charset val="238"/>
      </rPr>
      <t>Časť 2</t>
    </r>
  </si>
  <si>
    <r>
      <t xml:space="preserve">Brutto - </t>
    </r>
    <r>
      <rPr>
        <sz val="8"/>
        <rFont val="Arial CE"/>
        <charset val="238"/>
      </rPr>
      <t>Časť 1</t>
    </r>
  </si>
  <si>
    <t>STRANA PASÍV</t>
  </si>
  <si>
    <t>Text</t>
  </si>
  <si>
    <t xml:space="preserve">Číslo riadku </t>
  </si>
  <si>
    <t>Ostatné náklady na hospodársku činnosť (543, 554, 545, 546, 548, 549, 557)</t>
  </si>
  <si>
    <t>Zmena základného imania +/- 419</t>
  </si>
  <si>
    <t>20</t>
  </si>
  <si>
    <t>Rezervy</t>
  </si>
  <si>
    <t>Poskytnuté preddavky na dlh.finančný majetok</t>
  </si>
  <si>
    <t>Rozdiel (ak je výsledok rôzny od nuly, je vo výkaze chyba)</t>
  </si>
  <si>
    <t>1.</t>
  </si>
  <si>
    <t>Dlhodobý nehmotný majetok súčet (r.004 až 010)</t>
  </si>
  <si>
    <t>Neobežný majetok r.003 + r.011 + r.021</t>
  </si>
  <si>
    <t>Spolu majetok r.002 + r.030 + r.061</t>
  </si>
  <si>
    <t>Dlhodobý hmotný majetok súčet (r.012 až 020)</t>
  </si>
  <si>
    <t>Dlhodobý finančný majetok súčet (r.022 až 029)</t>
  </si>
  <si>
    <t>Obežný majetok r.031 + r.038 + r.046 + r.055</t>
  </si>
  <si>
    <t>Zásoby súčet (r.032 až 037)</t>
  </si>
  <si>
    <t>Dlhodobé pohľadávky súčet (r.039 až 045)</t>
  </si>
  <si>
    <t>Čistá hodnota zákazky (316A)</t>
  </si>
  <si>
    <t>Čistá hodnota zákazky 
(316A)</t>
  </si>
  <si>
    <t>Krátkodobé pohľadávky súčet (r.047 až 054)</t>
  </si>
  <si>
    <t>Výsledok hospodárenia za účtovné obdobie po zdanení /+-/ r.001-(r.068 + r.073 + r.080 + r.084 +r.088 + r.121)</t>
  </si>
  <si>
    <t>Záväzky r.089 + r.094 + r.106 + r.117 + r. 118</t>
  </si>
  <si>
    <t>Rezervy súčet (r.090 až r.093)</t>
  </si>
  <si>
    <t>Dlhodobé záväzky súčet (r.095 až r.105)</t>
  </si>
  <si>
    <t>124</t>
  </si>
  <si>
    <t>11.</t>
  </si>
  <si>
    <t>Krátkodobé záväzky súčet (r.107 až r.116)</t>
  </si>
  <si>
    <t>125</t>
  </si>
  <si>
    <t>Časové rozlíšenie súčet (r.120 až r.125)</t>
  </si>
  <si>
    <t>Bankové úvery a výpomoci súčet (r.119 + r.120)</t>
  </si>
  <si>
    <t>Tržby z predaja tovaru (604, 607)</t>
  </si>
  <si>
    <t>Náklady vynaložené na obstaranie predaného tovaru (504, 505A, 507)</t>
  </si>
  <si>
    <t>Tržby z predaja vlastných výrobkov a služieb (601, 602, 606)</t>
  </si>
  <si>
    <t>Výnosy z dlhodobého finančného majetku r.30 + r.31 + r.32</t>
  </si>
  <si>
    <t>Čistá hodnota zákazky (dlhodobé pohľadávky)</t>
  </si>
  <si>
    <t>Čistá hodnota zákazky (krátkodobé pohľadávky)</t>
  </si>
  <si>
    <t>Čistá hodnota zákazky (záväzky dlhodobé i krátkodobé)</t>
  </si>
  <si>
    <t>KRON REAL s.r.o</t>
  </si>
  <si>
    <t>Bežné účtovné obdobie (k31.12.2020)</t>
  </si>
  <si>
    <t>Bezprostredne predchádzajúce účtovné obdobie (k31.12.2019)</t>
  </si>
  <si>
    <t>Bežné účtovné obdobie                (01.-12.2020)</t>
  </si>
  <si>
    <t>Bezprostredne predchádzajúce účtovné obdobie(01.-12.2019)</t>
  </si>
</sst>
</file>

<file path=xl/styles.xml><?xml version="1.0" encoding="utf-8"?>
<styleSheet xmlns="http://schemas.openxmlformats.org/spreadsheetml/2006/main">
  <numFmts count="2">
    <numFmt numFmtId="164" formatCode="_-* #,##0\ _S_k_-;\-* #,##0\ _S_k_-;_-* &quot;-&quot;\ _S_k_-;_-@_-"/>
    <numFmt numFmtId="165" formatCode="#,##0_ ;\-#,##0\ "/>
  </numFmts>
  <fonts count="29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9"/>
      <name val="Times New Roman CE"/>
      <family val="1"/>
      <charset val="238"/>
    </font>
    <font>
      <u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sz val="8"/>
      <name val="Arial CE"/>
      <charset val="238"/>
    </font>
    <font>
      <b/>
      <sz val="8"/>
      <name val="Arial CE"/>
      <charset val="238"/>
    </font>
    <font>
      <u/>
      <sz val="10"/>
      <name val="Times New Roman CE"/>
      <family val="1"/>
      <charset val="238"/>
    </font>
    <font>
      <b/>
      <sz val="6"/>
      <name val="Arial CE"/>
      <family val="2"/>
      <charset val="238"/>
    </font>
    <font>
      <sz val="10"/>
      <name val="Times New Roman CE"/>
      <charset val="238"/>
    </font>
    <font>
      <sz val="11"/>
      <name val="Times New Roman CE"/>
      <charset val="238"/>
    </font>
    <font>
      <b/>
      <sz val="10"/>
      <name val="Times New Roman CE"/>
      <charset val="238"/>
    </font>
    <font>
      <sz val="10"/>
      <name val="Century Gothic"/>
      <family val="2"/>
    </font>
    <font>
      <sz val="10"/>
      <name val="Century Gothic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233">
    <xf numFmtId="0" fontId="0" fillId="0" borderId="0" xfId="0"/>
    <xf numFmtId="0" fontId="9" fillId="2" borderId="1" xfId="2" applyFont="1" applyFill="1" applyBorder="1" applyAlignment="1" applyProtection="1">
      <alignment horizontal="left" vertical="center"/>
    </xf>
    <xf numFmtId="1" fontId="10" fillId="2" borderId="2" xfId="2" applyNumberFormat="1" applyFont="1" applyFill="1" applyBorder="1" applyAlignment="1" applyProtection="1">
      <alignment vertical="center"/>
    </xf>
    <xf numFmtId="0" fontId="11" fillId="2" borderId="3" xfId="2" applyFont="1" applyFill="1" applyBorder="1" applyAlignment="1" applyProtection="1">
      <alignment vertical="center"/>
    </xf>
    <xf numFmtId="0" fontId="12" fillId="0" borderId="0" xfId="1" applyFont="1" applyProtection="1"/>
    <xf numFmtId="0" fontId="11" fillId="2" borderId="4" xfId="2" applyFont="1" applyFill="1" applyBorder="1" applyAlignment="1" applyProtection="1">
      <alignment horizontal="center" vertical="center"/>
    </xf>
    <xf numFmtId="0" fontId="13" fillId="2" borderId="5" xfId="2" applyFont="1" applyFill="1" applyBorder="1" applyAlignment="1" applyProtection="1">
      <alignment horizontal="left" vertical="center" wrapText="1" indent="2"/>
    </xf>
    <xf numFmtId="1" fontId="13" fillId="2" borderId="5" xfId="2" applyNumberFormat="1" applyFont="1" applyFill="1" applyBorder="1" applyAlignment="1" applyProtection="1">
      <alignment horizontal="left" vertical="center"/>
    </xf>
    <xf numFmtId="0" fontId="11" fillId="2" borderId="6" xfId="2" applyFont="1" applyFill="1" applyBorder="1" applyAlignment="1" applyProtection="1">
      <alignment vertical="center"/>
    </xf>
    <xf numFmtId="0" fontId="11" fillId="3" borderId="7" xfId="2" applyFont="1" applyFill="1" applyBorder="1" applyAlignment="1" applyProtection="1">
      <alignment horizontal="center" vertical="center"/>
    </xf>
    <xf numFmtId="0" fontId="13" fillId="3" borderId="0" xfId="2" applyFont="1" applyFill="1" applyBorder="1" applyAlignment="1" applyProtection="1">
      <alignment horizontal="left" vertical="center" wrapText="1" indent="2"/>
    </xf>
    <xf numFmtId="3" fontId="13" fillId="3" borderId="0" xfId="2" applyNumberFormat="1" applyFont="1" applyFill="1" applyBorder="1" applyAlignment="1" applyProtection="1">
      <alignment horizontal="left" vertical="center"/>
    </xf>
    <xf numFmtId="0" fontId="11" fillId="3" borderId="8" xfId="2" applyFont="1" applyFill="1" applyBorder="1" applyAlignment="1" applyProtection="1">
      <alignment vertical="center"/>
    </xf>
    <xf numFmtId="0" fontId="12" fillId="3" borderId="7" xfId="2" applyFont="1" applyFill="1" applyBorder="1" applyAlignment="1" applyProtection="1">
      <alignment horizontal="center" vertical="center"/>
    </xf>
    <xf numFmtId="0" fontId="11" fillId="2" borderId="5" xfId="2" applyFont="1" applyFill="1" applyBorder="1" applyAlignment="1" applyProtection="1">
      <alignment vertical="center" wrapText="1"/>
    </xf>
    <xf numFmtId="3" fontId="11" fillId="2" borderId="5" xfId="2" applyNumberFormat="1" applyFont="1" applyFill="1" applyBorder="1" applyAlignment="1" applyProtection="1">
      <alignment vertical="center"/>
    </xf>
    <xf numFmtId="0" fontId="11" fillId="2" borderId="9" xfId="2" applyFont="1" applyFill="1" applyBorder="1" applyAlignment="1" applyProtection="1">
      <alignment vertical="center" wrapText="1"/>
    </xf>
    <xf numFmtId="3" fontId="11" fillId="2" borderId="9" xfId="2" applyNumberFormat="1" applyFont="1" applyFill="1" applyBorder="1" applyAlignment="1" applyProtection="1">
      <alignment vertical="center"/>
    </xf>
    <xf numFmtId="0" fontId="11" fillId="3" borderId="0" xfId="2" applyFont="1" applyFill="1" applyBorder="1" applyAlignment="1" applyProtection="1">
      <alignment vertical="center" wrapText="1"/>
    </xf>
    <xf numFmtId="3" fontId="11" fillId="3" borderId="0" xfId="2" applyNumberFormat="1" applyFont="1" applyFill="1" applyBorder="1" applyAlignment="1" applyProtection="1">
      <alignment vertical="center"/>
    </xf>
    <xf numFmtId="0" fontId="14" fillId="3" borderId="7" xfId="2" applyFont="1" applyFill="1" applyBorder="1" applyAlignment="1" applyProtection="1">
      <alignment horizontal="center" vertical="center"/>
    </xf>
    <xf numFmtId="0" fontId="15" fillId="3" borderId="10" xfId="2" applyFont="1" applyFill="1" applyBorder="1" applyAlignment="1" applyProtection="1">
      <alignment vertical="center" wrapText="1"/>
    </xf>
    <xf numFmtId="3" fontId="15" fillId="3" borderId="10" xfId="2" applyNumberFormat="1" applyFont="1" applyFill="1" applyBorder="1" applyAlignment="1" applyProtection="1">
      <alignment vertical="center"/>
    </xf>
    <xf numFmtId="0" fontId="15" fillId="3" borderId="0" xfId="2" applyFont="1" applyFill="1" applyBorder="1" applyAlignment="1" applyProtection="1">
      <alignment vertical="center" wrapText="1"/>
    </xf>
    <xf numFmtId="3" fontId="15" fillId="3" borderId="0" xfId="2" applyNumberFormat="1" applyFont="1" applyFill="1" applyBorder="1" applyAlignment="1" applyProtection="1">
      <alignment vertical="center"/>
    </xf>
    <xf numFmtId="0" fontId="16" fillId="3" borderId="7" xfId="2" applyFont="1" applyFill="1" applyBorder="1" applyAlignment="1" applyProtection="1">
      <alignment horizontal="center" vertical="center"/>
    </xf>
    <xf numFmtId="0" fontId="17" fillId="2" borderId="10" xfId="2" applyFont="1" applyFill="1" applyBorder="1" applyAlignment="1" applyProtection="1">
      <alignment vertical="center" wrapText="1"/>
    </xf>
    <xf numFmtId="3" fontId="17" fillId="2" borderId="10" xfId="2" applyNumberFormat="1" applyFont="1" applyFill="1" applyBorder="1" applyAlignment="1" applyProtection="1">
      <alignment vertical="center"/>
    </xf>
    <xf numFmtId="0" fontId="11" fillId="2" borderId="0" xfId="2" applyFont="1" applyFill="1" applyBorder="1" applyAlignment="1" applyProtection="1">
      <alignment horizontal="center" vertical="center" wrapText="1"/>
    </xf>
    <xf numFmtId="3" fontId="11" fillId="2" borderId="0" xfId="2" applyNumberFormat="1" applyFont="1" applyFill="1" applyBorder="1" applyAlignment="1" applyProtection="1">
      <alignment horizontal="center" vertical="center"/>
    </xf>
    <xf numFmtId="0" fontId="11" fillId="3" borderId="8" xfId="2" applyFont="1" applyFill="1" applyBorder="1" applyAlignment="1" applyProtection="1">
      <alignment horizontal="center" vertical="center"/>
    </xf>
    <xf numFmtId="0" fontId="11" fillId="2" borderId="0" xfId="2" applyFont="1" applyFill="1" applyBorder="1" applyAlignment="1" applyProtection="1">
      <alignment vertical="center" wrapText="1"/>
    </xf>
    <xf numFmtId="3" fontId="11" fillId="2" borderId="0" xfId="2" applyNumberFormat="1" applyFont="1" applyFill="1" applyBorder="1" applyAlignment="1" applyProtection="1">
      <alignment vertical="center"/>
    </xf>
    <xf numFmtId="0" fontId="11" fillId="2" borderId="11" xfId="2" applyFont="1" applyFill="1" applyBorder="1" applyAlignment="1" applyProtection="1">
      <alignment vertical="center" wrapText="1"/>
    </xf>
    <xf numFmtId="3" fontId="11" fillId="2" borderId="11" xfId="2" applyNumberFormat="1" applyFont="1" applyFill="1" applyBorder="1" applyAlignment="1" applyProtection="1">
      <alignment vertical="center"/>
    </xf>
    <xf numFmtId="0" fontId="11" fillId="0" borderId="7" xfId="2" applyFont="1" applyBorder="1" applyAlignment="1" applyProtection="1">
      <alignment horizontal="center" vertical="center"/>
    </xf>
    <xf numFmtId="0" fontId="11" fillId="0" borderId="0" xfId="2" applyFont="1" applyBorder="1" applyAlignment="1" applyProtection="1">
      <alignment vertical="center" wrapText="1"/>
    </xf>
    <xf numFmtId="3" fontId="11" fillId="0" borderId="0" xfId="2" applyNumberFormat="1" applyFont="1" applyBorder="1" applyAlignment="1" applyProtection="1">
      <alignment vertical="center"/>
    </xf>
    <xf numFmtId="0" fontId="11" fillId="0" borderId="8" xfId="2" applyFont="1" applyBorder="1" applyAlignment="1" applyProtection="1">
      <alignment vertical="center"/>
    </xf>
    <xf numFmtId="0" fontId="16" fillId="0" borderId="7" xfId="2" applyFont="1" applyBorder="1" applyAlignment="1" applyProtection="1">
      <alignment horizontal="center" vertical="center"/>
    </xf>
    <xf numFmtId="0" fontId="12" fillId="0" borderId="7" xfId="2" applyFont="1" applyBorder="1" applyAlignment="1" applyProtection="1">
      <alignment horizontal="center" vertical="center"/>
    </xf>
    <xf numFmtId="0" fontId="11" fillId="0" borderId="8" xfId="2" applyFont="1" applyBorder="1" applyAlignment="1" applyProtection="1">
      <alignment horizontal="center" vertical="center"/>
    </xf>
    <xf numFmtId="0" fontId="11" fillId="2" borderId="0" xfId="2" applyFont="1" applyFill="1" applyBorder="1" applyAlignment="1" applyProtection="1">
      <alignment vertical="top" wrapText="1"/>
    </xf>
    <xf numFmtId="3" fontId="11" fillId="2" borderId="0" xfId="2" applyNumberFormat="1" applyFont="1" applyFill="1" applyBorder="1" applyAlignment="1" applyProtection="1">
      <alignment vertical="top"/>
    </xf>
    <xf numFmtId="0" fontId="18" fillId="4" borderId="7" xfId="2" applyFont="1" applyFill="1" applyBorder="1" applyAlignment="1" applyProtection="1">
      <alignment horizontal="center" vertical="center"/>
    </xf>
    <xf numFmtId="0" fontId="13" fillId="4" borderId="0" xfId="2" applyFont="1" applyFill="1" applyBorder="1" applyAlignment="1" applyProtection="1">
      <alignment vertical="center" wrapText="1"/>
    </xf>
    <xf numFmtId="3" fontId="13" fillId="4" borderId="0" xfId="2" applyNumberFormat="1" applyFont="1" applyFill="1" applyBorder="1" applyAlignment="1" applyProtection="1">
      <alignment vertical="center"/>
    </xf>
    <xf numFmtId="0" fontId="11" fillId="4" borderId="8" xfId="2" applyFont="1" applyFill="1" applyBorder="1" applyAlignment="1" applyProtection="1">
      <alignment vertical="center"/>
    </xf>
    <xf numFmtId="0" fontId="12" fillId="0" borderId="1" xfId="2" applyFont="1" applyBorder="1" applyAlignment="1" applyProtection="1">
      <alignment horizontal="center" vertical="center"/>
    </xf>
    <xf numFmtId="0" fontId="11" fillId="0" borderId="9" xfId="2" applyFont="1" applyBorder="1" applyAlignment="1" applyProtection="1">
      <alignment vertical="center" wrapText="1"/>
    </xf>
    <xf numFmtId="3" fontId="11" fillId="0" borderId="9" xfId="2" applyNumberFormat="1" applyFont="1" applyBorder="1" applyAlignment="1" applyProtection="1">
      <alignment vertical="center"/>
    </xf>
    <xf numFmtId="0" fontId="11" fillId="0" borderId="3" xfId="2" applyFont="1" applyBorder="1" applyAlignment="1" applyProtection="1">
      <alignment vertical="center"/>
    </xf>
    <xf numFmtId="0" fontId="17" fillId="2" borderId="12" xfId="2" applyFont="1" applyFill="1" applyBorder="1" applyAlignment="1" applyProtection="1">
      <alignment vertical="center" wrapText="1"/>
    </xf>
    <xf numFmtId="3" fontId="17" fillId="2" borderId="12" xfId="2" applyNumberFormat="1" applyFont="1" applyFill="1" applyBorder="1" applyAlignment="1" applyProtection="1">
      <alignment vertical="center"/>
    </xf>
    <xf numFmtId="0" fontId="11" fillId="2" borderId="0" xfId="1" applyFont="1" applyFill="1" applyBorder="1" applyAlignment="1" applyProtection="1">
      <alignment wrapText="1"/>
    </xf>
    <xf numFmtId="3" fontId="11" fillId="2" borderId="0" xfId="1" applyNumberFormat="1" applyFont="1" applyFill="1" applyBorder="1" applyProtection="1"/>
    <xf numFmtId="0" fontId="18" fillId="0" borderId="7" xfId="2" applyFont="1" applyBorder="1" applyAlignment="1" applyProtection="1">
      <alignment horizontal="center" vertical="center"/>
    </xf>
    <xf numFmtId="0" fontId="13" fillId="2" borderId="0" xfId="2" applyFont="1" applyFill="1" applyBorder="1" applyAlignment="1" applyProtection="1">
      <alignment vertical="center" wrapText="1"/>
    </xf>
    <xf numFmtId="3" fontId="13" fillId="2" borderId="0" xfId="2" applyNumberFormat="1" applyFont="1" applyFill="1" applyBorder="1" applyAlignment="1" applyProtection="1">
      <alignment vertical="center"/>
    </xf>
    <xf numFmtId="0" fontId="11" fillId="0" borderId="4" xfId="2" applyFont="1" applyBorder="1" applyAlignment="1" applyProtection="1">
      <alignment horizontal="center" vertical="center"/>
    </xf>
    <xf numFmtId="0" fontId="11" fillId="0" borderId="5" xfId="2" applyFont="1" applyBorder="1" applyAlignment="1" applyProtection="1">
      <alignment vertical="center" wrapText="1"/>
    </xf>
    <xf numFmtId="3" fontId="11" fillId="0" borderId="5" xfId="2" applyNumberFormat="1" applyFont="1" applyBorder="1" applyAlignment="1" applyProtection="1">
      <alignment vertical="center"/>
    </xf>
    <xf numFmtId="0" fontId="11" fillId="0" borderId="6" xfId="2" applyFont="1" applyBorder="1" applyAlignment="1" applyProtection="1">
      <alignment vertical="center"/>
    </xf>
    <xf numFmtId="0" fontId="11" fillId="0" borderId="0" xfId="2" applyFont="1" applyAlignment="1" applyProtection="1">
      <alignment horizontal="center" vertical="center"/>
    </xf>
    <xf numFmtId="0" fontId="11" fillId="0" borderId="0" xfId="2" applyFont="1" applyAlignment="1" applyProtection="1">
      <alignment vertical="center" wrapText="1"/>
    </xf>
    <xf numFmtId="3" fontId="11" fillId="0" borderId="0" xfId="2" applyNumberFormat="1" applyFont="1" applyAlignment="1" applyProtection="1">
      <alignment vertical="center"/>
    </xf>
    <xf numFmtId="0" fontId="11" fillId="0" borderId="0" xfId="2" applyFont="1" applyAlignment="1" applyProtection="1">
      <alignment vertical="center"/>
    </xf>
    <xf numFmtId="0" fontId="19" fillId="0" borderId="0" xfId="2" applyFont="1" applyAlignment="1" applyProtection="1">
      <alignment vertical="center" wrapText="1"/>
    </xf>
    <xf numFmtId="0" fontId="9" fillId="0" borderId="0" xfId="2" applyFont="1" applyAlignment="1" applyProtection="1">
      <alignment vertical="center" wrapText="1"/>
    </xf>
    <xf numFmtId="0" fontId="12" fillId="0" borderId="0" xfId="1" applyFont="1" applyAlignment="1" applyProtection="1">
      <alignment wrapText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49" fontId="4" fillId="0" borderId="0" xfId="0" applyNumberFormat="1" applyFont="1" applyBorder="1" applyAlignment="1" applyProtection="1">
      <alignment horizontal="left"/>
      <protection hidden="1"/>
    </xf>
    <xf numFmtId="49" fontId="3" fillId="0" borderId="0" xfId="0" applyNumberFormat="1" applyFont="1" applyBorder="1" applyAlignment="1" applyProtection="1">
      <alignment horizontal="left"/>
      <protection hidden="1"/>
    </xf>
    <xf numFmtId="0" fontId="2" fillId="0" borderId="12" xfId="0" applyFont="1" applyBorder="1" applyProtection="1">
      <protection hidden="1"/>
    </xf>
    <xf numFmtId="0" fontId="5" fillId="0" borderId="0" xfId="0" applyFont="1" applyBorder="1" applyProtection="1">
      <protection hidden="1"/>
    </xf>
    <xf numFmtId="49" fontId="4" fillId="0" borderId="0" xfId="0" applyNumberFormat="1" applyFont="1" applyBorder="1" applyProtection="1">
      <protection hidden="1"/>
    </xf>
    <xf numFmtId="49" fontId="3" fillId="0" borderId="0" xfId="0" applyNumberFormat="1" applyFont="1" applyBorder="1" applyProtection="1">
      <protection hidden="1"/>
    </xf>
    <xf numFmtId="49" fontId="3" fillId="0" borderId="0" xfId="0" applyNumberFormat="1" applyFont="1" applyBorder="1" applyAlignment="1" applyProtection="1">
      <alignment horizontal="center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49" fontId="4" fillId="0" borderId="0" xfId="0" applyNumberFormat="1" applyFont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164" fontId="4" fillId="0" borderId="0" xfId="0" applyNumberFormat="1" applyFont="1" applyAlignment="1" applyProtection="1">
      <alignment horizontal="right"/>
      <protection hidden="1"/>
    </xf>
    <xf numFmtId="0" fontId="5" fillId="3" borderId="0" xfId="0" applyFont="1" applyFill="1" applyAlignment="1" applyProtection="1">
      <alignment horizontal="justify" vertical="center" wrapText="1"/>
      <protection hidden="1"/>
    </xf>
    <xf numFmtId="4" fontId="6" fillId="3" borderId="0" xfId="0" applyNumberFormat="1" applyFont="1" applyFill="1" applyAlignment="1" applyProtection="1">
      <alignment horizontal="justify" vertical="center" wrapText="1"/>
      <protection hidden="1"/>
    </xf>
    <xf numFmtId="49" fontId="4" fillId="0" borderId="13" xfId="0" applyNumberFormat="1" applyFont="1" applyBorder="1" applyAlignment="1" applyProtection="1">
      <alignment horizontal="center" vertical="center"/>
      <protection hidden="1"/>
    </xf>
    <xf numFmtId="49" fontId="4" fillId="0" borderId="0" xfId="0" applyNumberFormat="1" applyFont="1" applyBorder="1" applyAlignment="1" applyProtection="1">
      <alignment horizontal="center" vertical="center"/>
      <protection hidden="1"/>
    </xf>
    <xf numFmtId="164" fontId="4" fillId="0" borderId="13" xfId="0" applyNumberFormat="1" applyFont="1" applyBorder="1" applyAlignment="1" applyProtection="1">
      <alignment vertical="center"/>
      <protection hidden="1"/>
    </xf>
    <xf numFmtId="164" fontId="4" fillId="0" borderId="0" xfId="0" applyNumberFormat="1" applyFont="1" applyBorder="1" applyAlignment="1" applyProtection="1">
      <alignment vertical="center"/>
      <protection hidden="1"/>
    </xf>
    <xf numFmtId="164" fontId="4" fillId="0" borderId="14" xfId="0" applyNumberFormat="1" applyFont="1" applyBorder="1" applyAlignment="1" applyProtection="1">
      <alignment vertical="center"/>
      <protection hidden="1"/>
    </xf>
    <xf numFmtId="49" fontId="4" fillId="0" borderId="0" xfId="0" applyNumberFormat="1" applyFont="1" applyBorder="1" applyAlignment="1" applyProtection="1">
      <alignment horizontal="right" vertical="center"/>
      <protection hidden="1"/>
    </xf>
    <xf numFmtId="49" fontId="4" fillId="0" borderId="15" xfId="0" applyNumberFormat="1" applyFont="1" applyBorder="1" applyAlignment="1" applyProtection="1">
      <alignment horizontal="right" vertical="center"/>
      <protection hidden="1"/>
    </xf>
    <xf numFmtId="0" fontId="22" fillId="2" borderId="2" xfId="2" applyFont="1" applyFill="1" applyBorder="1" applyAlignment="1" applyProtection="1">
      <alignment horizontal="left" vertical="center" wrapText="1" indent="2"/>
    </xf>
    <xf numFmtId="0" fontId="4" fillId="0" borderId="0" xfId="0" applyFont="1" applyAlignment="1" applyProtection="1">
      <alignment horizontal="right" vertical="center"/>
      <protection hidden="1"/>
    </xf>
    <xf numFmtId="3" fontId="7" fillId="0" borderId="5" xfId="0" applyNumberFormat="1" applyFont="1" applyFill="1" applyBorder="1" applyAlignment="1" applyProtection="1">
      <alignment vertical="center" wrapText="1"/>
      <protection hidden="1"/>
    </xf>
    <xf numFmtId="49" fontId="3" fillId="0" borderId="0" xfId="0" applyNumberFormat="1" applyFont="1" applyBorder="1" applyAlignment="1" applyProtection="1">
      <alignment horizontal="left" vertical="center" wrapText="1"/>
      <protection hidden="1"/>
    </xf>
    <xf numFmtId="0" fontId="2" fillId="0" borderId="16" xfId="0" applyFont="1" applyBorder="1" applyProtection="1">
      <protection hidden="1"/>
    </xf>
    <xf numFmtId="0" fontId="2" fillId="0" borderId="17" xfId="0" applyFont="1" applyBorder="1" applyProtection="1">
      <protection hidden="1"/>
    </xf>
    <xf numFmtId="49" fontId="5" fillId="0" borderId="0" xfId="0" applyNumberFormat="1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3" fontId="5" fillId="0" borderId="0" xfId="0" applyNumberFormat="1" applyFont="1" applyBorder="1" applyAlignment="1" applyProtection="1">
      <alignment horizontal="right"/>
      <protection hidden="1"/>
    </xf>
    <xf numFmtId="3" fontId="4" fillId="0" borderId="0" xfId="0" applyNumberFormat="1" applyFont="1" applyBorder="1" applyAlignment="1" applyProtection="1">
      <alignment horizontal="right"/>
      <protection hidden="1"/>
    </xf>
    <xf numFmtId="0" fontId="0" fillId="0" borderId="17" xfId="0" applyFont="1" applyBorder="1" applyProtection="1">
      <protection hidden="1"/>
    </xf>
    <xf numFmtId="0" fontId="0" fillId="0" borderId="16" xfId="0" applyFont="1" applyBorder="1" applyProtection="1">
      <protection hidden="1"/>
    </xf>
    <xf numFmtId="0" fontId="0" fillId="0" borderId="0" xfId="0" applyFont="1" applyBorder="1" applyProtection="1">
      <protection hidden="1"/>
    </xf>
    <xf numFmtId="49" fontId="0" fillId="0" borderId="0" xfId="0" applyNumberFormat="1" applyFont="1" applyBorder="1" applyProtection="1">
      <protection hidden="1"/>
    </xf>
    <xf numFmtId="0" fontId="0" fillId="0" borderId="12" xfId="0" applyFont="1" applyBorder="1" applyProtection="1">
      <protection hidden="1"/>
    </xf>
    <xf numFmtId="0" fontId="20" fillId="0" borderId="0" xfId="0" applyFont="1" applyBorder="1" applyAlignment="1" applyProtection="1">
      <alignment horizontal="right" vertical="center"/>
      <protection hidden="1"/>
    </xf>
    <xf numFmtId="49" fontId="20" fillId="0" borderId="0" xfId="0" applyNumberFormat="1" applyFont="1" applyBorder="1" applyAlignment="1" applyProtection="1">
      <alignment horizontal="center"/>
      <protection hidden="1"/>
    </xf>
    <xf numFmtId="49" fontId="0" fillId="0" borderId="0" xfId="0" applyNumberFormat="1" applyFont="1" applyBorder="1" applyAlignment="1" applyProtection="1">
      <alignment horizontal="center"/>
      <protection hidden="1"/>
    </xf>
    <xf numFmtId="3" fontId="0" fillId="0" borderId="0" xfId="0" applyNumberFormat="1" applyFont="1" applyBorder="1" applyAlignment="1" applyProtection="1">
      <alignment horizontal="right"/>
      <protection hidden="1"/>
    </xf>
    <xf numFmtId="49" fontId="20" fillId="0" borderId="0" xfId="0" applyNumberFormat="1" applyFont="1" applyBorder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3" fontId="3" fillId="5" borderId="18" xfId="0" applyNumberFormat="1" applyFont="1" applyFill="1" applyBorder="1" applyAlignment="1" applyProtection="1">
      <alignment horizontal="center"/>
      <protection hidden="1"/>
    </xf>
    <xf numFmtId="3" fontId="3" fillId="5" borderId="19" xfId="0" applyNumberFormat="1" applyFont="1" applyFill="1" applyBorder="1" applyAlignment="1" applyProtection="1">
      <alignment horizontal="center" vertical="center" wrapText="1"/>
      <protection hidden="1"/>
    </xf>
    <xf numFmtId="49" fontId="3" fillId="5" borderId="20" xfId="0" applyNumberFormat="1" applyFont="1" applyFill="1" applyBorder="1" applyAlignment="1" applyProtection="1">
      <alignment horizontal="center"/>
      <protection hidden="1"/>
    </xf>
    <xf numFmtId="3" fontId="3" fillId="5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5" borderId="21" xfId="0" applyFont="1" applyFill="1" applyBorder="1" applyAlignment="1" applyProtection="1">
      <alignment horizontal="center"/>
      <protection hidden="1"/>
    </xf>
    <xf numFmtId="49" fontId="3" fillId="5" borderId="20" xfId="0" applyNumberFormat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vertical="center"/>
      <protection hidden="1"/>
    </xf>
    <xf numFmtId="49" fontId="3" fillId="5" borderId="22" xfId="0" applyNumberFormat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 applyAlignment="1" applyProtection="1">
      <alignment horizontal="right" vertical="center"/>
      <protection hidden="1"/>
    </xf>
    <xf numFmtId="49" fontId="4" fillId="0" borderId="13" xfId="0" applyNumberFormat="1" applyFont="1" applyBorder="1" applyAlignment="1" applyProtection="1">
      <alignment horizontal="left" vertical="center" wrapText="1"/>
      <protection hidden="1"/>
    </xf>
    <xf numFmtId="49" fontId="4" fillId="0" borderId="0" xfId="0" applyNumberFormat="1" applyFont="1" applyBorder="1" applyAlignment="1" applyProtection="1">
      <alignment horizontal="left" vertical="center" wrapText="1"/>
      <protection hidden="1"/>
    </xf>
    <xf numFmtId="49" fontId="3" fillId="5" borderId="20" xfId="0" applyNumberFormat="1" applyFont="1" applyFill="1" applyBorder="1" applyAlignment="1" applyProtection="1">
      <alignment horizontal="center" vertical="center" wrapText="1"/>
      <protection hidden="1"/>
    </xf>
    <xf numFmtId="165" fontId="3" fillId="5" borderId="20" xfId="0" applyNumberFormat="1" applyFont="1" applyFill="1" applyBorder="1" applyAlignment="1" applyProtection="1">
      <alignment horizontal="center" vertical="center"/>
      <protection hidden="1"/>
    </xf>
    <xf numFmtId="165" fontId="3" fillId="5" borderId="21" xfId="0" applyNumberFormat="1" applyFont="1" applyFill="1" applyBorder="1" applyAlignment="1" applyProtection="1">
      <alignment horizontal="center" vertical="center"/>
      <protection hidden="1"/>
    </xf>
    <xf numFmtId="0" fontId="23" fillId="5" borderId="23" xfId="0" applyFont="1" applyFill="1" applyBorder="1" applyAlignment="1" applyProtection="1">
      <alignment horizontal="center" vertical="center" wrapText="1"/>
      <protection hidden="1"/>
    </xf>
    <xf numFmtId="49" fontId="3" fillId="5" borderId="24" xfId="0" applyNumberFormat="1" applyFont="1" applyFill="1" applyBorder="1" applyAlignment="1" applyProtection="1">
      <alignment horizontal="center" vertical="center" wrapText="1"/>
      <protection hidden="1"/>
    </xf>
    <xf numFmtId="49" fontId="23" fillId="5" borderId="24" xfId="0" applyNumberFormat="1" applyFont="1" applyFill="1" applyBorder="1" applyAlignment="1" applyProtection="1">
      <alignment horizontal="center" vertical="center" wrapText="1"/>
      <protection hidden="1"/>
    </xf>
    <xf numFmtId="3" fontId="3" fillId="5" borderId="24" xfId="0" applyNumberFormat="1" applyFont="1" applyFill="1" applyBorder="1" applyAlignment="1" applyProtection="1">
      <alignment horizontal="center" vertical="center" wrapText="1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164" fontId="3" fillId="0" borderId="0" xfId="0" applyNumberFormat="1" applyFont="1" applyBorder="1" applyAlignment="1" applyProtection="1">
      <alignment vertical="center"/>
      <protection hidden="1"/>
    </xf>
    <xf numFmtId="49" fontId="2" fillId="5" borderId="24" xfId="0" applyNumberFormat="1" applyFont="1" applyFill="1" applyBorder="1" applyAlignment="1" applyProtection="1">
      <alignment horizontal="center" vertical="center"/>
      <protection hidden="1"/>
    </xf>
    <xf numFmtId="0" fontId="23" fillId="5" borderId="24" xfId="0" applyFont="1" applyFill="1" applyBorder="1" applyAlignment="1" applyProtection="1">
      <alignment horizontal="center" vertical="center" wrapText="1"/>
      <protection hidden="1"/>
    </xf>
    <xf numFmtId="0" fontId="3" fillId="5" borderId="25" xfId="0" applyFont="1" applyFill="1" applyBorder="1" applyAlignment="1" applyProtection="1">
      <alignment horizontal="center" vertical="center"/>
      <protection hidden="1"/>
    </xf>
    <xf numFmtId="49" fontId="3" fillId="5" borderId="20" xfId="0" applyNumberFormat="1" applyFont="1" applyFill="1" applyBorder="1" applyAlignment="1" applyProtection="1">
      <alignment horizontal="center" vertical="top" wrapText="1"/>
      <protection hidden="1"/>
    </xf>
    <xf numFmtId="3" fontId="3" fillId="5" borderId="20" xfId="0" applyNumberFormat="1" applyFont="1" applyFill="1" applyBorder="1" applyAlignment="1" applyProtection="1">
      <alignment horizontal="center"/>
      <protection hidden="1"/>
    </xf>
    <xf numFmtId="49" fontId="3" fillId="0" borderId="0" xfId="0" applyNumberFormat="1" applyFont="1" applyBorder="1" applyAlignment="1" applyProtection="1">
      <alignment horizontal="right" vertical="center"/>
      <protection hidden="1"/>
    </xf>
    <xf numFmtId="49" fontId="3" fillId="0" borderId="0" xfId="0" applyNumberFormat="1" applyFont="1" applyBorder="1" applyAlignment="1" applyProtection="1">
      <alignment vertical="center"/>
      <protection hidden="1"/>
    </xf>
    <xf numFmtId="49" fontId="3" fillId="5" borderId="18" xfId="0" applyNumberFormat="1" applyFont="1" applyFill="1" applyBorder="1" applyAlignment="1" applyProtection="1">
      <alignment horizontal="left" vertical="center"/>
      <protection hidden="1"/>
    </xf>
    <xf numFmtId="49" fontId="3" fillId="5" borderId="18" xfId="0" applyNumberFormat="1" applyFont="1" applyFill="1" applyBorder="1" applyAlignment="1" applyProtection="1">
      <alignment vertical="center"/>
      <protection hidden="1"/>
    </xf>
    <xf numFmtId="49" fontId="3" fillId="5" borderId="18" xfId="0" applyNumberFormat="1" applyFont="1" applyFill="1" applyBorder="1" applyAlignment="1" applyProtection="1">
      <alignment horizontal="center"/>
      <protection hidden="1"/>
    </xf>
    <xf numFmtId="49" fontId="4" fillId="5" borderId="18" xfId="0" applyNumberFormat="1" applyFont="1" applyFill="1" applyBorder="1" applyAlignment="1" applyProtection="1">
      <alignment horizontal="left" vertical="center"/>
      <protection hidden="1"/>
    </xf>
    <xf numFmtId="49" fontId="4" fillId="5" borderId="18" xfId="0" applyNumberFormat="1" applyFont="1" applyFill="1" applyBorder="1" applyAlignment="1" applyProtection="1">
      <alignment vertical="center"/>
      <protection hidden="1"/>
    </xf>
    <xf numFmtId="49" fontId="4" fillId="5" borderId="18" xfId="0" applyNumberFormat="1" applyFont="1" applyFill="1" applyBorder="1" applyAlignment="1" applyProtection="1">
      <alignment horizontal="center"/>
      <protection hidden="1"/>
    </xf>
    <xf numFmtId="49" fontId="4" fillId="5" borderId="18" xfId="0" applyNumberFormat="1" applyFont="1" applyFill="1" applyBorder="1" applyAlignment="1" applyProtection="1">
      <alignment horizontal="right" vertical="center"/>
      <protection hidden="1"/>
    </xf>
    <xf numFmtId="0" fontId="4" fillId="5" borderId="18" xfId="0" applyFont="1" applyFill="1" applyBorder="1" applyAlignment="1" applyProtection="1">
      <alignment horizontal="justify" vertical="center" wrapText="1"/>
      <protection hidden="1"/>
    </xf>
    <xf numFmtId="0" fontId="3" fillId="5" borderId="18" xfId="0" applyFont="1" applyFill="1" applyBorder="1" applyAlignment="1" applyProtection="1">
      <alignment horizontal="justify" vertical="center" wrapText="1"/>
      <protection hidden="1"/>
    </xf>
    <xf numFmtId="49" fontId="4" fillId="5" borderId="18" xfId="0" applyNumberFormat="1" applyFont="1" applyFill="1" applyBorder="1" applyAlignment="1" applyProtection="1">
      <alignment vertical="center" wrapText="1"/>
      <protection hidden="1"/>
    </xf>
    <xf numFmtId="49" fontId="21" fillId="5" borderId="18" xfId="0" applyNumberFormat="1" applyFont="1" applyFill="1" applyBorder="1" applyAlignment="1" applyProtection="1">
      <alignment horizontal="center"/>
      <protection hidden="1"/>
    </xf>
    <xf numFmtId="49" fontId="3" fillId="5" borderId="26" xfId="0" applyNumberFormat="1" applyFont="1" applyFill="1" applyBorder="1" applyAlignment="1" applyProtection="1">
      <alignment horizontal="right" vertical="center"/>
      <protection hidden="1"/>
    </xf>
    <xf numFmtId="49" fontId="3" fillId="5" borderId="26" xfId="0" applyNumberFormat="1" applyFont="1" applyFill="1" applyBorder="1" applyAlignment="1" applyProtection="1">
      <alignment vertical="center"/>
      <protection hidden="1"/>
    </xf>
    <xf numFmtId="49" fontId="3" fillId="5" borderId="26" xfId="0" applyNumberFormat="1" applyFont="1" applyFill="1" applyBorder="1" applyAlignment="1" applyProtection="1">
      <alignment horizontal="center"/>
      <protection hidden="1"/>
    </xf>
    <xf numFmtId="49" fontId="4" fillId="5" borderId="18" xfId="0" applyNumberFormat="1" applyFont="1" applyFill="1" applyBorder="1" applyAlignment="1" applyProtection="1">
      <alignment horizontal="center" vertical="center"/>
      <protection hidden="1"/>
    </xf>
    <xf numFmtId="49" fontId="4" fillId="5" borderId="18" xfId="0" applyNumberFormat="1" applyFont="1" applyFill="1" applyBorder="1" applyAlignment="1" applyProtection="1">
      <alignment horizontal="left" vertical="center" wrapText="1"/>
      <protection hidden="1"/>
    </xf>
    <xf numFmtId="49" fontId="21" fillId="5" borderId="18" xfId="0" applyNumberFormat="1" applyFont="1" applyFill="1" applyBorder="1" applyAlignment="1" applyProtection="1">
      <alignment horizontal="left" vertical="center"/>
      <protection hidden="1"/>
    </xf>
    <xf numFmtId="49" fontId="21" fillId="5" borderId="18" xfId="0" applyNumberFormat="1" applyFont="1" applyFill="1" applyBorder="1" applyAlignment="1" applyProtection="1">
      <alignment horizontal="left" vertical="center" wrapText="1"/>
      <protection hidden="1"/>
    </xf>
    <xf numFmtId="49" fontId="21" fillId="5" borderId="18" xfId="0" applyNumberFormat="1" applyFont="1" applyFill="1" applyBorder="1" applyAlignment="1" applyProtection="1">
      <alignment horizontal="center" vertical="center"/>
      <protection hidden="1"/>
    </xf>
    <xf numFmtId="49" fontId="3" fillId="5" borderId="18" xfId="0" applyNumberFormat="1" applyFont="1" applyFill="1" applyBorder="1" applyAlignment="1" applyProtection="1">
      <alignment horizontal="center" vertical="center"/>
      <protection hidden="1"/>
    </xf>
    <xf numFmtId="49" fontId="3" fillId="5" borderId="18" xfId="0" applyNumberFormat="1" applyFont="1" applyFill="1" applyBorder="1" applyAlignment="1" applyProtection="1">
      <alignment horizontal="left" vertical="center" wrapText="1"/>
      <protection hidden="1"/>
    </xf>
    <xf numFmtId="49" fontId="4" fillId="5" borderId="26" xfId="0" applyNumberFormat="1" applyFont="1" applyFill="1" applyBorder="1" applyAlignment="1" applyProtection="1">
      <alignment horizontal="center" vertical="center"/>
      <protection hidden="1"/>
    </xf>
    <xf numFmtId="49" fontId="4" fillId="5" borderId="26" xfId="0" applyNumberFormat="1" applyFont="1" applyFill="1" applyBorder="1" applyAlignment="1" applyProtection="1">
      <alignment horizontal="left" vertical="center" wrapText="1"/>
      <protection hidden="1"/>
    </xf>
    <xf numFmtId="3" fontId="0" fillId="0" borderId="0" xfId="0" applyNumberFormat="1" applyFont="1" applyBorder="1" applyProtection="1">
      <protection hidden="1"/>
    </xf>
    <xf numFmtId="165" fontId="0" fillId="0" borderId="0" xfId="0" applyNumberFormat="1" applyBorder="1" applyProtection="1">
      <protection hidden="1"/>
    </xf>
    <xf numFmtId="165" fontId="2" fillId="0" borderId="0" xfId="0" applyNumberFormat="1" applyFont="1" applyBorder="1" applyProtection="1">
      <protection hidden="1"/>
    </xf>
    <xf numFmtId="0" fontId="24" fillId="0" borderId="7" xfId="2" applyFont="1" applyBorder="1" applyAlignment="1" applyProtection="1">
      <alignment horizontal="center" vertical="center"/>
    </xf>
    <xf numFmtId="0" fontId="25" fillId="2" borderId="0" xfId="2" applyFont="1" applyFill="1" applyBorder="1" applyAlignment="1" applyProtection="1">
      <alignment vertical="center" wrapText="1"/>
    </xf>
    <xf numFmtId="3" fontId="25" fillId="2" borderId="0" xfId="2" applyNumberFormat="1" applyFont="1" applyFill="1" applyBorder="1" applyAlignment="1" applyProtection="1">
      <alignment vertical="center"/>
    </xf>
    <xf numFmtId="0" fontId="26" fillId="4" borderId="0" xfId="2" applyFont="1" applyFill="1" applyBorder="1" applyAlignment="1" applyProtection="1">
      <alignment vertical="center" wrapText="1"/>
    </xf>
    <xf numFmtId="3" fontId="27" fillId="0" borderId="26" xfId="0" applyNumberFormat="1" applyFont="1" applyBorder="1" applyAlignment="1" applyProtection="1">
      <alignment vertical="center"/>
      <protection locked="0"/>
    </xf>
    <xf numFmtId="3" fontId="28" fillId="0" borderId="26" xfId="0" applyNumberFormat="1" applyFont="1" applyBorder="1" applyAlignment="1" applyProtection="1">
      <alignment vertical="center"/>
      <protection locked="0"/>
    </xf>
    <xf numFmtId="3" fontId="28" fillId="5" borderId="18" xfId="0" applyNumberFormat="1" applyFont="1" applyFill="1" applyBorder="1" applyAlignment="1" applyProtection="1">
      <alignment horizontal="right"/>
      <protection hidden="1"/>
    </xf>
    <xf numFmtId="3" fontId="28" fillId="5" borderId="26" xfId="0" applyNumberFormat="1" applyFont="1" applyFill="1" applyBorder="1" applyAlignment="1" applyProtection="1">
      <alignment horizontal="right"/>
      <protection hidden="1"/>
    </xf>
    <xf numFmtId="49" fontId="20" fillId="5" borderId="18" xfId="0" applyNumberFormat="1" applyFont="1" applyFill="1" applyBorder="1" applyAlignment="1" applyProtection="1">
      <alignment horizontal="center" vertical="center"/>
      <protection hidden="1"/>
    </xf>
    <xf numFmtId="0" fontId="3" fillId="5" borderId="18" xfId="0" applyNumberFormat="1" applyFont="1" applyFill="1" applyBorder="1" applyAlignment="1" applyProtection="1">
      <alignment horizontal="center"/>
      <protection hidden="1"/>
    </xf>
    <xf numFmtId="0" fontId="20" fillId="5" borderId="18" xfId="0" applyFont="1" applyFill="1" applyBorder="1" applyAlignment="1" applyProtection="1">
      <alignment horizontal="center" vertical="center"/>
      <protection hidden="1"/>
    </xf>
    <xf numFmtId="0" fontId="20" fillId="5" borderId="18" xfId="0" applyFont="1" applyFill="1" applyBorder="1" applyAlignment="1" applyProtection="1">
      <alignment horizontal="left" vertical="top" wrapText="1"/>
      <protection hidden="1"/>
    </xf>
    <xf numFmtId="49" fontId="20" fillId="5" borderId="18" xfId="0" applyNumberFormat="1" applyFont="1" applyFill="1" applyBorder="1" applyAlignment="1" applyProtection="1">
      <alignment horizontal="center" vertical="top"/>
      <protection hidden="1"/>
    </xf>
    <xf numFmtId="3" fontId="28" fillId="0" borderId="18" xfId="0" applyNumberFormat="1" applyFont="1" applyBorder="1" applyAlignment="1" applyProtection="1">
      <alignment horizontal="right"/>
      <protection locked="0" hidden="1"/>
    </xf>
    <xf numFmtId="3" fontId="28" fillId="0" borderId="18" xfId="0" applyNumberFormat="1" applyFont="1" applyFill="1" applyBorder="1" applyAlignment="1" applyProtection="1">
      <alignment horizontal="right"/>
      <protection hidden="1"/>
    </xf>
    <xf numFmtId="49" fontId="20" fillId="5" borderId="18" xfId="0" applyNumberFormat="1" applyFont="1" applyFill="1" applyBorder="1" applyAlignment="1" applyProtection="1">
      <alignment horizontal="left" vertical="top" wrapText="1"/>
      <protection hidden="1"/>
    </xf>
    <xf numFmtId="3" fontId="0" fillId="0" borderId="2" xfId="0" applyNumberFormat="1" applyFont="1" applyFill="1" applyBorder="1" applyAlignment="1" applyProtection="1">
      <alignment horizontal="right"/>
      <protection hidden="1"/>
    </xf>
    <xf numFmtId="3" fontId="28" fillId="0" borderId="18" xfId="0" applyNumberFormat="1" applyFont="1" applyBorder="1" applyAlignment="1" applyProtection="1">
      <alignment horizontal="right"/>
      <protection hidden="1"/>
    </xf>
    <xf numFmtId="0" fontId="3" fillId="5" borderId="18" xfId="0" applyFont="1" applyFill="1" applyBorder="1" applyAlignment="1" applyProtection="1">
      <alignment horizontal="center" vertical="center"/>
      <protection hidden="1"/>
    </xf>
    <xf numFmtId="49" fontId="3" fillId="5" borderId="18" xfId="0" applyNumberFormat="1" applyFont="1" applyFill="1" applyBorder="1" applyAlignment="1" applyProtection="1">
      <alignment horizontal="left" vertical="top" wrapText="1"/>
      <protection hidden="1"/>
    </xf>
    <xf numFmtId="49" fontId="21" fillId="5" borderId="18" xfId="0" applyNumberFormat="1" applyFont="1" applyFill="1" applyBorder="1" applyAlignment="1" applyProtection="1">
      <alignment horizontal="center" vertical="top"/>
      <protection hidden="1"/>
    </xf>
    <xf numFmtId="0" fontId="3" fillId="5" borderId="26" xfId="0" applyFont="1" applyFill="1" applyBorder="1" applyAlignment="1" applyProtection="1">
      <alignment horizontal="center" vertical="center"/>
      <protection hidden="1"/>
    </xf>
    <xf numFmtId="49" fontId="3" fillId="5" borderId="26" xfId="0" applyNumberFormat="1" applyFont="1" applyFill="1" applyBorder="1" applyAlignment="1" applyProtection="1">
      <alignment horizontal="left" vertical="top" wrapText="1"/>
      <protection hidden="1"/>
    </xf>
    <xf numFmtId="49" fontId="3" fillId="5" borderId="26" xfId="0" applyNumberFormat="1" applyFont="1" applyFill="1" applyBorder="1" applyAlignment="1" applyProtection="1">
      <alignment horizontal="center" vertical="top"/>
      <protection hidden="1"/>
    </xf>
    <xf numFmtId="49" fontId="3" fillId="5" borderId="18" xfId="0" applyNumberFormat="1" applyFont="1" applyFill="1" applyBorder="1" applyAlignment="1" applyProtection="1">
      <alignment horizontal="center" vertical="top"/>
      <protection hidden="1"/>
    </xf>
    <xf numFmtId="0" fontId="23" fillId="5" borderId="24" xfId="0" applyFont="1" applyFill="1" applyBorder="1" applyAlignment="1" applyProtection="1">
      <alignment horizontal="center" vertical="center" wrapText="1"/>
      <protection hidden="1"/>
    </xf>
    <xf numFmtId="0" fontId="23" fillId="5" borderId="38" xfId="0" applyFont="1" applyFill="1" applyBorder="1" applyAlignment="1" applyProtection="1">
      <alignment horizontal="center" vertical="center" wrapText="1"/>
      <protection hidden="1"/>
    </xf>
    <xf numFmtId="0" fontId="2" fillId="5" borderId="24" xfId="0" applyFont="1" applyFill="1" applyBorder="1" applyAlignment="1" applyProtection="1">
      <alignment horizontal="center" vertical="center" wrapText="1"/>
      <protection hidden="1"/>
    </xf>
    <xf numFmtId="0" fontId="2" fillId="5" borderId="38" xfId="0" applyFont="1" applyFill="1" applyBorder="1" applyAlignment="1" applyProtection="1">
      <alignment horizontal="center" vertical="center" wrapText="1"/>
      <protection hidden="1"/>
    </xf>
    <xf numFmtId="0" fontId="23" fillId="5" borderId="23" xfId="0" applyFont="1" applyFill="1" applyBorder="1" applyAlignment="1" applyProtection="1">
      <alignment horizontal="center" vertical="center" wrapText="1"/>
      <protection hidden="1"/>
    </xf>
    <xf numFmtId="0" fontId="23" fillId="5" borderId="39" xfId="0" applyFont="1" applyFill="1" applyBorder="1" applyAlignment="1" applyProtection="1">
      <alignment horizontal="center" vertical="center" wrapText="1"/>
      <protection hidden="1"/>
    </xf>
    <xf numFmtId="3" fontId="28" fillId="0" borderId="18" xfId="0" applyNumberFormat="1" applyFont="1" applyBorder="1" applyAlignment="1" applyProtection="1">
      <protection locked="0" hidden="1"/>
    </xf>
    <xf numFmtId="3" fontId="28" fillId="0" borderId="18" xfId="0" applyNumberFormat="1" applyFont="1" applyBorder="1" applyAlignment="1" applyProtection="1">
      <protection hidden="1"/>
    </xf>
    <xf numFmtId="3" fontId="28" fillId="0" borderId="16" xfId="0" applyNumberFormat="1" applyFont="1" applyBorder="1" applyAlignment="1" applyProtection="1">
      <alignment horizontal="right"/>
      <protection hidden="1"/>
    </xf>
    <xf numFmtId="3" fontId="28" fillId="0" borderId="17" xfId="0" applyNumberFormat="1" applyFont="1" applyBorder="1" applyAlignment="1" applyProtection="1">
      <alignment horizontal="right"/>
      <protection hidden="1"/>
    </xf>
    <xf numFmtId="3" fontId="28" fillId="0" borderId="16" xfId="0" applyNumberFormat="1" applyFont="1" applyBorder="1" applyAlignment="1" applyProtection="1">
      <alignment horizontal="right"/>
      <protection locked="0" hidden="1"/>
    </xf>
    <xf numFmtId="3" fontId="28" fillId="0" borderId="17" xfId="0" applyNumberFormat="1" applyFont="1" applyBorder="1" applyAlignment="1" applyProtection="1">
      <alignment horizontal="right"/>
      <protection locked="0" hidden="1"/>
    </xf>
    <xf numFmtId="3" fontId="7" fillId="5" borderId="27" xfId="0" applyNumberFormat="1" applyFont="1" applyFill="1" applyBorder="1" applyAlignment="1" applyProtection="1">
      <alignment horizontal="center" vertical="center" wrapText="1"/>
      <protection hidden="1"/>
    </xf>
    <xf numFmtId="3" fontId="7" fillId="5" borderId="28" xfId="0" applyNumberFormat="1" applyFont="1" applyFill="1" applyBorder="1" applyAlignment="1" applyProtection="1">
      <alignment horizontal="center" vertical="center" wrapText="1"/>
      <protection hidden="1"/>
    </xf>
    <xf numFmtId="3" fontId="7" fillId="5" borderId="29" xfId="0" applyNumberFormat="1" applyFont="1" applyFill="1" applyBorder="1" applyAlignment="1" applyProtection="1">
      <alignment horizontal="center" vertical="center" wrapText="1"/>
      <protection hidden="1"/>
    </xf>
    <xf numFmtId="3" fontId="28" fillId="0" borderId="26" xfId="0" applyNumberFormat="1" applyFont="1" applyFill="1" applyBorder="1" applyAlignment="1" applyProtection="1">
      <alignment horizontal="right"/>
      <protection hidden="1"/>
    </xf>
    <xf numFmtId="0" fontId="3" fillId="5" borderId="30" xfId="0" applyFont="1" applyFill="1" applyBorder="1" applyAlignment="1" applyProtection="1">
      <alignment horizontal="center" vertical="center"/>
      <protection hidden="1"/>
    </xf>
    <xf numFmtId="0" fontId="3" fillId="5" borderId="20" xfId="0" applyFont="1" applyFill="1" applyBorder="1" applyAlignment="1" applyProtection="1">
      <alignment horizontal="center" vertical="center"/>
      <protection hidden="1"/>
    </xf>
    <xf numFmtId="3" fontId="3" fillId="5" borderId="31" xfId="0" applyNumberFormat="1" applyFont="1" applyFill="1" applyBorder="1" applyAlignment="1" applyProtection="1">
      <alignment horizontal="center"/>
      <protection hidden="1"/>
    </xf>
    <xf numFmtId="3" fontId="3" fillId="5" borderId="32" xfId="0" applyNumberFormat="1" applyFont="1" applyFill="1" applyBorder="1" applyAlignment="1" applyProtection="1">
      <alignment horizontal="center"/>
      <protection hidden="1"/>
    </xf>
    <xf numFmtId="3" fontId="3" fillId="5" borderId="16" xfId="0" applyNumberFormat="1" applyFont="1" applyFill="1" applyBorder="1" applyAlignment="1" applyProtection="1">
      <alignment horizontal="center"/>
      <protection hidden="1"/>
    </xf>
    <xf numFmtId="3" fontId="3" fillId="5" borderId="17" xfId="0" applyNumberFormat="1" applyFont="1" applyFill="1" applyBorder="1" applyAlignment="1" applyProtection="1">
      <alignment horizontal="center"/>
      <protection hidden="1"/>
    </xf>
    <xf numFmtId="3" fontId="3" fillId="5" borderId="33" xfId="0" applyNumberFormat="1" applyFont="1" applyFill="1" applyBorder="1" applyAlignment="1" applyProtection="1">
      <alignment horizontal="right"/>
      <protection hidden="1"/>
    </xf>
    <xf numFmtId="3" fontId="3" fillId="5" borderId="34" xfId="0" applyNumberFormat="1" applyFont="1" applyFill="1" applyBorder="1" applyAlignment="1" applyProtection="1">
      <alignment horizontal="right"/>
      <protection hidden="1"/>
    </xf>
    <xf numFmtId="3" fontId="7" fillId="5" borderId="35" xfId="0" applyNumberFormat="1" applyFont="1" applyFill="1" applyBorder="1" applyAlignment="1" applyProtection="1">
      <alignment horizontal="center" vertical="center" wrapText="1"/>
      <protection hidden="1"/>
    </xf>
    <xf numFmtId="3" fontId="7" fillId="5" borderId="36" xfId="0" applyNumberFormat="1" applyFont="1" applyFill="1" applyBorder="1" applyAlignment="1" applyProtection="1">
      <alignment horizontal="center" vertical="center" wrapText="1"/>
      <protection hidden="1"/>
    </xf>
    <xf numFmtId="3" fontId="7" fillId="5" borderId="4" xfId="0" applyNumberFormat="1" applyFont="1" applyFill="1" applyBorder="1" applyAlignment="1" applyProtection="1">
      <alignment horizontal="center" vertical="center" wrapText="1"/>
      <protection hidden="1"/>
    </xf>
    <xf numFmtId="3" fontId="7" fillId="5" borderId="37" xfId="0" applyNumberFormat="1" applyFont="1" applyFill="1" applyBorder="1" applyAlignment="1" applyProtection="1">
      <alignment horizontal="center" vertical="center" wrapText="1"/>
      <protection hidden="1"/>
    </xf>
    <xf numFmtId="3" fontId="28" fillId="0" borderId="16" xfId="0" applyNumberFormat="1" applyFont="1" applyFill="1" applyBorder="1" applyAlignment="1" applyProtection="1">
      <alignment horizontal="right"/>
      <protection hidden="1"/>
    </xf>
    <xf numFmtId="3" fontId="28" fillId="0" borderId="9" xfId="0" applyNumberFormat="1" applyFont="1" applyFill="1" applyBorder="1" applyAlignment="1" applyProtection="1">
      <alignment horizontal="right"/>
      <protection hidden="1"/>
    </xf>
    <xf numFmtId="3" fontId="28" fillId="0" borderId="17" xfId="0" applyNumberFormat="1" applyFont="1" applyFill="1" applyBorder="1" applyAlignment="1" applyProtection="1">
      <alignment horizontal="right"/>
      <protection hidden="1"/>
    </xf>
    <xf numFmtId="0" fontId="11" fillId="0" borderId="7" xfId="2" applyFont="1" applyBorder="1" applyAlignment="1" applyProtection="1">
      <alignment horizontal="center" vertical="center" wrapText="1"/>
    </xf>
    <xf numFmtId="0" fontId="11" fillId="0" borderId="0" xfId="2" applyFont="1" applyBorder="1" applyAlignment="1" applyProtection="1">
      <alignment horizontal="center" vertical="center" wrapText="1"/>
    </xf>
    <xf numFmtId="0" fontId="11" fillId="0" borderId="8" xfId="2" applyFont="1" applyBorder="1" applyAlignment="1" applyProtection="1">
      <alignment horizontal="center" vertical="center" wrapText="1"/>
    </xf>
    <xf numFmtId="0" fontId="11" fillId="4" borderId="4" xfId="2" applyFont="1" applyFill="1" applyBorder="1" applyAlignment="1" applyProtection="1">
      <alignment horizontal="center" vertical="center" wrapText="1"/>
    </xf>
    <xf numFmtId="0" fontId="11" fillId="4" borderId="5" xfId="2" applyFont="1" applyFill="1" applyBorder="1" applyAlignment="1" applyProtection="1">
      <alignment horizontal="center" vertical="center" wrapText="1"/>
    </xf>
    <xf numFmtId="0" fontId="11" fillId="4" borderId="6" xfId="2" applyFont="1" applyFill="1" applyBorder="1" applyAlignment="1" applyProtection="1">
      <alignment horizontal="center" vertical="center" wrapText="1"/>
    </xf>
    <xf numFmtId="0" fontId="11" fillId="4" borderId="7" xfId="2" applyFont="1" applyFill="1" applyBorder="1" applyAlignment="1" applyProtection="1">
      <alignment horizontal="center" vertical="center" wrapText="1"/>
    </xf>
    <xf numFmtId="0" fontId="11" fillId="4" borderId="0" xfId="2" applyFont="1" applyFill="1" applyBorder="1" applyAlignment="1" applyProtection="1">
      <alignment horizontal="center" vertical="center" wrapText="1"/>
    </xf>
    <xf numFmtId="0" fontId="11" fillId="4" borderId="8" xfId="2" applyFont="1" applyFill="1" applyBorder="1" applyAlignment="1" applyProtection="1">
      <alignment horizontal="center" vertical="center" wrapText="1"/>
    </xf>
  </cellXfs>
  <cellStyles count="3">
    <cellStyle name="normálne" xfId="0" builtinId="0"/>
    <cellStyle name="normální_Cash flow k 31.12.2002" xfId="1"/>
    <cellStyle name="normální_CF199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7"/>
  <sheetViews>
    <sheetView view="pageBreakPreview" zoomScaleNormal="100" zoomScaleSheetLayoutView="100" workbookViewId="0">
      <pane ySplit="3" topLeftCell="A124" activePane="bottomLeft" state="frozen"/>
      <selection pane="bottomLeft" activeCell="H1" sqref="H1:I2"/>
    </sheetView>
  </sheetViews>
  <sheetFormatPr defaultRowHeight="12.75"/>
  <cols>
    <col min="1" max="1" width="5.7109375" style="95" customWidth="1"/>
    <col min="2" max="2" width="26.140625" style="114" customWidth="1"/>
    <col min="3" max="3" width="6" style="82" customWidth="1"/>
    <col min="4" max="4" width="3.85546875" style="82" customWidth="1"/>
    <col min="5" max="5" width="19.7109375" style="103" customWidth="1"/>
    <col min="6" max="6" width="13.140625" style="103" customWidth="1"/>
    <col min="7" max="7" width="7.5703125" style="103" customWidth="1"/>
    <col min="8" max="8" width="8" style="103" customWidth="1"/>
    <col min="9" max="9" width="14.28515625" style="103" customWidth="1"/>
    <col min="10" max="11" width="9.140625" style="73" hidden="1" customWidth="1"/>
    <col min="12" max="12" width="19.28515625" style="77" customWidth="1"/>
    <col min="13" max="13" width="9.140625" style="77" hidden="1" customWidth="1"/>
    <col min="14" max="14" width="8.85546875" style="72" hidden="1" customWidth="1"/>
    <col min="15" max="16384" width="9.140625" style="72"/>
  </cols>
  <sheetData>
    <row r="1" spans="1:13" s="70" customFormat="1" ht="21" customHeight="1">
      <c r="A1" s="197" t="s">
        <v>540</v>
      </c>
      <c r="B1" s="195" t="s">
        <v>542</v>
      </c>
      <c r="C1" s="193" t="s">
        <v>541</v>
      </c>
      <c r="D1" s="137"/>
      <c r="E1" s="205" t="s">
        <v>584</v>
      </c>
      <c r="F1" s="206"/>
      <c r="G1" s="207"/>
      <c r="H1" s="217" t="s">
        <v>585</v>
      </c>
      <c r="I1" s="218"/>
      <c r="J1" s="96"/>
      <c r="K1" s="96"/>
    </row>
    <row r="2" spans="1:13" s="70" customFormat="1" ht="14.25" customHeight="1">
      <c r="A2" s="198"/>
      <c r="B2" s="196"/>
      <c r="C2" s="194"/>
      <c r="D2" s="209">
        <v>1</v>
      </c>
      <c r="E2" s="115" t="s">
        <v>544</v>
      </c>
      <c r="F2" s="213" t="s">
        <v>538</v>
      </c>
      <c r="G2" s="214"/>
      <c r="H2" s="219"/>
      <c r="I2" s="220"/>
    </row>
    <row r="3" spans="1:13" s="70" customFormat="1" ht="16.5" customHeight="1" thickBot="1">
      <c r="A3" s="122" t="s">
        <v>205</v>
      </c>
      <c r="B3" s="138" t="s">
        <v>206</v>
      </c>
      <c r="C3" s="120" t="s">
        <v>207</v>
      </c>
      <c r="D3" s="210"/>
      <c r="E3" s="139" t="s">
        <v>543</v>
      </c>
      <c r="F3" s="215"/>
      <c r="G3" s="216"/>
      <c r="H3" s="211" t="s">
        <v>539</v>
      </c>
      <c r="I3" s="212"/>
      <c r="J3" s="76"/>
      <c r="K3" s="76"/>
    </row>
    <row r="4" spans="1:13" s="70" customFormat="1" ht="21" customHeight="1">
      <c r="A4" s="189"/>
      <c r="B4" s="190" t="s">
        <v>557</v>
      </c>
      <c r="C4" s="191" t="s">
        <v>0</v>
      </c>
      <c r="D4" s="208">
        <v>8380912</v>
      </c>
      <c r="E4" s="208"/>
      <c r="F4" s="208">
        <f>SUM(+D4-D5)</f>
        <v>8119616</v>
      </c>
      <c r="G4" s="208"/>
      <c r="H4" s="208"/>
      <c r="I4" s="175"/>
      <c r="L4" s="77"/>
      <c r="M4" s="77"/>
    </row>
    <row r="5" spans="1:13" s="70" customFormat="1" ht="21" customHeight="1">
      <c r="A5" s="186"/>
      <c r="B5" s="187"/>
      <c r="C5" s="192"/>
      <c r="D5" s="182">
        <v>261296</v>
      </c>
      <c r="E5" s="182"/>
      <c r="F5" s="174"/>
      <c r="G5" s="182">
        <v>8509071</v>
      </c>
      <c r="H5" s="182"/>
      <c r="I5" s="182"/>
      <c r="L5" s="77"/>
      <c r="M5" s="77"/>
    </row>
    <row r="6" spans="1:13" s="70" customFormat="1" ht="21" customHeight="1">
      <c r="A6" s="186" t="s">
        <v>118</v>
      </c>
      <c r="B6" s="187" t="s">
        <v>556</v>
      </c>
      <c r="C6" s="192" t="s">
        <v>1</v>
      </c>
      <c r="D6" s="185">
        <v>6366889</v>
      </c>
      <c r="E6" s="185"/>
      <c r="F6" s="182">
        <f>SUM(+D6-D7)</f>
        <v>6151174</v>
      </c>
      <c r="G6" s="182"/>
      <c r="H6" s="182"/>
      <c r="I6" s="174"/>
      <c r="J6" s="99"/>
      <c r="K6" s="98"/>
      <c r="L6" s="77"/>
      <c r="M6" s="77"/>
    </row>
    <row r="7" spans="1:13" s="70" customFormat="1" ht="21" customHeight="1">
      <c r="A7" s="186"/>
      <c r="B7" s="187"/>
      <c r="C7" s="192"/>
      <c r="D7" s="185">
        <v>215715</v>
      </c>
      <c r="E7" s="185"/>
      <c r="F7" s="174"/>
      <c r="G7" s="182">
        <v>5753254</v>
      </c>
      <c r="H7" s="182"/>
      <c r="I7" s="182"/>
      <c r="J7" s="99"/>
      <c r="K7" s="98"/>
      <c r="L7" s="77"/>
      <c r="M7" s="77"/>
    </row>
    <row r="8" spans="1:13" s="70" customFormat="1" ht="21" customHeight="1">
      <c r="A8" s="186" t="s">
        <v>164</v>
      </c>
      <c r="B8" s="187" t="s">
        <v>555</v>
      </c>
      <c r="C8" s="192" t="s">
        <v>2</v>
      </c>
      <c r="D8" s="185">
        <v>7855</v>
      </c>
      <c r="E8" s="185"/>
      <c r="F8" s="182">
        <f>SUM(+D8-D9)</f>
        <v>0</v>
      </c>
      <c r="G8" s="182"/>
      <c r="H8" s="182"/>
      <c r="I8" s="174"/>
      <c r="J8" s="99"/>
      <c r="K8" s="98"/>
      <c r="L8" s="77"/>
      <c r="M8" s="77"/>
    </row>
    <row r="9" spans="1:13" s="70" customFormat="1" ht="21" customHeight="1">
      <c r="A9" s="186"/>
      <c r="B9" s="187"/>
      <c r="C9" s="192"/>
      <c r="D9" s="185">
        <v>7855</v>
      </c>
      <c r="E9" s="185"/>
      <c r="F9" s="174"/>
      <c r="G9" s="182">
        <v>0</v>
      </c>
      <c r="H9" s="182"/>
      <c r="I9" s="182"/>
      <c r="J9" s="99"/>
      <c r="K9" s="98"/>
      <c r="L9" s="77"/>
      <c r="M9" s="77"/>
    </row>
    <row r="10" spans="1:13" s="106" customFormat="1" ht="21" customHeight="1">
      <c r="A10" s="178" t="s">
        <v>554</v>
      </c>
      <c r="B10" s="183" t="s">
        <v>128</v>
      </c>
      <c r="C10" s="180" t="s">
        <v>3</v>
      </c>
      <c r="D10" s="181"/>
      <c r="E10" s="181"/>
      <c r="F10" s="182">
        <f>SUM(+D10-D11)</f>
        <v>0</v>
      </c>
      <c r="G10" s="182"/>
      <c r="H10" s="182"/>
      <c r="I10" s="174"/>
      <c r="J10" s="104"/>
      <c r="K10" s="105"/>
    </row>
    <row r="11" spans="1:13" s="106" customFormat="1" ht="21" customHeight="1">
      <c r="A11" s="178"/>
      <c r="B11" s="183"/>
      <c r="C11" s="180"/>
      <c r="D11" s="181"/>
      <c r="E11" s="181"/>
      <c r="F11" s="174"/>
      <c r="G11" s="182"/>
      <c r="H11" s="182"/>
      <c r="I11" s="182"/>
      <c r="J11" s="104"/>
      <c r="K11" s="105"/>
      <c r="L11" s="165"/>
    </row>
    <row r="12" spans="1:13" s="106" customFormat="1" ht="21" customHeight="1">
      <c r="A12" s="178" t="s">
        <v>121</v>
      </c>
      <c r="B12" s="183" t="s">
        <v>129</v>
      </c>
      <c r="C12" s="180" t="s">
        <v>4</v>
      </c>
      <c r="D12" s="181">
        <v>7855</v>
      </c>
      <c r="E12" s="181"/>
      <c r="F12" s="182">
        <f>SUM(+D12-D13)</f>
        <v>0</v>
      </c>
      <c r="G12" s="182"/>
      <c r="H12" s="182"/>
      <c r="I12" s="174"/>
      <c r="J12" s="104"/>
      <c r="K12" s="105"/>
    </row>
    <row r="13" spans="1:13" s="106" customFormat="1" ht="21" customHeight="1">
      <c r="A13" s="178"/>
      <c r="B13" s="183"/>
      <c r="C13" s="180"/>
      <c r="D13" s="181">
        <v>7855</v>
      </c>
      <c r="E13" s="181"/>
      <c r="F13" s="174"/>
      <c r="G13" s="182">
        <v>0</v>
      </c>
      <c r="H13" s="182"/>
      <c r="I13" s="182"/>
      <c r="J13" s="104"/>
      <c r="K13" s="105"/>
      <c r="L13" s="165"/>
    </row>
    <row r="14" spans="1:13" s="106" customFormat="1" ht="21" customHeight="1">
      <c r="A14" s="178" t="s">
        <v>122</v>
      </c>
      <c r="B14" s="183" t="s">
        <v>130</v>
      </c>
      <c r="C14" s="180" t="s">
        <v>5</v>
      </c>
      <c r="D14" s="181"/>
      <c r="E14" s="181"/>
      <c r="F14" s="182">
        <f>SUM(+D14-D15)</f>
        <v>0</v>
      </c>
      <c r="G14" s="182"/>
      <c r="H14" s="182"/>
      <c r="I14" s="174"/>
      <c r="J14" s="104"/>
      <c r="K14" s="105"/>
    </row>
    <row r="15" spans="1:13" s="106" customFormat="1" ht="21" customHeight="1">
      <c r="A15" s="178"/>
      <c r="B15" s="183"/>
      <c r="C15" s="180"/>
      <c r="D15" s="181"/>
      <c r="E15" s="181"/>
      <c r="F15" s="174"/>
      <c r="G15" s="182"/>
      <c r="H15" s="182"/>
      <c r="I15" s="182"/>
      <c r="J15" s="104"/>
      <c r="K15" s="105"/>
      <c r="L15" s="165"/>
    </row>
    <row r="16" spans="1:13" s="106" customFormat="1" ht="21" customHeight="1">
      <c r="A16" s="178" t="s">
        <v>123</v>
      </c>
      <c r="B16" s="183" t="s">
        <v>131</v>
      </c>
      <c r="C16" s="180" t="s">
        <v>6</v>
      </c>
      <c r="D16" s="185"/>
      <c r="E16" s="185"/>
      <c r="F16" s="182">
        <f>+D16-D17</f>
        <v>0</v>
      </c>
      <c r="G16" s="182"/>
      <c r="H16" s="182"/>
      <c r="I16" s="174"/>
      <c r="J16" s="104"/>
      <c r="K16" s="105"/>
    </row>
    <row r="17" spans="1:14" s="106" customFormat="1" ht="21" customHeight="1">
      <c r="A17" s="178"/>
      <c r="B17" s="183"/>
      <c r="C17" s="180"/>
      <c r="D17" s="185"/>
      <c r="E17" s="185"/>
      <c r="F17" s="174"/>
      <c r="G17" s="182"/>
      <c r="H17" s="182"/>
      <c r="I17" s="182"/>
      <c r="L17" s="165"/>
    </row>
    <row r="18" spans="1:14" s="106" customFormat="1" ht="21" customHeight="1">
      <c r="A18" s="178" t="s">
        <v>124</v>
      </c>
      <c r="B18" s="183" t="s">
        <v>460</v>
      </c>
      <c r="C18" s="180" t="s">
        <v>7</v>
      </c>
      <c r="D18" s="181"/>
      <c r="E18" s="181"/>
      <c r="F18" s="182">
        <f>SUM(+D18-D19)</f>
        <v>0</v>
      </c>
      <c r="G18" s="182"/>
      <c r="H18" s="182"/>
      <c r="I18" s="174"/>
      <c r="M18" s="107"/>
    </row>
    <row r="19" spans="1:14" s="106" customFormat="1" ht="21" customHeight="1">
      <c r="A19" s="178"/>
      <c r="B19" s="183"/>
      <c r="C19" s="180"/>
      <c r="D19" s="181"/>
      <c r="E19" s="181"/>
      <c r="F19" s="174"/>
      <c r="G19" s="182"/>
      <c r="H19" s="182"/>
      <c r="I19" s="182"/>
      <c r="L19" s="165"/>
      <c r="M19" s="107"/>
    </row>
    <row r="20" spans="1:14" s="106" customFormat="1" ht="21" customHeight="1">
      <c r="A20" s="178" t="s">
        <v>125</v>
      </c>
      <c r="B20" s="183" t="s">
        <v>132</v>
      </c>
      <c r="C20" s="180" t="s">
        <v>8</v>
      </c>
      <c r="D20" s="181"/>
      <c r="E20" s="181"/>
      <c r="F20" s="182">
        <f>+D20-D21</f>
        <v>0</v>
      </c>
      <c r="G20" s="182"/>
      <c r="H20" s="182"/>
      <c r="I20" s="174"/>
    </row>
    <row r="21" spans="1:14" s="106" customFormat="1" ht="21" customHeight="1">
      <c r="A21" s="178"/>
      <c r="B21" s="183"/>
      <c r="C21" s="180"/>
      <c r="D21" s="185"/>
      <c r="E21" s="185"/>
      <c r="F21" s="174"/>
      <c r="G21" s="182"/>
      <c r="H21" s="182"/>
      <c r="I21" s="182"/>
      <c r="L21" s="165"/>
    </row>
    <row r="22" spans="1:14" s="106" customFormat="1" ht="21" customHeight="1">
      <c r="A22" s="178" t="s">
        <v>126</v>
      </c>
      <c r="B22" s="179" t="s">
        <v>335</v>
      </c>
      <c r="C22" s="180" t="s">
        <v>9</v>
      </c>
      <c r="D22" s="185"/>
      <c r="E22" s="185"/>
      <c r="F22" s="182">
        <f>+D22-D23</f>
        <v>0</v>
      </c>
      <c r="G22" s="182"/>
      <c r="H22" s="182"/>
      <c r="I22" s="174"/>
    </row>
    <row r="23" spans="1:14" s="106" customFormat="1" ht="21" customHeight="1">
      <c r="A23" s="178"/>
      <c r="B23" s="179"/>
      <c r="C23" s="180"/>
      <c r="D23" s="185"/>
      <c r="E23" s="185"/>
      <c r="F23" s="174"/>
      <c r="G23" s="182"/>
      <c r="H23" s="182"/>
      <c r="I23" s="182"/>
      <c r="L23" s="165"/>
    </row>
    <row r="24" spans="1:14" ht="21" customHeight="1">
      <c r="A24" s="186" t="s">
        <v>166</v>
      </c>
      <c r="B24" s="187" t="s">
        <v>558</v>
      </c>
      <c r="C24" s="188" t="s">
        <v>10</v>
      </c>
      <c r="D24" s="185">
        <v>2086094</v>
      </c>
      <c r="E24" s="185"/>
      <c r="F24" s="182">
        <f>+D24-D25</f>
        <v>1878234</v>
      </c>
      <c r="G24" s="182"/>
      <c r="H24" s="182"/>
      <c r="I24" s="174"/>
      <c r="J24" s="77"/>
      <c r="K24" s="77"/>
      <c r="N24" s="77"/>
    </row>
    <row r="25" spans="1:14" ht="21" customHeight="1">
      <c r="A25" s="186"/>
      <c r="B25" s="187"/>
      <c r="C25" s="188"/>
      <c r="D25" s="185">
        <v>207860</v>
      </c>
      <c r="E25" s="185"/>
      <c r="F25" s="174"/>
      <c r="G25" s="182">
        <v>1860171</v>
      </c>
      <c r="H25" s="182"/>
      <c r="I25" s="182"/>
      <c r="J25" s="77"/>
      <c r="K25" s="77"/>
      <c r="N25" s="77"/>
    </row>
    <row r="26" spans="1:14" s="106" customFormat="1" ht="21" customHeight="1">
      <c r="A26" s="178" t="s">
        <v>167</v>
      </c>
      <c r="B26" s="183" t="s">
        <v>461</v>
      </c>
      <c r="C26" s="180" t="s">
        <v>11</v>
      </c>
      <c r="D26" s="181">
        <v>1834311</v>
      </c>
      <c r="E26" s="181"/>
      <c r="F26" s="182">
        <f>+D26-D27</f>
        <v>1834311</v>
      </c>
      <c r="G26" s="182"/>
      <c r="H26" s="182"/>
      <c r="I26" s="174"/>
    </row>
    <row r="27" spans="1:14" s="106" customFormat="1" ht="21" customHeight="1">
      <c r="A27" s="178"/>
      <c r="B27" s="183"/>
      <c r="C27" s="180"/>
      <c r="D27" s="185"/>
      <c r="E27" s="185"/>
      <c r="F27" s="174"/>
      <c r="G27" s="182">
        <v>1834311</v>
      </c>
      <c r="H27" s="182"/>
      <c r="I27" s="182"/>
      <c r="L27" s="165"/>
    </row>
    <row r="28" spans="1:14" s="106" customFormat="1" ht="21" customHeight="1">
      <c r="A28" s="178" t="s">
        <v>121</v>
      </c>
      <c r="B28" s="183" t="s">
        <v>135</v>
      </c>
      <c r="C28" s="180" t="s">
        <v>12</v>
      </c>
      <c r="D28" s="181"/>
      <c r="E28" s="181"/>
      <c r="F28" s="182">
        <f>+D28-D29</f>
        <v>0</v>
      </c>
      <c r="G28" s="182"/>
      <c r="H28" s="182"/>
      <c r="I28" s="174"/>
    </row>
    <row r="29" spans="1:14" s="106" customFormat="1" ht="21" customHeight="1">
      <c r="A29" s="178"/>
      <c r="B29" s="183"/>
      <c r="C29" s="180"/>
      <c r="D29" s="181"/>
      <c r="E29" s="181"/>
      <c r="F29" s="174"/>
      <c r="G29" s="182"/>
      <c r="H29" s="182"/>
      <c r="I29" s="182"/>
      <c r="L29" s="165"/>
    </row>
    <row r="30" spans="1:14" s="106" customFormat="1" ht="21" customHeight="1">
      <c r="A30" s="178" t="s">
        <v>122</v>
      </c>
      <c r="B30" s="179" t="s">
        <v>136</v>
      </c>
      <c r="C30" s="180" t="s">
        <v>13</v>
      </c>
      <c r="D30" s="181">
        <v>219367</v>
      </c>
      <c r="E30" s="181"/>
      <c r="F30" s="182">
        <f>+D30-D31</f>
        <v>11507</v>
      </c>
      <c r="G30" s="182"/>
      <c r="H30" s="182"/>
      <c r="I30" s="174"/>
      <c r="M30" s="107"/>
    </row>
    <row r="31" spans="1:14" s="106" customFormat="1" ht="21" customHeight="1">
      <c r="A31" s="178"/>
      <c r="B31" s="179"/>
      <c r="C31" s="180"/>
      <c r="D31" s="181">
        <v>207860</v>
      </c>
      <c r="E31" s="181"/>
      <c r="F31" s="174"/>
      <c r="G31" s="182">
        <v>18125</v>
      </c>
      <c r="H31" s="182"/>
      <c r="I31" s="182"/>
      <c r="L31" s="165"/>
      <c r="M31" s="107"/>
    </row>
    <row r="32" spans="1:14" s="106" customFormat="1" ht="21" customHeight="1">
      <c r="A32" s="178" t="s">
        <v>123</v>
      </c>
      <c r="B32" s="183" t="s">
        <v>447</v>
      </c>
      <c r="C32" s="180" t="s">
        <v>14</v>
      </c>
      <c r="D32" s="200"/>
      <c r="E32" s="200"/>
      <c r="F32" s="182">
        <f>+D32-D33</f>
        <v>0</v>
      </c>
      <c r="G32" s="182"/>
      <c r="H32" s="182"/>
      <c r="I32" s="174"/>
    </row>
    <row r="33" spans="1:14" s="106" customFormat="1" ht="21" customHeight="1">
      <c r="A33" s="178"/>
      <c r="B33" s="183"/>
      <c r="C33" s="180"/>
      <c r="D33" s="200"/>
      <c r="E33" s="200"/>
      <c r="F33" s="174"/>
      <c r="G33" s="182"/>
      <c r="H33" s="182"/>
      <c r="I33" s="182"/>
      <c r="L33" s="165"/>
    </row>
    <row r="34" spans="1:14" s="106" customFormat="1" ht="21" customHeight="1">
      <c r="A34" s="178" t="s">
        <v>124</v>
      </c>
      <c r="B34" s="183" t="s">
        <v>137</v>
      </c>
      <c r="C34" s="180" t="s">
        <v>15</v>
      </c>
      <c r="D34" s="200"/>
      <c r="E34" s="200"/>
      <c r="F34" s="182">
        <f>+D34-D35</f>
        <v>0</v>
      </c>
      <c r="G34" s="182"/>
      <c r="H34" s="182"/>
      <c r="I34" s="174"/>
    </row>
    <row r="35" spans="1:14" s="106" customFormat="1" ht="21" customHeight="1">
      <c r="A35" s="178"/>
      <c r="B35" s="183"/>
      <c r="C35" s="180"/>
      <c r="D35" s="200"/>
      <c r="E35" s="200"/>
      <c r="F35" s="174"/>
      <c r="G35" s="182"/>
      <c r="H35" s="182"/>
      <c r="I35" s="182"/>
      <c r="L35" s="165"/>
    </row>
    <row r="36" spans="1:14" s="106" customFormat="1" ht="21" customHeight="1">
      <c r="A36" s="178" t="s">
        <v>125</v>
      </c>
      <c r="B36" s="179" t="s">
        <v>138</v>
      </c>
      <c r="C36" s="180" t="s">
        <v>16</v>
      </c>
      <c r="D36" s="199"/>
      <c r="E36" s="199"/>
      <c r="F36" s="182">
        <f>+D36-D37</f>
        <v>0</v>
      </c>
      <c r="G36" s="182"/>
      <c r="H36" s="182"/>
      <c r="I36" s="174"/>
    </row>
    <row r="37" spans="1:14" s="106" customFormat="1" ht="21" customHeight="1">
      <c r="A37" s="178"/>
      <c r="B37" s="179"/>
      <c r="C37" s="180"/>
      <c r="D37" s="200"/>
      <c r="E37" s="200"/>
      <c r="F37" s="174"/>
      <c r="G37" s="182"/>
      <c r="H37" s="182"/>
      <c r="I37" s="182"/>
      <c r="L37" s="165"/>
    </row>
    <row r="38" spans="1:14" s="106" customFormat="1" ht="21" customHeight="1">
      <c r="A38" s="178" t="s">
        <v>126</v>
      </c>
      <c r="B38" s="183" t="s">
        <v>139</v>
      </c>
      <c r="C38" s="180" t="s">
        <v>17</v>
      </c>
      <c r="D38" s="199">
        <v>32416</v>
      </c>
      <c r="E38" s="199"/>
      <c r="F38" s="182">
        <f>+D38-D39</f>
        <v>32416</v>
      </c>
      <c r="G38" s="182"/>
      <c r="H38" s="182"/>
      <c r="I38" s="174"/>
    </row>
    <row r="39" spans="1:14" s="106" customFormat="1" ht="21" customHeight="1">
      <c r="A39" s="178"/>
      <c r="B39" s="183"/>
      <c r="C39" s="180"/>
      <c r="D39" s="200"/>
      <c r="E39" s="200"/>
      <c r="F39" s="174"/>
      <c r="G39" s="182">
        <v>7735</v>
      </c>
      <c r="H39" s="182"/>
      <c r="I39" s="182"/>
      <c r="L39" s="165"/>
    </row>
    <row r="40" spans="1:14" s="106" customFormat="1" ht="21" customHeight="1">
      <c r="A40" s="178" t="s">
        <v>127</v>
      </c>
      <c r="B40" s="183" t="s">
        <v>140</v>
      </c>
      <c r="C40" s="180" t="s">
        <v>18</v>
      </c>
      <c r="D40" s="200"/>
      <c r="E40" s="200"/>
      <c r="F40" s="182">
        <f>+D40-D41</f>
        <v>0</v>
      </c>
      <c r="G40" s="182"/>
      <c r="H40" s="182"/>
      <c r="I40" s="174"/>
      <c r="M40" s="107"/>
    </row>
    <row r="41" spans="1:14" s="106" customFormat="1" ht="21" customHeight="1">
      <c r="A41" s="178"/>
      <c r="B41" s="183"/>
      <c r="C41" s="180"/>
      <c r="D41" s="200"/>
      <c r="E41" s="200"/>
      <c r="F41" s="174"/>
      <c r="G41" s="182"/>
      <c r="H41" s="182"/>
      <c r="I41" s="182"/>
      <c r="L41" s="165"/>
      <c r="M41" s="107"/>
    </row>
    <row r="42" spans="1:14" s="106" customFormat="1" ht="21" customHeight="1">
      <c r="A42" s="178" t="s">
        <v>134</v>
      </c>
      <c r="B42" s="183" t="s">
        <v>141</v>
      </c>
      <c r="C42" s="180" t="s">
        <v>19</v>
      </c>
      <c r="D42" s="199"/>
      <c r="E42" s="199"/>
      <c r="F42" s="182">
        <f>+D42-D43</f>
        <v>0</v>
      </c>
      <c r="G42" s="182"/>
      <c r="H42" s="182"/>
      <c r="I42" s="174"/>
    </row>
    <row r="43" spans="1:14" s="106" customFormat="1" ht="21" customHeight="1">
      <c r="A43" s="178"/>
      <c r="B43" s="183"/>
      <c r="C43" s="180"/>
      <c r="D43" s="199"/>
      <c r="E43" s="199"/>
      <c r="F43" s="174"/>
      <c r="G43" s="182"/>
      <c r="H43" s="182"/>
      <c r="I43" s="182"/>
      <c r="L43" s="165"/>
    </row>
    <row r="44" spans="1:14" ht="21" customHeight="1">
      <c r="A44" s="186" t="s">
        <v>173</v>
      </c>
      <c r="B44" s="187" t="s">
        <v>559</v>
      </c>
      <c r="C44" s="180" t="s">
        <v>20</v>
      </c>
      <c r="D44" s="200">
        <v>4272940</v>
      </c>
      <c r="E44" s="200"/>
      <c r="F44" s="182">
        <f>SUM(+D44-D45)</f>
        <v>4272940</v>
      </c>
      <c r="G44" s="182"/>
      <c r="H44" s="182"/>
      <c r="I44" s="174"/>
      <c r="J44" s="77"/>
      <c r="K44" s="77"/>
      <c r="N44" s="77"/>
    </row>
    <row r="45" spans="1:14" ht="21" customHeight="1">
      <c r="A45" s="186"/>
      <c r="B45" s="187"/>
      <c r="C45" s="180"/>
      <c r="D45" s="200">
        <f>+D47+D49+D51+D53+D55+D57+D59+D61</f>
        <v>0</v>
      </c>
      <c r="E45" s="200"/>
      <c r="F45" s="174"/>
      <c r="G45" s="182">
        <v>3893083</v>
      </c>
      <c r="H45" s="182"/>
      <c r="I45" s="182"/>
      <c r="J45" s="77"/>
      <c r="K45" s="77"/>
      <c r="L45" s="165"/>
      <c r="N45" s="77"/>
    </row>
    <row r="46" spans="1:14" s="106" customFormat="1" ht="21" customHeight="1">
      <c r="A46" s="178" t="s">
        <v>488</v>
      </c>
      <c r="B46" s="179" t="s">
        <v>462</v>
      </c>
      <c r="C46" s="180" t="s">
        <v>21</v>
      </c>
      <c r="D46" s="199"/>
      <c r="E46" s="199"/>
      <c r="F46" s="182">
        <f>SUM(+D46-D47)</f>
        <v>0</v>
      </c>
      <c r="G46" s="182"/>
      <c r="H46" s="182"/>
      <c r="I46" s="174"/>
      <c r="M46" s="107"/>
    </row>
    <row r="47" spans="1:14" s="106" customFormat="1" ht="21" customHeight="1">
      <c r="A47" s="178"/>
      <c r="B47" s="179"/>
      <c r="C47" s="180"/>
      <c r="D47" s="199"/>
      <c r="E47" s="199"/>
      <c r="F47" s="174"/>
      <c r="G47" s="182"/>
      <c r="H47" s="182"/>
      <c r="I47" s="182"/>
      <c r="L47" s="165"/>
      <c r="M47" s="107"/>
    </row>
    <row r="48" spans="1:14" s="106" customFormat="1" ht="21" customHeight="1">
      <c r="A48" s="178" t="s">
        <v>121</v>
      </c>
      <c r="B48" s="179" t="s">
        <v>143</v>
      </c>
      <c r="C48" s="180" t="s">
        <v>22</v>
      </c>
      <c r="D48" s="181">
        <v>825136</v>
      </c>
      <c r="E48" s="181"/>
      <c r="F48" s="182">
        <f>SUM(+D48-D49)</f>
        <v>825136</v>
      </c>
      <c r="G48" s="182"/>
      <c r="H48" s="182"/>
      <c r="I48" s="174"/>
    </row>
    <row r="49" spans="1:14" s="106" customFormat="1" ht="21" customHeight="1">
      <c r="A49" s="178"/>
      <c r="B49" s="179"/>
      <c r="C49" s="180"/>
      <c r="D49" s="185"/>
      <c r="E49" s="185"/>
      <c r="F49" s="174"/>
      <c r="G49" s="182">
        <v>620181</v>
      </c>
      <c r="H49" s="182"/>
      <c r="I49" s="182"/>
      <c r="L49" s="165"/>
    </row>
    <row r="50" spans="1:14" s="106" customFormat="1" ht="21" customHeight="1">
      <c r="A50" s="178" t="s">
        <v>122</v>
      </c>
      <c r="B50" s="183" t="s">
        <v>144</v>
      </c>
      <c r="C50" s="180" t="s">
        <v>23</v>
      </c>
      <c r="D50" s="185">
        <v>470970</v>
      </c>
      <c r="E50" s="185"/>
      <c r="F50" s="182">
        <f>SUM(+D50-D51)</f>
        <v>470970</v>
      </c>
      <c r="G50" s="182"/>
      <c r="H50" s="182"/>
      <c r="I50" s="174"/>
    </row>
    <row r="51" spans="1:14" s="106" customFormat="1" ht="21" customHeight="1">
      <c r="A51" s="178"/>
      <c r="B51" s="183"/>
      <c r="C51" s="180"/>
      <c r="D51" s="185"/>
      <c r="E51" s="185"/>
      <c r="F51" s="174"/>
      <c r="G51" s="182">
        <v>470970</v>
      </c>
      <c r="H51" s="182"/>
      <c r="I51" s="182"/>
      <c r="L51" s="165"/>
    </row>
    <row r="52" spans="1:14" s="106" customFormat="1" ht="21" customHeight="1">
      <c r="A52" s="178" t="s">
        <v>123</v>
      </c>
      <c r="B52" s="179" t="s">
        <v>145</v>
      </c>
      <c r="C52" s="180" t="s">
        <v>24</v>
      </c>
      <c r="D52" s="185">
        <v>2749333</v>
      </c>
      <c r="E52" s="185"/>
      <c r="F52" s="182">
        <f>SUM(+D52-D53)</f>
        <v>2749333</v>
      </c>
      <c r="G52" s="182"/>
      <c r="H52" s="182"/>
      <c r="I52" s="174"/>
      <c r="M52" s="107"/>
    </row>
    <row r="53" spans="1:14" s="106" customFormat="1" ht="21" customHeight="1">
      <c r="A53" s="178"/>
      <c r="B53" s="179"/>
      <c r="C53" s="180"/>
      <c r="D53" s="185"/>
      <c r="E53" s="185"/>
      <c r="F53" s="174"/>
      <c r="G53" s="182">
        <v>2349431</v>
      </c>
      <c r="H53" s="182"/>
      <c r="I53" s="182"/>
      <c r="L53" s="165"/>
      <c r="M53" s="107"/>
    </row>
    <row r="54" spans="1:14" s="106" customFormat="1" ht="21" customHeight="1">
      <c r="A54" s="178" t="s">
        <v>124</v>
      </c>
      <c r="B54" s="183" t="s">
        <v>146</v>
      </c>
      <c r="C54" s="180" t="s">
        <v>25</v>
      </c>
      <c r="D54" s="181">
        <v>227501</v>
      </c>
      <c r="E54" s="181"/>
      <c r="F54" s="182">
        <f>SUM(+D54-D55)</f>
        <v>227501</v>
      </c>
      <c r="G54" s="182"/>
      <c r="H54" s="182"/>
      <c r="I54" s="174"/>
    </row>
    <row r="55" spans="1:14" s="106" customFormat="1" ht="21" customHeight="1">
      <c r="A55" s="178"/>
      <c r="B55" s="183"/>
      <c r="C55" s="180"/>
      <c r="D55" s="185"/>
      <c r="E55" s="185"/>
      <c r="F55" s="174"/>
      <c r="G55" s="182">
        <v>452501</v>
      </c>
      <c r="H55" s="182"/>
      <c r="I55" s="182"/>
      <c r="L55" s="165"/>
    </row>
    <row r="56" spans="1:14" s="106" customFormat="1" ht="21" customHeight="1">
      <c r="A56" s="178" t="s">
        <v>125</v>
      </c>
      <c r="B56" s="179" t="s">
        <v>147</v>
      </c>
      <c r="C56" s="180" t="s">
        <v>26</v>
      </c>
      <c r="D56" s="185"/>
      <c r="E56" s="185"/>
      <c r="F56" s="182">
        <f>SUM(+D56-D57)</f>
        <v>0</v>
      </c>
      <c r="G56" s="182"/>
      <c r="H56" s="182"/>
      <c r="I56" s="174"/>
    </row>
    <row r="57" spans="1:14" s="106" customFormat="1" ht="21" customHeight="1">
      <c r="A57" s="178"/>
      <c r="B57" s="179"/>
      <c r="C57" s="180"/>
      <c r="D57" s="185"/>
      <c r="E57" s="185"/>
      <c r="F57" s="174"/>
      <c r="G57" s="182"/>
      <c r="H57" s="182"/>
      <c r="I57" s="182"/>
      <c r="L57" s="165"/>
    </row>
    <row r="58" spans="1:14" s="106" customFormat="1" ht="21" customHeight="1">
      <c r="A58" s="178" t="s">
        <v>126</v>
      </c>
      <c r="B58" s="183" t="s">
        <v>148</v>
      </c>
      <c r="C58" s="180" t="s">
        <v>27</v>
      </c>
      <c r="D58" s="181"/>
      <c r="E58" s="181"/>
      <c r="F58" s="182">
        <f>SUM(+D58-D59)</f>
        <v>0</v>
      </c>
      <c r="G58" s="182"/>
      <c r="H58" s="182"/>
      <c r="I58" s="174"/>
    </row>
    <row r="59" spans="1:14" s="106" customFormat="1" ht="21" customHeight="1">
      <c r="A59" s="178"/>
      <c r="B59" s="183"/>
      <c r="C59" s="180"/>
      <c r="D59" s="185"/>
      <c r="E59" s="185"/>
      <c r="F59" s="174"/>
      <c r="G59" s="182"/>
      <c r="H59" s="182"/>
      <c r="I59" s="182"/>
      <c r="L59" s="165"/>
    </row>
    <row r="60" spans="1:14" s="106" customFormat="1" ht="21" customHeight="1">
      <c r="A60" s="178" t="s">
        <v>127</v>
      </c>
      <c r="B60" s="179" t="s">
        <v>149</v>
      </c>
      <c r="C60" s="180" t="s">
        <v>28</v>
      </c>
      <c r="D60" s="185"/>
      <c r="E60" s="185"/>
      <c r="F60" s="182">
        <f>SUM(+D60-D61)</f>
        <v>0</v>
      </c>
      <c r="G60" s="182"/>
      <c r="H60" s="182"/>
      <c r="I60" s="174"/>
    </row>
    <row r="61" spans="1:14" s="106" customFormat="1" ht="21" customHeight="1">
      <c r="A61" s="178"/>
      <c r="B61" s="179"/>
      <c r="C61" s="180"/>
      <c r="D61" s="185"/>
      <c r="E61" s="185"/>
      <c r="F61" s="174"/>
      <c r="G61" s="182"/>
      <c r="H61" s="182"/>
      <c r="I61" s="182"/>
      <c r="L61" s="165"/>
    </row>
    <row r="62" spans="1:14" ht="21" customHeight="1">
      <c r="A62" s="186" t="s">
        <v>119</v>
      </c>
      <c r="B62" s="187" t="s">
        <v>560</v>
      </c>
      <c r="C62" s="188" t="s">
        <v>29</v>
      </c>
      <c r="D62" s="185">
        <v>1999559</v>
      </c>
      <c r="E62" s="185"/>
      <c r="F62" s="182">
        <f>SUM(+D62-D63)</f>
        <v>1953978</v>
      </c>
      <c r="G62" s="182"/>
      <c r="H62" s="182"/>
      <c r="I62" s="174"/>
      <c r="J62" s="77"/>
      <c r="K62" s="77"/>
      <c r="N62" s="77"/>
    </row>
    <row r="63" spans="1:14" ht="21" customHeight="1">
      <c r="A63" s="186"/>
      <c r="B63" s="187"/>
      <c r="C63" s="188"/>
      <c r="D63" s="185">
        <v>45581</v>
      </c>
      <c r="E63" s="185"/>
      <c r="F63" s="174"/>
      <c r="G63" s="182">
        <v>2737064</v>
      </c>
      <c r="H63" s="182"/>
      <c r="I63" s="182"/>
      <c r="J63" s="77"/>
      <c r="K63" s="77"/>
      <c r="N63" s="77"/>
    </row>
    <row r="64" spans="1:14" ht="21" customHeight="1">
      <c r="A64" s="186" t="s">
        <v>120</v>
      </c>
      <c r="B64" s="187" t="s">
        <v>561</v>
      </c>
      <c r="C64" s="188" t="s">
        <v>30</v>
      </c>
      <c r="D64" s="185">
        <v>7976</v>
      </c>
      <c r="E64" s="185"/>
      <c r="F64" s="182">
        <f>SUM(+D64-D65)</f>
        <v>7976</v>
      </c>
      <c r="G64" s="182"/>
      <c r="H64" s="182"/>
      <c r="I64" s="174"/>
      <c r="J64" s="77"/>
      <c r="K64" s="77"/>
      <c r="N64" s="77"/>
    </row>
    <row r="65" spans="1:14" ht="21" customHeight="1">
      <c r="A65" s="186"/>
      <c r="B65" s="187"/>
      <c r="C65" s="188"/>
      <c r="D65" s="185">
        <f>+D67+D69+D71+D73+D75+D77</f>
        <v>0</v>
      </c>
      <c r="E65" s="185"/>
      <c r="F65" s="174"/>
      <c r="G65" s="182">
        <v>613474</v>
      </c>
      <c r="H65" s="182"/>
      <c r="I65" s="182"/>
      <c r="J65" s="77"/>
      <c r="K65" s="77"/>
      <c r="N65" s="77"/>
    </row>
    <row r="66" spans="1:14" s="106" customFormat="1" ht="21" customHeight="1">
      <c r="A66" s="178" t="s">
        <v>489</v>
      </c>
      <c r="B66" s="183" t="s">
        <v>151</v>
      </c>
      <c r="C66" s="180" t="s">
        <v>31</v>
      </c>
      <c r="D66" s="181">
        <v>302</v>
      </c>
      <c r="E66" s="181"/>
      <c r="F66" s="182">
        <f>SUM(+D66-D67)</f>
        <v>302</v>
      </c>
      <c r="G66" s="182"/>
      <c r="H66" s="182"/>
      <c r="I66" s="174"/>
    </row>
    <row r="67" spans="1:14" s="106" customFormat="1" ht="21" customHeight="1">
      <c r="A67" s="178"/>
      <c r="B67" s="183"/>
      <c r="C67" s="180"/>
      <c r="D67" s="185"/>
      <c r="E67" s="185"/>
      <c r="F67" s="174"/>
      <c r="G67" s="182">
        <v>0</v>
      </c>
      <c r="H67" s="182"/>
      <c r="I67" s="182"/>
      <c r="L67" s="165"/>
    </row>
    <row r="68" spans="1:14" s="106" customFormat="1" ht="21" customHeight="1">
      <c r="A68" s="178" t="s">
        <v>121</v>
      </c>
      <c r="B68" s="179" t="s">
        <v>463</v>
      </c>
      <c r="C68" s="180" t="s">
        <v>32</v>
      </c>
      <c r="D68" s="181"/>
      <c r="E68" s="181"/>
      <c r="F68" s="182">
        <f>SUM(+D68-D69)</f>
        <v>0</v>
      </c>
      <c r="G68" s="182"/>
      <c r="H68" s="182"/>
      <c r="I68" s="174"/>
    </row>
    <row r="69" spans="1:14" s="106" customFormat="1" ht="21" customHeight="1">
      <c r="A69" s="178"/>
      <c r="B69" s="179"/>
      <c r="C69" s="180"/>
      <c r="D69" s="181"/>
      <c r="E69" s="181"/>
      <c r="F69" s="174"/>
      <c r="G69" s="182"/>
      <c r="H69" s="182"/>
      <c r="I69" s="182"/>
      <c r="L69" s="165"/>
    </row>
    <row r="70" spans="1:14" s="106" customFormat="1" ht="21" customHeight="1">
      <c r="A70" s="178" t="s">
        <v>122</v>
      </c>
      <c r="B70" s="183" t="s">
        <v>152</v>
      </c>
      <c r="C70" s="180" t="s">
        <v>33</v>
      </c>
      <c r="D70" s="185"/>
      <c r="E70" s="185"/>
      <c r="F70" s="182">
        <f>SUM(+D70-D71)</f>
        <v>0</v>
      </c>
      <c r="G70" s="182"/>
      <c r="H70" s="182"/>
      <c r="I70" s="174"/>
    </row>
    <row r="71" spans="1:14" s="106" customFormat="1" ht="21" customHeight="1">
      <c r="A71" s="178"/>
      <c r="B71" s="183"/>
      <c r="C71" s="180"/>
      <c r="D71" s="185"/>
      <c r="E71" s="185"/>
      <c r="F71" s="174"/>
      <c r="G71" s="182"/>
      <c r="H71" s="182"/>
      <c r="I71" s="182"/>
      <c r="L71" s="165"/>
    </row>
    <row r="72" spans="1:14" s="106" customFormat="1" ht="21" customHeight="1">
      <c r="A72" s="178" t="s">
        <v>123</v>
      </c>
      <c r="B72" s="183" t="s">
        <v>153</v>
      </c>
      <c r="C72" s="180" t="s">
        <v>34</v>
      </c>
      <c r="D72" s="185"/>
      <c r="E72" s="185"/>
      <c r="F72" s="182">
        <f>SUM(+D72-D73)</f>
        <v>0</v>
      </c>
      <c r="G72" s="182"/>
      <c r="H72" s="182"/>
      <c r="I72" s="174"/>
    </row>
    <row r="73" spans="1:14" s="106" customFormat="1" ht="21" customHeight="1">
      <c r="A73" s="178"/>
      <c r="B73" s="183"/>
      <c r="C73" s="180"/>
      <c r="D73" s="185"/>
      <c r="E73" s="185"/>
      <c r="F73" s="174"/>
      <c r="G73" s="182"/>
      <c r="H73" s="182"/>
      <c r="I73" s="182"/>
      <c r="L73" s="165"/>
    </row>
    <row r="74" spans="1:14" s="106" customFormat="1" ht="21" customHeight="1">
      <c r="A74" s="178" t="s">
        <v>124</v>
      </c>
      <c r="B74" s="183" t="s">
        <v>154</v>
      </c>
      <c r="C74" s="180" t="s">
        <v>35</v>
      </c>
      <c r="D74" s="181">
        <v>7674</v>
      </c>
      <c r="E74" s="181"/>
      <c r="F74" s="182">
        <f>SUM(+D74-D75)</f>
        <v>7674</v>
      </c>
      <c r="G74" s="182"/>
      <c r="H74" s="182"/>
      <c r="I74" s="174"/>
    </row>
    <row r="75" spans="1:14" s="106" customFormat="1" ht="21" customHeight="1">
      <c r="A75" s="178"/>
      <c r="B75" s="183"/>
      <c r="C75" s="180"/>
      <c r="D75" s="185"/>
      <c r="E75" s="185"/>
      <c r="F75" s="174"/>
      <c r="G75" s="182">
        <v>613474</v>
      </c>
      <c r="H75" s="182"/>
      <c r="I75" s="182"/>
      <c r="L75" s="165"/>
    </row>
    <row r="76" spans="1:14" s="106" customFormat="1" ht="21" customHeight="1">
      <c r="A76" s="178" t="s">
        <v>125</v>
      </c>
      <c r="B76" s="183" t="s">
        <v>155</v>
      </c>
      <c r="C76" s="180" t="s">
        <v>36</v>
      </c>
      <c r="D76" s="181"/>
      <c r="E76" s="181"/>
      <c r="F76" s="182">
        <f>SUM(+D76-D77)</f>
        <v>0</v>
      </c>
      <c r="G76" s="182"/>
      <c r="H76" s="182"/>
      <c r="I76" s="174"/>
    </row>
    <row r="77" spans="1:14" s="106" customFormat="1" ht="21" customHeight="1">
      <c r="A77" s="178"/>
      <c r="B77" s="183"/>
      <c r="C77" s="180"/>
      <c r="D77" s="185"/>
      <c r="E77" s="185"/>
      <c r="F77" s="174"/>
      <c r="G77" s="182"/>
      <c r="H77" s="182"/>
      <c r="I77" s="182"/>
      <c r="L77" s="165"/>
    </row>
    <row r="78" spans="1:14" ht="21" customHeight="1">
      <c r="A78" s="186" t="s">
        <v>133</v>
      </c>
      <c r="B78" s="187" t="s">
        <v>562</v>
      </c>
      <c r="C78" s="188" t="s">
        <v>37</v>
      </c>
      <c r="D78" s="185">
        <v>565239</v>
      </c>
      <c r="E78" s="185"/>
      <c r="F78" s="182">
        <f>SUM(+D78-D79)</f>
        <v>522498</v>
      </c>
      <c r="G78" s="182"/>
      <c r="H78" s="182"/>
      <c r="I78" s="174"/>
      <c r="J78" s="77"/>
      <c r="K78" s="77"/>
      <c r="N78" s="77"/>
    </row>
    <row r="79" spans="1:14" ht="21" customHeight="1">
      <c r="A79" s="186"/>
      <c r="B79" s="187"/>
      <c r="C79" s="188"/>
      <c r="D79" s="185">
        <v>42741</v>
      </c>
      <c r="E79" s="185"/>
      <c r="F79" s="174"/>
      <c r="G79" s="182">
        <v>522498</v>
      </c>
      <c r="H79" s="182"/>
      <c r="I79" s="182"/>
      <c r="J79" s="77"/>
      <c r="K79" s="77"/>
      <c r="N79" s="77"/>
    </row>
    <row r="80" spans="1:14" s="106" customFormat="1" ht="21" customHeight="1">
      <c r="A80" s="178" t="s">
        <v>490</v>
      </c>
      <c r="B80" s="179" t="s">
        <v>464</v>
      </c>
      <c r="C80" s="180" t="s">
        <v>38</v>
      </c>
      <c r="D80" s="181">
        <v>522498</v>
      </c>
      <c r="E80" s="181"/>
      <c r="F80" s="182">
        <f>SUM(+D80-D81)</f>
        <v>522498</v>
      </c>
      <c r="G80" s="182"/>
      <c r="H80" s="182"/>
      <c r="I80" s="174"/>
      <c r="L80" s="165"/>
    </row>
    <row r="81" spans="1:14" s="106" customFormat="1" ht="21" customHeight="1">
      <c r="A81" s="178"/>
      <c r="B81" s="179"/>
      <c r="C81" s="180"/>
      <c r="D81" s="185"/>
      <c r="E81" s="185"/>
      <c r="F81" s="174"/>
      <c r="G81" s="182">
        <v>522498</v>
      </c>
      <c r="H81" s="182"/>
      <c r="I81" s="182"/>
      <c r="L81" s="165"/>
    </row>
    <row r="82" spans="1:14" s="106" customFormat="1" ht="21" customHeight="1">
      <c r="A82" s="178" t="s">
        <v>121</v>
      </c>
      <c r="B82" s="179" t="s">
        <v>564</v>
      </c>
      <c r="C82" s="180" t="s">
        <v>39</v>
      </c>
      <c r="D82" s="181"/>
      <c r="E82" s="181"/>
      <c r="F82" s="182"/>
      <c r="G82" s="182"/>
      <c r="H82" s="182"/>
      <c r="I82" s="174"/>
      <c r="L82" s="165"/>
    </row>
    <row r="83" spans="1:14" s="106" customFormat="1" ht="21" customHeight="1">
      <c r="A83" s="178"/>
      <c r="B83" s="179"/>
      <c r="C83" s="180"/>
      <c r="D83" s="185"/>
      <c r="E83" s="185"/>
      <c r="F83" s="174"/>
      <c r="G83" s="182"/>
      <c r="H83" s="182"/>
      <c r="I83" s="182"/>
      <c r="L83" s="165"/>
    </row>
    <row r="84" spans="1:14" s="106" customFormat="1" ht="21" customHeight="1">
      <c r="A84" s="178" t="s">
        <v>122</v>
      </c>
      <c r="B84" s="179" t="s">
        <v>465</v>
      </c>
      <c r="C84" s="180" t="s">
        <v>40</v>
      </c>
      <c r="D84" s="185">
        <v>522498</v>
      </c>
      <c r="E84" s="185"/>
      <c r="F84" s="182">
        <f>SUM(+D84-D85)</f>
        <v>522498</v>
      </c>
      <c r="G84" s="182"/>
      <c r="H84" s="182"/>
      <c r="I84" s="174"/>
    </row>
    <row r="85" spans="1:14" s="106" customFormat="1" ht="21" customHeight="1">
      <c r="A85" s="178"/>
      <c r="B85" s="179"/>
      <c r="C85" s="180"/>
      <c r="D85" s="185"/>
      <c r="E85" s="185"/>
      <c r="F85" s="174"/>
      <c r="G85" s="182">
        <v>522498</v>
      </c>
      <c r="H85" s="182"/>
      <c r="I85" s="182"/>
      <c r="L85" s="165"/>
    </row>
    <row r="86" spans="1:14" s="106" customFormat="1" ht="21" customHeight="1">
      <c r="A86" s="178" t="s">
        <v>123</v>
      </c>
      <c r="B86" s="179" t="s">
        <v>156</v>
      </c>
      <c r="C86" s="180" t="s">
        <v>41</v>
      </c>
      <c r="D86" s="185"/>
      <c r="E86" s="185"/>
      <c r="F86" s="182">
        <f>SUM(+D86-D87)</f>
        <v>0</v>
      </c>
      <c r="G86" s="182"/>
      <c r="H86" s="182"/>
      <c r="I86" s="174"/>
      <c r="M86" s="107"/>
    </row>
    <row r="87" spans="1:14" s="106" customFormat="1" ht="21" customHeight="1">
      <c r="A87" s="178"/>
      <c r="B87" s="179"/>
      <c r="C87" s="180"/>
      <c r="D87" s="185"/>
      <c r="E87" s="185"/>
      <c r="F87" s="174"/>
      <c r="G87" s="182"/>
      <c r="H87" s="182"/>
      <c r="I87" s="182"/>
      <c r="L87" s="165"/>
      <c r="M87" s="107"/>
    </row>
    <row r="88" spans="1:14" s="106" customFormat="1" ht="21" customHeight="1">
      <c r="A88" s="178" t="s">
        <v>124</v>
      </c>
      <c r="B88" s="179" t="s">
        <v>157</v>
      </c>
      <c r="C88" s="180" t="s">
        <v>42</v>
      </c>
      <c r="D88" s="185"/>
      <c r="E88" s="185"/>
      <c r="F88" s="182">
        <f>SUM(+D88-D89)</f>
        <v>0</v>
      </c>
      <c r="G88" s="182"/>
      <c r="H88" s="182"/>
      <c r="I88" s="174"/>
      <c r="M88" s="107"/>
    </row>
    <row r="89" spans="1:14" s="106" customFormat="1" ht="21" customHeight="1">
      <c r="A89" s="178"/>
      <c r="B89" s="179"/>
      <c r="C89" s="180"/>
      <c r="D89" s="185"/>
      <c r="E89" s="185"/>
      <c r="F89" s="174"/>
      <c r="G89" s="182"/>
      <c r="H89" s="182"/>
      <c r="I89" s="182"/>
      <c r="L89" s="165"/>
      <c r="M89" s="107"/>
    </row>
    <row r="90" spans="1:14" s="106" customFormat="1" ht="21" customHeight="1">
      <c r="A90" s="178" t="s">
        <v>125</v>
      </c>
      <c r="B90" s="179" t="s">
        <v>158</v>
      </c>
      <c r="C90" s="180" t="s">
        <v>43</v>
      </c>
      <c r="D90" s="185">
        <v>42741</v>
      </c>
      <c r="E90" s="185"/>
      <c r="F90" s="182">
        <f>SUM(+D90-D91)</f>
        <v>0</v>
      </c>
      <c r="G90" s="182"/>
      <c r="H90" s="182"/>
      <c r="I90" s="174"/>
      <c r="M90" s="107"/>
    </row>
    <row r="91" spans="1:14" s="106" customFormat="1" ht="21" customHeight="1">
      <c r="A91" s="178"/>
      <c r="B91" s="179"/>
      <c r="C91" s="180"/>
      <c r="D91" s="185">
        <v>42741</v>
      </c>
      <c r="E91" s="185"/>
      <c r="F91" s="174"/>
      <c r="G91" s="182"/>
      <c r="H91" s="182"/>
      <c r="I91" s="182"/>
      <c r="L91" s="165"/>
      <c r="M91" s="107"/>
    </row>
    <row r="92" spans="1:14" s="106" customFormat="1" ht="21" customHeight="1">
      <c r="A92" s="178" t="s">
        <v>126</v>
      </c>
      <c r="B92" s="183" t="s">
        <v>159</v>
      </c>
      <c r="C92" s="180" t="s">
        <v>44</v>
      </c>
      <c r="D92" s="181"/>
      <c r="E92" s="181"/>
      <c r="F92" s="182">
        <f>SUM(+D92-D93)</f>
        <v>0</v>
      </c>
      <c r="G92" s="182"/>
      <c r="H92" s="182"/>
      <c r="I92" s="174"/>
    </row>
    <row r="93" spans="1:14" s="106" customFormat="1" ht="21" customHeight="1">
      <c r="A93" s="178"/>
      <c r="B93" s="183"/>
      <c r="C93" s="180"/>
      <c r="D93" s="185"/>
      <c r="E93" s="185"/>
      <c r="F93" s="174"/>
      <c r="G93" s="182"/>
      <c r="H93" s="182"/>
      <c r="I93" s="182"/>
      <c r="L93" s="165"/>
    </row>
    <row r="94" spans="1:14" ht="21" customHeight="1">
      <c r="A94" s="186" t="s">
        <v>142</v>
      </c>
      <c r="B94" s="187" t="s">
        <v>565</v>
      </c>
      <c r="C94" s="180" t="s">
        <v>45</v>
      </c>
      <c r="D94" s="185">
        <v>1426044</v>
      </c>
      <c r="E94" s="185"/>
      <c r="F94" s="182">
        <f>SUM(+D94-D95)</f>
        <v>1423204</v>
      </c>
      <c r="G94" s="182"/>
      <c r="H94" s="182"/>
      <c r="I94" s="174"/>
      <c r="J94" s="77"/>
      <c r="K94" s="77"/>
      <c r="N94" s="77"/>
    </row>
    <row r="95" spans="1:14" ht="21" customHeight="1">
      <c r="A95" s="186"/>
      <c r="B95" s="187"/>
      <c r="C95" s="180"/>
      <c r="D95" s="185">
        <v>2840</v>
      </c>
      <c r="E95" s="185"/>
      <c r="F95" s="174"/>
      <c r="G95" s="182">
        <v>1600719</v>
      </c>
      <c r="H95" s="182"/>
      <c r="I95" s="182"/>
      <c r="J95" s="77"/>
      <c r="K95" s="77"/>
      <c r="L95" s="165"/>
      <c r="N95" s="77"/>
    </row>
    <row r="96" spans="1:14" s="106" customFormat="1" ht="21" customHeight="1">
      <c r="A96" s="178" t="s">
        <v>491</v>
      </c>
      <c r="B96" s="179" t="s">
        <v>464</v>
      </c>
      <c r="C96" s="180" t="s">
        <v>46</v>
      </c>
      <c r="D96" s="181">
        <v>1425444</v>
      </c>
      <c r="E96" s="181"/>
      <c r="F96" s="182">
        <f>SUM(+D96-D97)</f>
        <v>1422604</v>
      </c>
      <c r="G96" s="182"/>
      <c r="H96" s="182"/>
      <c r="I96" s="174"/>
      <c r="M96" s="107"/>
    </row>
    <row r="97" spans="1:14" s="106" customFormat="1" ht="21" customHeight="1">
      <c r="A97" s="178"/>
      <c r="B97" s="179"/>
      <c r="C97" s="180"/>
      <c r="D97" s="185">
        <v>2840</v>
      </c>
      <c r="E97" s="185"/>
      <c r="F97" s="174"/>
      <c r="G97" s="182">
        <v>1600719</v>
      </c>
      <c r="H97" s="182"/>
      <c r="I97" s="182"/>
      <c r="L97" s="165"/>
      <c r="M97" s="107"/>
    </row>
    <row r="98" spans="1:14" s="106" customFormat="1" ht="21" customHeight="1">
      <c r="A98" s="178" t="s">
        <v>121</v>
      </c>
      <c r="B98" s="179" t="s">
        <v>564</v>
      </c>
      <c r="C98" s="180" t="s">
        <v>47</v>
      </c>
      <c r="D98" s="181"/>
      <c r="E98" s="181"/>
      <c r="F98" s="182"/>
      <c r="G98" s="182"/>
      <c r="H98" s="182"/>
      <c r="I98" s="174"/>
      <c r="L98" s="165"/>
      <c r="M98" s="107"/>
    </row>
    <row r="99" spans="1:14" s="106" customFormat="1" ht="21" customHeight="1">
      <c r="A99" s="178"/>
      <c r="B99" s="179"/>
      <c r="C99" s="180"/>
      <c r="D99" s="185"/>
      <c r="E99" s="185"/>
      <c r="F99" s="174"/>
      <c r="G99" s="182"/>
      <c r="H99" s="182"/>
      <c r="I99" s="182"/>
      <c r="L99" s="165"/>
      <c r="M99" s="107"/>
    </row>
    <row r="100" spans="1:14" s="106" customFormat="1" ht="21" customHeight="1">
      <c r="A100" s="178" t="s">
        <v>122</v>
      </c>
      <c r="B100" s="179" t="s">
        <v>465</v>
      </c>
      <c r="C100" s="180" t="s">
        <v>48</v>
      </c>
      <c r="D100" s="181"/>
      <c r="E100" s="181"/>
      <c r="F100" s="182">
        <f>SUM(+D100-D101)</f>
        <v>0</v>
      </c>
      <c r="G100" s="182"/>
      <c r="H100" s="182"/>
      <c r="I100" s="174"/>
      <c r="M100" s="107"/>
    </row>
    <row r="101" spans="1:14" s="106" customFormat="1" ht="21" customHeight="1">
      <c r="A101" s="178"/>
      <c r="B101" s="179"/>
      <c r="C101" s="180"/>
      <c r="D101" s="185"/>
      <c r="E101" s="185"/>
      <c r="F101" s="174"/>
      <c r="G101" s="182"/>
      <c r="H101" s="182"/>
      <c r="I101" s="182"/>
      <c r="L101" s="165"/>
      <c r="M101" s="107"/>
    </row>
    <row r="102" spans="1:14" s="106" customFormat="1" ht="21" customHeight="1">
      <c r="A102" s="178" t="s">
        <v>123</v>
      </c>
      <c r="B102" s="179" t="s">
        <v>156</v>
      </c>
      <c r="C102" s="180" t="s">
        <v>49</v>
      </c>
      <c r="D102" s="185"/>
      <c r="E102" s="185"/>
      <c r="F102" s="182">
        <f>SUM(+D102-D103)</f>
        <v>0</v>
      </c>
      <c r="G102" s="182"/>
      <c r="H102" s="182"/>
      <c r="I102" s="174"/>
      <c r="M102" s="107"/>
    </row>
    <row r="103" spans="1:14" s="106" customFormat="1" ht="21" customHeight="1">
      <c r="A103" s="178"/>
      <c r="B103" s="179"/>
      <c r="C103" s="180"/>
      <c r="D103" s="185"/>
      <c r="E103" s="185"/>
      <c r="F103" s="174"/>
      <c r="G103" s="182"/>
      <c r="H103" s="182"/>
      <c r="I103" s="182"/>
      <c r="L103" s="165"/>
      <c r="M103" s="107"/>
    </row>
    <row r="104" spans="1:14" s="106" customFormat="1" ht="21" customHeight="1">
      <c r="A104" s="178" t="s">
        <v>124</v>
      </c>
      <c r="B104" s="179" t="s">
        <v>466</v>
      </c>
      <c r="C104" s="180" t="s">
        <v>50</v>
      </c>
      <c r="D104" s="185"/>
      <c r="E104" s="185"/>
      <c r="F104" s="182">
        <f>SUM(+D104-D105)</f>
        <v>0</v>
      </c>
      <c r="G104" s="182"/>
      <c r="H104" s="182"/>
      <c r="I104" s="174"/>
      <c r="M104" s="107"/>
    </row>
    <row r="105" spans="1:14" s="106" customFormat="1" ht="21" customHeight="1">
      <c r="A105" s="178"/>
      <c r="B105" s="179"/>
      <c r="C105" s="180"/>
      <c r="D105" s="185"/>
      <c r="E105" s="185"/>
      <c r="F105" s="174"/>
      <c r="G105" s="182"/>
      <c r="H105" s="182"/>
      <c r="I105" s="182"/>
      <c r="L105" s="165"/>
      <c r="M105" s="107"/>
    </row>
    <row r="106" spans="1:14" s="106" customFormat="1" ht="21" customHeight="1">
      <c r="A106" s="178" t="s">
        <v>125</v>
      </c>
      <c r="B106" s="183" t="s">
        <v>161</v>
      </c>
      <c r="C106" s="180" t="s">
        <v>51</v>
      </c>
      <c r="D106" s="185"/>
      <c r="E106" s="185"/>
      <c r="F106" s="182">
        <f>SUM(+D106-D107)</f>
        <v>0</v>
      </c>
      <c r="G106" s="182"/>
      <c r="H106" s="182"/>
      <c r="I106" s="174"/>
    </row>
    <row r="107" spans="1:14" s="106" customFormat="1" ht="21" customHeight="1">
      <c r="A107" s="178"/>
      <c r="B107" s="183"/>
      <c r="C107" s="180"/>
      <c r="D107" s="185"/>
      <c r="E107" s="185"/>
      <c r="F107" s="174"/>
      <c r="G107" s="182"/>
      <c r="H107" s="182"/>
      <c r="I107" s="182"/>
      <c r="L107" s="165"/>
    </row>
    <row r="108" spans="1:14" s="106" customFormat="1" ht="21" customHeight="1">
      <c r="A108" s="178" t="s">
        <v>126</v>
      </c>
      <c r="B108" s="183" t="s">
        <v>467</v>
      </c>
      <c r="C108" s="180" t="s">
        <v>52</v>
      </c>
      <c r="D108" s="185">
        <v>0</v>
      </c>
      <c r="E108" s="185"/>
      <c r="F108" s="182">
        <f>SUM(+D108-D109)</f>
        <v>0</v>
      </c>
      <c r="G108" s="182"/>
      <c r="H108" s="182"/>
      <c r="I108" s="174"/>
    </row>
    <row r="109" spans="1:14" s="106" customFormat="1" ht="21" customHeight="1">
      <c r="A109" s="178"/>
      <c r="B109" s="183"/>
      <c r="C109" s="180"/>
      <c r="D109" s="185"/>
      <c r="E109" s="185"/>
      <c r="F109" s="174"/>
      <c r="G109" s="182"/>
      <c r="H109" s="182"/>
      <c r="I109" s="182"/>
      <c r="L109" s="165"/>
    </row>
    <row r="110" spans="1:14" s="106" customFormat="1" ht="21" customHeight="1">
      <c r="A110" s="178" t="s">
        <v>127</v>
      </c>
      <c r="B110" s="179" t="s">
        <v>158</v>
      </c>
      <c r="C110" s="180" t="s">
        <v>53</v>
      </c>
      <c r="D110" s="181">
        <v>600</v>
      </c>
      <c r="E110" s="181"/>
      <c r="F110" s="182">
        <f>SUM(+D110-D111)</f>
        <v>600</v>
      </c>
      <c r="G110" s="182"/>
      <c r="H110" s="182"/>
      <c r="I110" s="174"/>
      <c r="M110" s="107"/>
    </row>
    <row r="111" spans="1:14" s="106" customFormat="1" ht="21" customHeight="1">
      <c r="A111" s="178"/>
      <c r="B111" s="179"/>
      <c r="C111" s="180"/>
      <c r="D111" s="185"/>
      <c r="E111" s="185"/>
      <c r="F111" s="174"/>
      <c r="G111" s="182">
        <v>0</v>
      </c>
      <c r="H111" s="182"/>
      <c r="I111" s="182"/>
      <c r="L111" s="165"/>
      <c r="M111" s="107"/>
    </row>
    <row r="112" spans="1:14" ht="21" customHeight="1">
      <c r="A112" s="186" t="s">
        <v>200</v>
      </c>
      <c r="B112" s="187" t="s">
        <v>492</v>
      </c>
      <c r="C112" s="180" t="s">
        <v>54</v>
      </c>
      <c r="D112" s="185">
        <v>300</v>
      </c>
      <c r="E112" s="185"/>
      <c r="F112" s="182">
        <f>SUM(+D112-D113)</f>
        <v>300</v>
      </c>
      <c r="G112" s="182"/>
      <c r="H112" s="182"/>
      <c r="I112" s="174"/>
      <c r="J112" s="77"/>
      <c r="K112" s="77"/>
      <c r="N112" s="77"/>
    </row>
    <row r="113" spans="1:14" ht="21" customHeight="1">
      <c r="A113" s="186"/>
      <c r="B113" s="187"/>
      <c r="C113" s="180"/>
      <c r="D113" s="185">
        <f>+D115+D117+D119+D121+D123</f>
        <v>0</v>
      </c>
      <c r="E113" s="185"/>
      <c r="F113" s="174"/>
      <c r="G113" s="182">
        <v>373</v>
      </c>
      <c r="H113" s="182"/>
      <c r="I113" s="182"/>
      <c r="J113" s="77"/>
      <c r="K113" s="77"/>
      <c r="N113" s="77"/>
    </row>
    <row r="114" spans="1:14" s="106" customFormat="1" ht="21" customHeight="1">
      <c r="A114" s="178" t="s">
        <v>201</v>
      </c>
      <c r="B114" s="183" t="s">
        <v>162</v>
      </c>
      <c r="C114" s="180" t="s">
        <v>55</v>
      </c>
      <c r="D114" s="181">
        <v>300</v>
      </c>
      <c r="E114" s="181"/>
      <c r="F114" s="182">
        <v>300</v>
      </c>
      <c r="G114" s="182"/>
      <c r="H114" s="182"/>
      <c r="I114" s="174"/>
    </row>
    <row r="115" spans="1:14" s="106" customFormat="1" ht="21" customHeight="1">
      <c r="A115" s="178"/>
      <c r="B115" s="183"/>
      <c r="C115" s="180"/>
      <c r="D115" s="185"/>
      <c r="E115" s="185"/>
      <c r="F115" s="174"/>
      <c r="G115" s="182">
        <v>828</v>
      </c>
      <c r="H115" s="182"/>
      <c r="I115" s="182"/>
    </row>
    <row r="116" spans="1:14" s="106" customFormat="1" ht="21" customHeight="1">
      <c r="A116" s="178" t="s">
        <v>121</v>
      </c>
      <c r="B116" s="183" t="s">
        <v>468</v>
      </c>
      <c r="C116" s="180" t="s">
        <v>56</v>
      </c>
      <c r="D116" s="181">
        <v>0</v>
      </c>
      <c r="E116" s="181"/>
      <c r="F116" s="182">
        <v>0</v>
      </c>
      <c r="G116" s="182"/>
      <c r="H116" s="182"/>
      <c r="I116" s="174"/>
    </row>
    <row r="117" spans="1:14" s="106" customFormat="1" ht="21" customHeight="1">
      <c r="A117" s="178"/>
      <c r="B117" s="183"/>
      <c r="C117" s="180"/>
      <c r="D117" s="185"/>
      <c r="E117" s="185"/>
      <c r="F117" s="174"/>
      <c r="G117" s="182">
        <v>0</v>
      </c>
      <c r="H117" s="182"/>
      <c r="I117" s="182"/>
    </row>
    <row r="118" spans="1:14" s="106" customFormat="1" ht="21" customHeight="1">
      <c r="A118" s="178" t="s">
        <v>122</v>
      </c>
      <c r="B118" s="179" t="s">
        <v>163</v>
      </c>
      <c r="C118" s="180" t="s">
        <v>57</v>
      </c>
      <c r="D118" s="185"/>
      <c r="E118" s="185"/>
      <c r="F118" s="182">
        <f>SUM(+D118-D119)</f>
        <v>0</v>
      </c>
      <c r="G118" s="182"/>
      <c r="H118" s="182"/>
      <c r="I118" s="174"/>
      <c r="M118" s="107"/>
    </row>
    <row r="119" spans="1:14" s="106" customFormat="1" ht="21" customHeight="1">
      <c r="A119" s="178"/>
      <c r="B119" s="179"/>
      <c r="C119" s="180"/>
      <c r="D119" s="185"/>
      <c r="E119" s="185"/>
      <c r="F119" s="174"/>
      <c r="G119" s="182"/>
      <c r="H119" s="182"/>
      <c r="I119" s="182"/>
      <c r="M119" s="107"/>
    </row>
    <row r="120" spans="1:14" s="106" customFormat="1" ht="21" customHeight="1">
      <c r="A120" s="178" t="s">
        <v>123</v>
      </c>
      <c r="B120" s="179" t="s">
        <v>457</v>
      </c>
      <c r="C120" s="180" t="s">
        <v>58</v>
      </c>
      <c r="D120" s="185">
        <v>0</v>
      </c>
      <c r="E120" s="185"/>
      <c r="F120" s="182">
        <f>SUM(+D120-D121)</f>
        <v>0</v>
      </c>
      <c r="G120" s="182"/>
      <c r="H120" s="182"/>
      <c r="I120" s="174"/>
      <c r="M120" s="107"/>
    </row>
    <row r="121" spans="1:14" s="106" customFormat="1" ht="21" customHeight="1">
      <c r="A121" s="178"/>
      <c r="B121" s="179"/>
      <c r="C121" s="180"/>
      <c r="D121" s="185"/>
      <c r="E121" s="185"/>
      <c r="F121" s="174"/>
      <c r="G121" s="182"/>
      <c r="H121" s="182"/>
      <c r="I121" s="182"/>
      <c r="M121" s="107"/>
    </row>
    <row r="122" spans="1:14" s="106" customFormat="1" ht="21" customHeight="1">
      <c r="A122" s="178" t="s">
        <v>124</v>
      </c>
      <c r="B122" s="183" t="s">
        <v>469</v>
      </c>
      <c r="C122" s="180" t="s">
        <v>59</v>
      </c>
      <c r="D122" s="185">
        <v>0</v>
      </c>
      <c r="E122" s="185"/>
      <c r="F122" s="182">
        <f>SUM(+D122-D123)</f>
        <v>0</v>
      </c>
      <c r="G122" s="182"/>
      <c r="H122" s="182"/>
      <c r="I122" s="174"/>
    </row>
    <row r="123" spans="1:14" s="106" customFormat="1" ht="21" customHeight="1">
      <c r="A123" s="178"/>
      <c r="B123" s="183"/>
      <c r="C123" s="180"/>
      <c r="D123" s="185"/>
      <c r="E123" s="185"/>
      <c r="F123" s="174"/>
      <c r="G123" s="182">
        <v>0</v>
      </c>
      <c r="H123" s="182"/>
      <c r="I123" s="182"/>
    </row>
    <row r="124" spans="1:14" ht="21" customHeight="1">
      <c r="A124" s="186" t="s">
        <v>150</v>
      </c>
      <c r="B124" s="187" t="s">
        <v>497</v>
      </c>
      <c r="C124" s="180" t="s">
        <v>60</v>
      </c>
      <c r="D124" s="185">
        <v>14464</v>
      </c>
      <c r="E124" s="185"/>
      <c r="F124" s="182">
        <f>SUM(+D124-D125)</f>
        <v>14464</v>
      </c>
      <c r="G124" s="182"/>
      <c r="H124" s="182"/>
      <c r="I124" s="174"/>
      <c r="J124" s="77"/>
      <c r="K124" s="77"/>
      <c r="N124" s="77"/>
    </row>
    <row r="125" spans="1:14" ht="21" customHeight="1">
      <c r="A125" s="186"/>
      <c r="B125" s="187"/>
      <c r="C125" s="180"/>
      <c r="D125" s="185">
        <f>+D127+D129+D131+D133</f>
        <v>0</v>
      </c>
      <c r="E125" s="185"/>
      <c r="F125" s="174"/>
      <c r="G125" s="221">
        <v>18753</v>
      </c>
      <c r="H125" s="222"/>
      <c r="I125" s="223"/>
      <c r="J125" s="77"/>
      <c r="K125" s="77"/>
      <c r="N125" s="77"/>
    </row>
    <row r="126" spans="1:14" s="106" customFormat="1" ht="21" customHeight="1">
      <c r="A126" s="178" t="s">
        <v>204</v>
      </c>
      <c r="B126" s="183" t="s">
        <v>493</v>
      </c>
      <c r="C126" s="180" t="s">
        <v>61</v>
      </c>
      <c r="D126" s="201"/>
      <c r="E126" s="202"/>
      <c r="F126" s="182">
        <f>SUM(+D126-D127)</f>
        <v>0</v>
      </c>
      <c r="G126" s="182"/>
      <c r="H126" s="182"/>
      <c r="I126" s="174"/>
      <c r="L126" s="165"/>
    </row>
    <row r="127" spans="1:14" s="106" customFormat="1" ht="21" customHeight="1">
      <c r="A127" s="178"/>
      <c r="B127" s="183"/>
      <c r="C127" s="180"/>
      <c r="D127" s="201"/>
      <c r="E127" s="202"/>
      <c r="F127" s="174"/>
      <c r="G127" s="182"/>
      <c r="H127" s="182"/>
      <c r="I127" s="182"/>
      <c r="L127" s="165"/>
    </row>
    <row r="128" spans="1:14" s="106" customFormat="1" ht="21" customHeight="1">
      <c r="A128" s="178" t="s">
        <v>121</v>
      </c>
      <c r="B128" s="179" t="s">
        <v>494</v>
      </c>
      <c r="C128" s="180" t="s">
        <v>62</v>
      </c>
      <c r="D128" s="203">
        <v>14464</v>
      </c>
      <c r="E128" s="204"/>
      <c r="F128" s="182">
        <f>SUM(+D128-D129)</f>
        <v>14464</v>
      </c>
      <c r="G128" s="182"/>
      <c r="H128" s="182"/>
      <c r="I128" s="174"/>
      <c r="L128" s="165"/>
    </row>
    <row r="129" spans="1:14" s="106" customFormat="1" ht="21" customHeight="1">
      <c r="A129" s="178"/>
      <c r="B129" s="179"/>
      <c r="C129" s="180"/>
      <c r="D129" s="201"/>
      <c r="E129" s="202"/>
      <c r="F129" s="174"/>
      <c r="G129" s="182">
        <v>18753</v>
      </c>
      <c r="H129" s="182"/>
      <c r="I129" s="182"/>
      <c r="L129" s="165"/>
    </row>
    <row r="130" spans="1:14" s="106" customFormat="1" ht="21" customHeight="1">
      <c r="A130" s="178" t="s">
        <v>122</v>
      </c>
      <c r="B130" s="179" t="s">
        <v>496</v>
      </c>
      <c r="C130" s="180" t="s">
        <v>63</v>
      </c>
      <c r="D130" s="185"/>
      <c r="E130" s="185"/>
      <c r="F130" s="182">
        <f>SUM(+D130-D131)</f>
        <v>0</v>
      </c>
      <c r="G130" s="182"/>
      <c r="H130" s="182"/>
      <c r="I130" s="174"/>
    </row>
    <row r="131" spans="1:14" s="106" customFormat="1" ht="21" customHeight="1">
      <c r="A131" s="178"/>
      <c r="B131" s="179"/>
      <c r="C131" s="180"/>
      <c r="D131" s="185"/>
      <c r="E131" s="185"/>
      <c r="F131" s="174"/>
      <c r="G131" s="182"/>
      <c r="H131" s="182"/>
      <c r="I131" s="182"/>
      <c r="L131" s="165"/>
    </row>
    <row r="132" spans="1:14" s="106" customFormat="1" ht="21" customHeight="1" thickBot="1">
      <c r="A132" s="178" t="s">
        <v>123</v>
      </c>
      <c r="B132" s="183" t="s">
        <v>495</v>
      </c>
      <c r="C132" s="180" t="s">
        <v>64</v>
      </c>
      <c r="D132" s="181"/>
      <c r="E132" s="181"/>
      <c r="F132" s="182">
        <f>SUM(+D132-D133)</f>
        <v>0</v>
      </c>
      <c r="G132" s="182"/>
      <c r="H132" s="182"/>
      <c r="I132" s="174"/>
      <c r="J132" s="108"/>
      <c r="K132" s="108"/>
    </row>
    <row r="133" spans="1:14" s="106" customFormat="1" ht="21" customHeight="1" thickBot="1">
      <c r="A133" s="178"/>
      <c r="B133" s="183"/>
      <c r="C133" s="180"/>
      <c r="D133" s="185"/>
      <c r="E133" s="185"/>
      <c r="F133" s="174"/>
      <c r="G133" s="182"/>
      <c r="H133" s="182"/>
      <c r="I133" s="182"/>
      <c r="J133" s="108"/>
      <c r="K133" s="108"/>
    </row>
    <row r="134" spans="1:14" s="106" customFormat="1" ht="21" customHeight="1" thickBot="1">
      <c r="A134" s="109"/>
      <c r="B134" s="113"/>
      <c r="C134" s="110"/>
      <c r="D134" s="111"/>
      <c r="E134" s="112"/>
      <c r="F134" s="112"/>
      <c r="G134" s="184"/>
      <c r="H134" s="184"/>
      <c r="I134" s="112"/>
      <c r="J134" s="108"/>
      <c r="K134" s="108"/>
    </row>
    <row r="135" spans="1:14">
      <c r="D135" s="100"/>
      <c r="E135" s="102"/>
      <c r="F135" s="102"/>
      <c r="G135" s="102"/>
      <c r="H135" s="102"/>
      <c r="I135" s="102"/>
      <c r="J135" s="101"/>
      <c r="K135" s="101"/>
      <c r="N135" s="77"/>
    </row>
    <row r="136" spans="1:14">
      <c r="D136" s="100"/>
      <c r="E136" s="102"/>
      <c r="F136" s="102"/>
      <c r="G136" s="102"/>
      <c r="H136" s="102"/>
      <c r="I136" s="102"/>
      <c r="J136" s="101"/>
      <c r="K136" s="101"/>
      <c r="N136" s="77"/>
    </row>
    <row r="137" spans="1:14" s="70" customFormat="1">
      <c r="A137" s="95"/>
      <c r="B137" s="114"/>
      <c r="C137" s="82"/>
      <c r="D137" s="100"/>
      <c r="E137" s="102"/>
      <c r="F137" s="102"/>
      <c r="G137" s="102"/>
      <c r="H137" s="102"/>
      <c r="I137" s="102"/>
      <c r="J137" s="71"/>
      <c r="K137" s="71"/>
      <c r="L137" s="77"/>
      <c r="M137" s="77"/>
    </row>
  </sheetData>
  <mergeCells count="465">
    <mergeCell ref="G133:I133"/>
    <mergeCell ref="G119:I119"/>
    <mergeCell ref="G121:I121"/>
    <mergeCell ref="F130:H130"/>
    <mergeCell ref="F120:H120"/>
    <mergeCell ref="G129:I129"/>
    <mergeCell ref="G131:I131"/>
    <mergeCell ref="F132:H132"/>
    <mergeCell ref="F128:H128"/>
    <mergeCell ref="G127:I127"/>
    <mergeCell ref="G125:I125"/>
    <mergeCell ref="F126:H126"/>
    <mergeCell ref="F124:H124"/>
    <mergeCell ref="F122:H122"/>
    <mergeCell ref="G123:I123"/>
    <mergeCell ref="G117:I117"/>
    <mergeCell ref="G113:I113"/>
    <mergeCell ref="G111:I111"/>
    <mergeCell ref="G71:I71"/>
    <mergeCell ref="G73:I73"/>
    <mergeCell ref="G75:I75"/>
    <mergeCell ref="F72:H72"/>
    <mergeCell ref="G79:I79"/>
    <mergeCell ref="G81:I81"/>
    <mergeCell ref="F76:H76"/>
    <mergeCell ref="F74:H74"/>
    <mergeCell ref="G77:I77"/>
    <mergeCell ref="F78:H78"/>
    <mergeCell ref="G109:I109"/>
    <mergeCell ref="F104:H104"/>
    <mergeCell ref="F106:H106"/>
    <mergeCell ref="F110:H110"/>
    <mergeCell ref="F114:H114"/>
    <mergeCell ref="F116:H116"/>
    <mergeCell ref="F96:H96"/>
    <mergeCell ref="F100:H100"/>
    <mergeCell ref="F102:H102"/>
    <mergeCell ref="G105:I105"/>
    <mergeCell ref="G107:I107"/>
    <mergeCell ref="G101:I101"/>
    <mergeCell ref="G97:I97"/>
    <mergeCell ref="F88:H88"/>
    <mergeCell ref="F90:H90"/>
    <mergeCell ref="F86:H86"/>
    <mergeCell ref="G115:I115"/>
    <mergeCell ref="G99:I99"/>
    <mergeCell ref="F118:H118"/>
    <mergeCell ref="G91:I91"/>
    <mergeCell ref="G93:I93"/>
    <mergeCell ref="G95:I95"/>
    <mergeCell ref="F92:H92"/>
    <mergeCell ref="F94:H94"/>
    <mergeCell ref="F108:H108"/>
    <mergeCell ref="G61:I61"/>
    <mergeCell ref="G89:I89"/>
    <mergeCell ref="G63:I63"/>
    <mergeCell ref="G65:I65"/>
    <mergeCell ref="G67:I67"/>
    <mergeCell ref="G69:I69"/>
    <mergeCell ref="F80:H80"/>
    <mergeCell ref="F84:H84"/>
    <mergeCell ref="G85:I85"/>
    <mergeCell ref="G87:I87"/>
    <mergeCell ref="F68:H68"/>
    <mergeCell ref="F70:H70"/>
    <mergeCell ref="F66:H66"/>
    <mergeCell ref="F82:H82"/>
    <mergeCell ref="G83:I83"/>
    <mergeCell ref="F112:H112"/>
    <mergeCell ref="G103:I103"/>
    <mergeCell ref="G57:I57"/>
    <mergeCell ref="G37:I37"/>
    <mergeCell ref="G39:I39"/>
    <mergeCell ref="G41:I41"/>
    <mergeCell ref="G43:I43"/>
    <mergeCell ref="F60:H60"/>
    <mergeCell ref="F62:H62"/>
    <mergeCell ref="F64:H64"/>
    <mergeCell ref="F12:H12"/>
    <mergeCell ref="F14:H14"/>
    <mergeCell ref="G21:I21"/>
    <mergeCell ref="F28:H28"/>
    <mergeCell ref="G27:I27"/>
    <mergeCell ref="G17:I17"/>
    <mergeCell ref="G19:I19"/>
    <mergeCell ref="F16:H16"/>
    <mergeCell ref="F58:H58"/>
    <mergeCell ref="F48:H48"/>
    <mergeCell ref="F50:H50"/>
    <mergeCell ref="F52:H52"/>
    <mergeCell ref="G49:I49"/>
    <mergeCell ref="G51:I51"/>
    <mergeCell ref="G53:I53"/>
    <mergeCell ref="G59:I59"/>
    <mergeCell ref="F56:H56"/>
    <mergeCell ref="G55:I55"/>
    <mergeCell ref="F26:H26"/>
    <mergeCell ref="G23:I23"/>
    <mergeCell ref="G25:I25"/>
    <mergeCell ref="G13:I13"/>
    <mergeCell ref="G15:I15"/>
    <mergeCell ref="F22:H22"/>
    <mergeCell ref="F24:H24"/>
    <mergeCell ref="F18:H18"/>
    <mergeCell ref="F20:H20"/>
    <mergeCell ref="F38:H38"/>
    <mergeCell ref="F40:H40"/>
    <mergeCell ref="F54:H54"/>
    <mergeCell ref="F44:H44"/>
    <mergeCell ref="F46:H46"/>
    <mergeCell ref="G45:I45"/>
    <mergeCell ref="G47:I47"/>
    <mergeCell ref="F42:H42"/>
    <mergeCell ref="F30:H30"/>
    <mergeCell ref="F32:H32"/>
    <mergeCell ref="G29:I29"/>
    <mergeCell ref="G31:I31"/>
    <mergeCell ref="F34:H34"/>
    <mergeCell ref="G5:I5"/>
    <mergeCell ref="F6:H6"/>
    <mergeCell ref="G7:I7"/>
    <mergeCell ref="G9:I9"/>
    <mergeCell ref="G11:I11"/>
    <mergeCell ref="F8:H8"/>
    <mergeCell ref="F10:H10"/>
    <mergeCell ref="E1:G1"/>
    <mergeCell ref="D4:E4"/>
    <mergeCell ref="D2:D3"/>
    <mergeCell ref="H3:I3"/>
    <mergeCell ref="F2:G2"/>
    <mergeCell ref="F3:G3"/>
    <mergeCell ref="H1:I2"/>
    <mergeCell ref="F4:H4"/>
    <mergeCell ref="D10:E10"/>
    <mergeCell ref="D11:E11"/>
    <mergeCell ref="F36:H36"/>
    <mergeCell ref="G33:I33"/>
    <mergeCell ref="G35:I35"/>
    <mergeCell ref="D118:E118"/>
    <mergeCell ref="D114:E114"/>
    <mergeCell ref="D124:E124"/>
    <mergeCell ref="D120:E120"/>
    <mergeCell ref="D121:E121"/>
    <mergeCell ref="D122:E122"/>
    <mergeCell ref="D123:E123"/>
    <mergeCell ref="D97:E97"/>
    <mergeCell ref="D100:E100"/>
    <mergeCell ref="D101:E101"/>
    <mergeCell ref="D102:E102"/>
    <mergeCell ref="D91:E91"/>
    <mergeCell ref="D92:E92"/>
    <mergeCell ref="D93:E93"/>
    <mergeCell ref="D94:E94"/>
    <mergeCell ref="D95:E95"/>
    <mergeCell ref="D96:E96"/>
    <mergeCell ref="D85:E85"/>
    <mergeCell ref="D86:E86"/>
    <mergeCell ref="D87:E87"/>
    <mergeCell ref="D88:E88"/>
    <mergeCell ref="D133:E133"/>
    <mergeCell ref="D126:E126"/>
    <mergeCell ref="D127:E127"/>
    <mergeCell ref="D128:E128"/>
    <mergeCell ref="D129:E129"/>
    <mergeCell ref="D103:E103"/>
    <mergeCell ref="D104:E104"/>
    <mergeCell ref="D105:E105"/>
    <mergeCell ref="D107:E107"/>
    <mergeCell ref="D130:E130"/>
    <mergeCell ref="D131:E131"/>
    <mergeCell ref="D119:E119"/>
    <mergeCell ref="D113:E113"/>
    <mergeCell ref="D106:E106"/>
    <mergeCell ref="D132:E132"/>
    <mergeCell ref="D108:E108"/>
    <mergeCell ref="D115:E115"/>
    <mergeCell ref="D116:E116"/>
    <mergeCell ref="D117:E117"/>
    <mergeCell ref="D109:E109"/>
    <mergeCell ref="D110:E110"/>
    <mergeCell ref="D125:E125"/>
    <mergeCell ref="D111:E111"/>
    <mergeCell ref="D112:E112"/>
    <mergeCell ref="D89:E89"/>
    <mergeCell ref="D90:E90"/>
    <mergeCell ref="D77:E77"/>
    <mergeCell ref="D78:E78"/>
    <mergeCell ref="D79:E79"/>
    <mergeCell ref="D80:E80"/>
    <mergeCell ref="D81:E81"/>
    <mergeCell ref="D84:E84"/>
    <mergeCell ref="D82:E82"/>
    <mergeCell ref="D83:E83"/>
    <mergeCell ref="D71:E71"/>
    <mergeCell ref="D72:E72"/>
    <mergeCell ref="D73:E73"/>
    <mergeCell ref="D74:E74"/>
    <mergeCell ref="D75:E75"/>
    <mergeCell ref="D76:E76"/>
    <mergeCell ref="D69:E69"/>
    <mergeCell ref="D70:E70"/>
    <mergeCell ref="D65:E65"/>
    <mergeCell ref="D66:E66"/>
    <mergeCell ref="D67:E67"/>
    <mergeCell ref="D68:E68"/>
    <mergeCell ref="D59:E59"/>
    <mergeCell ref="D60:E60"/>
    <mergeCell ref="D61:E61"/>
    <mergeCell ref="D62:E62"/>
    <mergeCell ref="D63:E63"/>
    <mergeCell ref="D64:E64"/>
    <mergeCell ref="D53:E53"/>
    <mergeCell ref="D54:E54"/>
    <mergeCell ref="D55:E55"/>
    <mergeCell ref="D56:E56"/>
    <mergeCell ref="D57:E57"/>
    <mergeCell ref="D58:E58"/>
    <mergeCell ref="D52:E52"/>
    <mergeCell ref="D42:E42"/>
    <mergeCell ref="D43:E43"/>
    <mergeCell ref="D44:E44"/>
    <mergeCell ref="D45:E45"/>
    <mergeCell ref="D46:E46"/>
    <mergeCell ref="D48:E48"/>
    <mergeCell ref="D49:E49"/>
    <mergeCell ref="D50:E50"/>
    <mergeCell ref="D51:E51"/>
    <mergeCell ref="D47:E47"/>
    <mergeCell ref="D36:E36"/>
    <mergeCell ref="D37:E37"/>
    <mergeCell ref="D38:E38"/>
    <mergeCell ref="D39:E39"/>
    <mergeCell ref="D40:E40"/>
    <mergeCell ref="D41:E41"/>
    <mergeCell ref="D30:E30"/>
    <mergeCell ref="D31:E31"/>
    <mergeCell ref="D32:E32"/>
    <mergeCell ref="D33:E33"/>
    <mergeCell ref="D34:E34"/>
    <mergeCell ref="D35:E35"/>
    <mergeCell ref="D16:E16"/>
    <mergeCell ref="D17:E17"/>
    <mergeCell ref="D28:E28"/>
    <mergeCell ref="D29:E29"/>
    <mergeCell ref="D22:E22"/>
    <mergeCell ref="D23:E23"/>
    <mergeCell ref="D24:E24"/>
    <mergeCell ref="D25:E25"/>
    <mergeCell ref="D26:E26"/>
    <mergeCell ref="D27:E27"/>
    <mergeCell ref="D18:E18"/>
    <mergeCell ref="D19:E19"/>
    <mergeCell ref="D20:E20"/>
    <mergeCell ref="D21:E21"/>
    <mergeCell ref="D12:E12"/>
    <mergeCell ref="D13:E13"/>
    <mergeCell ref="D14:E14"/>
    <mergeCell ref="D15:E15"/>
    <mergeCell ref="D5:E5"/>
    <mergeCell ref="D6:E6"/>
    <mergeCell ref="D7:E7"/>
    <mergeCell ref="D8:E8"/>
    <mergeCell ref="D9:E9"/>
    <mergeCell ref="A4:A5"/>
    <mergeCell ref="B4:B5"/>
    <mergeCell ref="C4:C5"/>
    <mergeCell ref="B8:B9"/>
    <mergeCell ref="C6:C7"/>
    <mergeCell ref="B6:B7"/>
    <mergeCell ref="C8:C9"/>
    <mergeCell ref="C1:C2"/>
    <mergeCell ref="B1:B2"/>
    <mergeCell ref="A1:A2"/>
    <mergeCell ref="A6:A7"/>
    <mergeCell ref="A8:A9"/>
    <mergeCell ref="B130:B131"/>
    <mergeCell ref="C130:C131"/>
    <mergeCell ref="A122:A123"/>
    <mergeCell ref="B122:B123"/>
    <mergeCell ref="C122:C123"/>
    <mergeCell ref="A124:A125"/>
    <mergeCell ref="B124:B125"/>
    <mergeCell ref="A132:A133"/>
    <mergeCell ref="B132:B133"/>
    <mergeCell ref="C132:C133"/>
    <mergeCell ref="A126:A127"/>
    <mergeCell ref="B126:B127"/>
    <mergeCell ref="C126:C127"/>
    <mergeCell ref="A128:A129"/>
    <mergeCell ref="B128:B129"/>
    <mergeCell ref="C128:C129"/>
    <mergeCell ref="A130:A131"/>
    <mergeCell ref="C124:C125"/>
    <mergeCell ref="A116:A117"/>
    <mergeCell ref="B116:B117"/>
    <mergeCell ref="C116:C117"/>
    <mergeCell ref="C118:C119"/>
    <mergeCell ref="C120:C121"/>
    <mergeCell ref="A120:A121"/>
    <mergeCell ref="B120:B121"/>
    <mergeCell ref="A118:A119"/>
    <mergeCell ref="B118:B119"/>
    <mergeCell ref="C112:C113"/>
    <mergeCell ref="A114:A115"/>
    <mergeCell ref="B114:B115"/>
    <mergeCell ref="C114:C115"/>
    <mergeCell ref="A112:A113"/>
    <mergeCell ref="B112:B113"/>
    <mergeCell ref="A108:A109"/>
    <mergeCell ref="B108:B109"/>
    <mergeCell ref="C108:C109"/>
    <mergeCell ref="A110:A111"/>
    <mergeCell ref="B110:B111"/>
    <mergeCell ref="C110:C111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A97"/>
    <mergeCell ref="B96:B97"/>
    <mergeCell ref="C96:C97"/>
    <mergeCell ref="A90:A91"/>
    <mergeCell ref="B90:B91"/>
    <mergeCell ref="C90:C91"/>
    <mergeCell ref="A92:A93"/>
    <mergeCell ref="B92:B93"/>
    <mergeCell ref="C92:C93"/>
    <mergeCell ref="A86:A87"/>
    <mergeCell ref="B86:B87"/>
    <mergeCell ref="C86:C87"/>
    <mergeCell ref="A88:A89"/>
    <mergeCell ref="B88:B89"/>
    <mergeCell ref="C88:C89"/>
    <mergeCell ref="B74:B75"/>
    <mergeCell ref="A94:A95"/>
    <mergeCell ref="B94:B95"/>
    <mergeCell ref="C94:C95"/>
    <mergeCell ref="A74:A75"/>
    <mergeCell ref="C80:C81"/>
    <mergeCell ref="A84:A85"/>
    <mergeCell ref="B84:B85"/>
    <mergeCell ref="C84:C85"/>
    <mergeCell ref="A82:A83"/>
    <mergeCell ref="B82:B83"/>
    <mergeCell ref="C82:C83"/>
    <mergeCell ref="C76:C77"/>
    <mergeCell ref="A78:A79"/>
    <mergeCell ref="B78:B79"/>
    <mergeCell ref="C78:C79"/>
    <mergeCell ref="A76:A77"/>
    <mergeCell ref="B76:B77"/>
    <mergeCell ref="C74:C75"/>
    <mergeCell ref="A80:A81"/>
    <mergeCell ref="B80:B81"/>
    <mergeCell ref="B64:B65"/>
    <mergeCell ref="C68:C69"/>
    <mergeCell ref="A72:A73"/>
    <mergeCell ref="A68:A69"/>
    <mergeCell ref="B68:B69"/>
    <mergeCell ref="C70:C71"/>
    <mergeCell ref="A70:A71"/>
    <mergeCell ref="B70:B71"/>
    <mergeCell ref="A62:A63"/>
    <mergeCell ref="B62:B63"/>
    <mergeCell ref="C62:C63"/>
    <mergeCell ref="C72:C73"/>
    <mergeCell ref="A64:A65"/>
    <mergeCell ref="A66:A67"/>
    <mergeCell ref="B66:B67"/>
    <mergeCell ref="C66:C67"/>
    <mergeCell ref="C64:C65"/>
    <mergeCell ref="B72:B73"/>
    <mergeCell ref="A58:A59"/>
    <mergeCell ref="B58:B59"/>
    <mergeCell ref="C58:C59"/>
    <mergeCell ref="C60:C61"/>
    <mergeCell ref="B60:B61"/>
    <mergeCell ref="A60:A61"/>
    <mergeCell ref="A54:A55"/>
    <mergeCell ref="B54:B55"/>
    <mergeCell ref="C54:C55"/>
    <mergeCell ref="A56:A57"/>
    <mergeCell ref="B56:B57"/>
    <mergeCell ref="C56:C57"/>
    <mergeCell ref="C50:C51"/>
    <mergeCell ref="B50:B51"/>
    <mergeCell ref="A50:A51"/>
    <mergeCell ref="A52:A53"/>
    <mergeCell ref="B52:B53"/>
    <mergeCell ref="C52:C53"/>
    <mergeCell ref="C46:C47"/>
    <mergeCell ref="B46:B47"/>
    <mergeCell ref="A46:A47"/>
    <mergeCell ref="A48:A49"/>
    <mergeCell ref="B48:B49"/>
    <mergeCell ref="C48:C49"/>
    <mergeCell ref="C28:C29"/>
    <mergeCell ref="C30:C31"/>
    <mergeCell ref="B30:B31"/>
    <mergeCell ref="B28:B29"/>
    <mergeCell ref="A42:A43"/>
    <mergeCell ref="B42:B43"/>
    <mergeCell ref="C42:C43"/>
    <mergeCell ref="A44:A45"/>
    <mergeCell ref="B44:B45"/>
    <mergeCell ref="C44:C45"/>
    <mergeCell ref="A38:A39"/>
    <mergeCell ref="B38:B39"/>
    <mergeCell ref="C38:C39"/>
    <mergeCell ref="A40:A41"/>
    <mergeCell ref="B40:B41"/>
    <mergeCell ref="C40:C41"/>
    <mergeCell ref="C12:C13"/>
    <mergeCell ref="A18:A19"/>
    <mergeCell ref="B14:B15"/>
    <mergeCell ref="B12:B13"/>
    <mergeCell ref="C16:C17"/>
    <mergeCell ref="C14:C15"/>
    <mergeCell ref="C10:C11"/>
    <mergeCell ref="A24:A25"/>
    <mergeCell ref="B24:B25"/>
    <mergeCell ref="C24:C25"/>
    <mergeCell ref="C22:C23"/>
    <mergeCell ref="C20:C21"/>
    <mergeCell ref="C18:C19"/>
    <mergeCell ref="A22:A23"/>
    <mergeCell ref="B22:B23"/>
    <mergeCell ref="B10:B11"/>
    <mergeCell ref="A20:A21"/>
    <mergeCell ref="B20:B21"/>
    <mergeCell ref="A10:A11"/>
    <mergeCell ref="A12:A13"/>
    <mergeCell ref="A14:A15"/>
    <mergeCell ref="A98:A99"/>
    <mergeCell ref="B98:B99"/>
    <mergeCell ref="C98:C99"/>
    <mergeCell ref="D98:E98"/>
    <mergeCell ref="F98:H98"/>
    <mergeCell ref="B26:B27"/>
    <mergeCell ref="C26:C27"/>
    <mergeCell ref="G134:H134"/>
    <mergeCell ref="A16:A17"/>
    <mergeCell ref="B16:B17"/>
    <mergeCell ref="B18:B19"/>
    <mergeCell ref="D99:E99"/>
    <mergeCell ref="A26:A27"/>
    <mergeCell ref="A28:A29"/>
    <mergeCell ref="A30:A31"/>
    <mergeCell ref="A36:A37"/>
    <mergeCell ref="B36:B37"/>
    <mergeCell ref="C36:C37"/>
    <mergeCell ref="C32:C33"/>
    <mergeCell ref="A34:A35"/>
    <mergeCell ref="B34:B35"/>
    <mergeCell ref="C34:C35"/>
    <mergeCell ref="A32:A33"/>
    <mergeCell ref="B32:B33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6" orientation="portrait" r:id="rId1"/>
  <headerFooter alignWithMargins="0"/>
  <rowBreaks count="1" manualBreakCount="1">
    <brk id="11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H72"/>
  <sheetViews>
    <sheetView view="pageBreakPreview" zoomScaleNormal="100" zoomScaleSheetLayoutView="100" workbookViewId="0">
      <pane ySplit="2" topLeftCell="A52" activePane="bottomLeft" state="frozen"/>
      <selection pane="bottomLeft" activeCell="D55" sqref="D55"/>
    </sheetView>
  </sheetViews>
  <sheetFormatPr defaultRowHeight="12.75"/>
  <cols>
    <col min="1" max="1" width="5.7109375" style="123" customWidth="1"/>
    <col min="2" max="2" width="50.28515625" style="121" customWidth="1"/>
    <col min="3" max="3" width="4.28515625" style="82" customWidth="1"/>
    <col min="4" max="4" width="22.28515625" style="84" customWidth="1"/>
    <col min="5" max="5" width="24.140625" style="84" customWidth="1"/>
    <col min="6" max="6" width="9.7109375" style="73" bestFit="1" customWidth="1"/>
    <col min="7" max="16384" width="9.140625" style="73"/>
  </cols>
  <sheetData>
    <row r="1" spans="1:7" s="83" customFormat="1" ht="31.5" customHeight="1">
      <c r="A1" s="129" t="s">
        <v>540</v>
      </c>
      <c r="B1" s="135" t="s">
        <v>545</v>
      </c>
      <c r="C1" s="136" t="s">
        <v>541</v>
      </c>
      <c r="D1" s="132" t="s">
        <v>584</v>
      </c>
      <c r="E1" s="116" t="s">
        <v>585</v>
      </c>
    </row>
    <row r="2" spans="1:7" s="83" customFormat="1" ht="15" customHeight="1" thickBot="1">
      <c r="A2" s="122" t="s">
        <v>205</v>
      </c>
      <c r="B2" s="120" t="s">
        <v>206</v>
      </c>
      <c r="C2" s="117" t="s">
        <v>207</v>
      </c>
      <c r="D2" s="118">
        <v>4</v>
      </c>
      <c r="E2" s="119">
        <v>5</v>
      </c>
    </row>
    <row r="3" spans="1:7" s="71" customFormat="1" ht="21.6" customHeight="1">
      <c r="A3" s="153"/>
      <c r="B3" s="154" t="s">
        <v>498</v>
      </c>
      <c r="C3" s="155" t="s">
        <v>65</v>
      </c>
      <c r="D3" s="173">
        <v>8119616</v>
      </c>
      <c r="E3" s="173">
        <v>8509071</v>
      </c>
      <c r="F3" s="70"/>
    </row>
    <row r="4" spans="1:7" s="71" customFormat="1" ht="21.6" customHeight="1">
      <c r="A4" s="142" t="s">
        <v>118</v>
      </c>
      <c r="B4" s="143" t="s">
        <v>499</v>
      </c>
      <c r="C4" s="177">
        <v>67</v>
      </c>
      <c r="D4" s="173">
        <v>1897017</v>
      </c>
      <c r="E4" s="173">
        <v>1741555</v>
      </c>
      <c r="F4" s="70"/>
    </row>
    <row r="5" spans="1:7" s="71" customFormat="1" ht="21.6" customHeight="1">
      <c r="A5" s="142" t="s">
        <v>164</v>
      </c>
      <c r="B5" s="143" t="s">
        <v>500</v>
      </c>
      <c r="C5" s="144" t="s">
        <v>66</v>
      </c>
      <c r="D5" s="173">
        <v>6640</v>
      </c>
      <c r="E5" s="173">
        <v>6640</v>
      </c>
      <c r="F5" s="70"/>
    </row>
    <row r="6" spans="1:7" ht="21.6" customHeight="1">
      <c r="A6" s="145" t="s">
        <v>168</v>
      </c>
      <c r="B6" s="146" t="s">
        <v>448</v>
      </c>
      <c r="C6" s="147" t="s">
        <v>67</v>
      </c>
      <c r="D6" s="173">
        <v>6640</v>
      </c>
      <c r="E6" s="173">
        <v>6640</v>
      </c>
      <c r="F6" s="166"/>
    </row>
    <row r="7" spans="1:7" ht="21.6" customHeight="1">
      <c r="A7" s="148" t="s">
        <v>121</v>
      </c>
      <c r="B7" s="146" t="s">
        <v>165</v>
      </c>
      <c r="C7" s="147" t="s">
        <v>68</v>
      </c>
      <c r="D7" s="173"/>
      <c r="E7" s="173"/>
      <c r="F7" s="72"/>
    </row>
    <row r="8" spans="1:7" ht="21.6" customHeight="1">
      <c r="A8" s="148" t="s">
        <v>122</v>
      </c>
      <c r="B8" s="146" t="s">
        <v>549</v>
      </c>
      <c r="C8" s="147" t="s">
        <v>69</v>
      </c>
      <c r="D8" s="173"/>
      <c r="E8" s="173"/>
      <c r="F8" s="72"/>
    </row>
    <row r="9" spans="1:7" ht="21.6" customHeight="1">
      <c r="A9" s="148" t="s">
        <v>123</v>
      </c>
      <c r="B9" s="146" t="s">
        <v>487</v>
      </c>
      <c r="C9" s="147" t="s">
        <v>70</v>
      </c>
      <c r="D9" s="173"/>
      <c r="E9" s="173"/>
      <c r="F9" s="72"/>
    </row>
    <row r="10" spans="1:7" s="71" customFormat="1" ht="21.6" customHeight="1">
      <c r="A10" s="142" t="s">
        <v>166</v>
      </c>
      <c r="B10" s="143" t="s">
        <v>501</v>
      </c>
      <c r="C10" s="144" t="s">
        <v>71</v>
      </c>
      <c r="D10" s="173">
        <f>SUM(D11:D16)</f>
        <v>220034</v>
      </c>
      <c r="E10" s="173">
        <f>SUM(E11:E16)</f>
        <v>302579</v>
      </c>
      <c r="F10" s="70"/>
    </row>
    <row r="11" spans="1:7" ht="21.6" customHeight="1">
      <c r="A11" s="145" t="s">
        <v>167</v>
      </c>
      <c r="B11" s="146" t="s">
        <v>169</v>
      </c>
      <c r="C11" s="147" t="s">
        <v>72</v>
      </c>
      <c r="D11" s="173"/>
      <c r="E11" s="173"/>
      <c r="F11" s="72"/>
    </row>
    <row r="12" spans="1:7" ht="21.6" customHeight="1">
      <c r="A12" s="148" t="s">
        <v>121</v>
      </c>
      <c r="B12" s="146" t="s">
        <v>170</v>
      </c>
      <c r="C12" s="147" t="s">
        <v>73</v>
      </c>
      <c r="D12" s="173">
        <v>300000</v>
      </c>
      <c r="E12" s="173">
        <v>300000</v>
      </c>
      <c r="F12" s="72"/>
    </row>
    <row r="13" spans="1:7" ht="21.6" customHeight="1">
      <c r="A13" s="148" t="s">
        <v>122</v>
      </c>
      <c r="B13" s="149" t="s">
        <v>334</v>
      </c>
      <c r="C13" s="147" t="s">
        <v>74</v>
      </c>
      <c r="D13" s="173">
        <v>0</v>
      </c>
      <c r="E13" s="173">
        <v>0</v>
      </c>
      <c r="F13" s="78"/>
      <c r="G13" s="72"/>
    </row>
    <row r="14" spans="1:7" ht="21.6" customHeight="1">
      <c r="A14" s="148" t="s">
        <v>123</v>
      </c>
      <c r="B14" s="146" t="s">
        <v>171</v>
      </c>
      <c r="C14" s="147" t="s">
        <v>75</v>
      </c>
      <c r="D14" s="173">
        <v>-79966</v>
      </c>
      <c r="E14" s="173">
        <v>2579</v>
      </c>
      <c r="F14" s="72"/>
      <c r="G14" s="72"/>
    </row>
    <row r="15" spans="1:7" ht="21.6" customHeight="1">
      <c r="A15" s="148" t="s">
        <v>124</v>
      </c>
      <c r="B15" s="146" t="s">
        <v>172</v>
      </c>
      <c r="C15" s="147" t="s">
        <v>76</v>
      </c>
      <c r="D15" s="173"/>
      <c r="E15" s="173"/>
      <c r="F15" s="72"/>
      <c r="G15" s="72"/>
    </row>
    <row r="16" spans="1:7" ht="21.6" customHeight="1">
      <c r="A16" s="148" t="s">
        <v>125</v>
      </c>
      <c r="B16" s="149" t="s">
        <v>470</v>
      </c>
      <c r="C16" s="147" t="s">
        <v>77</v>
      </c>
      <c r="D16" s="173"/>
      <c r="E16" s="173"/>
      <c r="F16" s="72"/>
      <c r="G16" s="78"/>
    </row>
    <row r="17" spans="1:8" s="71" customFormat="1" ht="21.6" customHeight="1">
      <c r="A17" s="142" t="s">
        <v>173</v>
      </c>
      <c r="B17" s="143" t="s">
        <v>502</v>
      </c>
      <c r="C17" s="144" t="s">
        <v>78</v>
      </c>
      <c r="D17" s="173">
        <f>SUM(D18:D20)</f>
        <v>664</v>
      </c>
      <c r="E17" s="173">
        <f>SUM(E18:E20)</f>
        <v>664</v>
      </c>
      <c r="F17" s="70"/>
    </row>
    <row r="18" spans="1:8" ht="21.6" customHeight="1">
      <c r="A18" s="148" t="s">
        <v>174</v>
      </c>
      <c r="B18" s="146" t="s">
        <v>175</v>
      </c>
      <c r="C18" s="147" t="s">
        <v>79</v>
      </c>
      <c r="D18" s="173">
        <v>664</v>
      </c>
      <c r="E18" s="173">
        <v>664</v>
      </c>
      <c r="F18" s="72"/>
    </row>
    <row r="19" spans="1:8" ht="21.6" customHeight="1">
      <c r="A19" s="148" t="s">
        <v>121</v>
      </c>
      <c r="B19" s="146" t="s">
        <v>176</v>
      </c>
      <c r="C19" s="147" t="s">
        <v>80</v>
      </c>
      <c r="D19" s="173"/>
      <c r="E19" s="173"/>
      <c r="F19" s="72"/>
    </row>
    <row r="20" spans="1:8" ht="21.6" customHeight="1">
      <c r="A20" s="148" t="s">
        <v>122</v>
      </c>
      <c r="B20" s="146" t="s">
        <v>177</v>
      </c>
      <c r="C20" s="147" t="s">
        <v>81</v>
      </c>
      <c r="D20" s="173"/>
      <c r="E20" s="173"/>
      <c r="F20" s="72"/>
    </row>
    <row r="21" spans="1:8" s="71" customFormat="1" ht="21.6" customHeight="1">
      <c r="A21" s="142" t="s">
        <v>178</v>
      </c>
      <c r="B21" s="143" t="s">
        <v>503</v>
      </c>
      <c r="C21" s="144" t="s">
        <v>82</v>
      </c>
      <c r="D21" s="173">
        <f>SUM(D22:D23)</f>
        <v>1431672</v>
      </c>
      <c r="E21" s="173">
        <f>SUM(E22:E23)</f>
        <v>1141481</v>
      </c>
      <c r="F21" s="70"/>
    </row>
    <row r="22" spans="1:8" ht="21.6" customHeight="1">
      <c r="A22" s="148" t="s">
        <v>179</v>
      </c>
      <c r="B22" s="146" t="s">
        <v>180</v>
      </c>
      <c r="C22" s="147" t="s">
        <v>83</v>
      </c>
      <c r="D22" s="173">
        <v>1431672</v>
      </c>
      <c r="E22" s="173">
        <v>1141481</v>
      </c>
      <c r="F22" s="72"/>
    </row>
    <row r="23" spans="1:8" ht="21.6" customHeight="1">
      <c r="A23" s="148" t="s">
        <v>121</v>
      </c>
      <c r="B23" s="146" t="s">
        <v>181</v>
      </c>
      <c r="C23" s="147" t="s">
        <v>84</v>
      </c>
      <c r="D23" s="173"/>
      <c r="E23" s="173"/>
      <c r="F23" s="72"/>
    </row>
    <row r="24" spans="1:8" s="71" customFormat="1" ht="21.6" customHeight="1">
      <c r="A24" s="142" t="s">
        <v>182</v>
      </c>
      <c r="B24" s="150" t="s">
        <v>566</v>
      </c>
      <c r="C24" s="144" t="s">
        <v>85</v>
      </c>
      <c r="D24" s="173">
        <v>238007</v>
      </c>
      <c r="E24" s="173">
        <v>290191</v>
      </c>
      <c r="F24" s="79"/>
    </row>
    <row r="25" spans="1:8" s="71" customFormat="1" ht="21.6" customHeight="1">
      <c r="A25" s="142" t="s">
        <v>119</v>
      </c>
      <c r="B25" s="143" t="s">
        <v>567</v>
      </c>
      <c r="C25" s="144" t="s">
        <v>86</v>
      </c>
      <c r="D25" s="173">
        <v>6222599</v>
      </c>
      <c r="E25" s="173">
        <v>6767516</v>
      </c>
      <c r="F25" s="70"/>
    </row>
    <row r="26" spans="1:8" s="71" customFormat="1" ht="21.6" customHeight="1">
      <c r="A26" s="142" t="s">
        <v>120</v>
      </c>
      <c r="B26" s="143" t="s">
        <v>568</v>
      </c>
      <c r="C26" s="144" t="s">
        <v>87</v>
      </c>
      <c r="D26" s="173">
        <v>15874</v>
      </c>
      <c r="E26" s="173">
        <v>22730</v>
      </c>
      <c r="F26" s="167"/>
    </row>
    <row r="27" spans="1:8" ht="21.6" customHeight="1">
      <c r="A27" s="148" t="s">
        <v>489</v>
      </c>
      <c r="B27" s="146" t="s">
        <v>504</v>
      </c>
      <c r="C27" s="147" t="s">
        <v>88</v>
      </c>
      <c r="D27" s="173"/>
      <c r="E27" s="173"/>
      <c r="F27" s="167"/>
    </row>
    <row r="28" spans="1:8" ht="21.6" customHeight="1">
      <c r="A28" s="148" t="s">
        <v>121</v>
      </c>
      <c r="B28" s="146" t="s">
        <v>505</v>
      </c>
      <c r="C28" s="147" t="s">
        <v>89</v>
      </c>
      <c r="D28" s="173">
        <v>0</v>
      </c>
      <c r="E28" s="173">
        <v>0</v>
      </c>
      <c r="F28" s="167"/>
    </row>
    <row r="29" spans="1:8" ht="21.6" customHeight="1">
      <c r="A29" s="148" t="s">
        <v>122</v>
      </c>
      <c r="B29" s="146" t="s">
        <v>183</v>
      </c>
      <c r="C29" s="147" t="s">
        <v>90</v>
      </c>
      <c r="D29" s="173"/>
      <c r="E29" s="173"/>
      <c r="F29" s="167"/>
    </row>
    <row r="30" spans="1:8" ht="21.6" customHeight="1">
      <c r="A30" s="148" t="s">
        <v>123</v>
      </c>
      <c r="B30" s="146" t="s">
        <v>506</v>
      </c>
      <c r="C30" s="147" t="s">
        <v>91</v>
      </c>
      <c r="D30" s="173">
        <v>15874</v>
      </c>
      <c r="E30" s="173">
        <v>22730</v>
      </c>
      <c r="F30" s="167"/>
      <c r="G30" s="72"/>
      <c r="H30" s="72"/>
    </row>
    <row r="31" spans="1:8" s="71" customFormat="1" ht="21.6" customHeight="1">
      <c r="A31" s="142" t="s">
        <v>133</v>
      </c>
      <c r="B31" s="143" t="s">
        <v>569</v>
      </c>
      <c r="C31" s="144" t="s">
        <v>92</v>
      </c>
      <c r="D31" s="173">
        <v>700086</v>
      </c>
      <c r="E31" s="173">
        <v>637944</v>
      </c>
      <c r="F31" s="70"/>
      <c r="G31" s="70"/>
      <c r="H31" s="70"/>
    </row>
    <row r="32" spans="1:8" ht="21.6" customHeight="1">
      <c r="A32" s="148" t="s">
        <v>490</v>
      </c>
      <c r="B32" s="146" t="s">
        <v>185</v>
      </c>
      <c r="C32" s="147" t="s">
        <v>93</v>
      </c>
      <c r="D32" s="173"/>
      <c r="E32" s="173"/>
      <c r="F32" s="72"/>
      <c r="G32" s="72"/>
      <c r="H32" s="72"/>
    </row>
    <row r="33" spans="1:8" ht="21.6" customHeight="1">
      <c r="A33" s="148" t="s">
        <v>121</v>
      </c>
      <c r="B33" s="146" t="s">
        <v>563</v>
      </c>
      <c r="C33" s="147" t="s">
        <v>94</v>
      </c>
      <c r="D33" s="173"/>
      <c r="E33" s="173"/>
      <c r="F33" s="72"/>
      <c r="G33" s="72"/>
      <c r="H33" s="72"/>
    </row>
    <row r="34" spans="1:8" ht="21.6" customHeight="1">
      <c r="A34" s="148" t="s">
        <v>122</v>
      </c>
      <c r="B34" s="146" t="s">
        <v>186</v>
      </c>
      <c r="C34" s="147" t="s">
        <v>95</v>
      </c>
      <c r="D34" s="173"/>
      <c r="E34" s="173"/>
      <c r="F34" s="72"/>
      <c r="G34" s="72"/>
      <c r="H34" s="72"/>
    </row>
    <row r="35" spans="1:8" ht="21.6" customHeight="1">
      <c r="A35" s="148" t="s">
        <v>123</v>
      </c>
      <c r="B35" s="149" t="s">
        <v>471</v>
      </c>
      <c r="C35" s="147" t="s">
        <v>96</v>
      </c>
      <c r="D35" s="173"/>
      <c r="E35" s="173"/>
      <c r="F35" s="72"/>
      <c r="G35" s="78"/>
      <c r="H35" s="72"/>
    </row>
    <row r="36" spans="1:8" ht="21.6" customHeight="1">
      <c r="A36" s="148" t="s">
        <v>124</v>
      </c>
      <c r="B36" s="149" t="s">
        <v>187</v>
      </c>
      <c r="C36" s="147" t="s">
        <v>97</v>
      </c>
      <c r="D36" s="173"/>
      <c r="E36" s="173"/>
      <c r="F36" s="72"/>
      <c r="G36" s="78"/>
      <c r="H36" s="72"/>
    </row>
    <row r="37" spans="1:8" ht="21.6" customHeight="1">
      <c r="A37" s="148" t="s">
        <v>125</v>
      </c>
      <c r="B37" s="146" t="s">
        <v>188</v>
      </c>
      <c r="C37" s="147" t="s">
        <v>98</v>
      </c>
      <c r="D37" s="173"/>
      <c r="E37" s="173"/>
      <c r="F37" s="72"/>
      <c r="G37" s="72"/>
      <c r="H37" s="72"/>
    </row>
    <row r="38" spans="1:8" ht="21.6" customHeight="1">
      <c r="A38" s="148" t="s">
        <v>126</v>
      </c>
      <c r="B38" s="146" t="s">
        <v>189</v>
      </c>
      <c r="C38" s="147" t="s">
        <v>99</v>
      </c>
      <c r="D38" s="173"/>
      <c r="E38" s="173"/>
      <c r="F38" s="72"/>
      <c r="G38" s="72"/>
      <c r="H38" s="72"/>
    </row>
    <row r="39" spans="1:8" ht="21.6" customHeight="1">
      <c r="A39" s="148" t="s">
        <v>127</v>
      </c>
      <c r="B39" s="146" t="s">
        <v>190</v>
      </c>
      <c r="C39" s="147" t="s">
        <v>100</v>
      </c>
      <c r="D39" s="173"/>
      <c r="E39" s="173"/>
      <c r="F39" s="72"/>
      <c r="G39" s="72"/>
      <c r="H39" s="72"/>
    </row>
    <row r="40" spans="1:8" ht="21.6" customHeight="1">
      <c r="A40" s="148" t="s">
        <v>134</v>
      </c>
      <c r="B40" s="146" t="s">
        <v>191</v>
      </c>
      <c r="C40" s="147" t="s">
        <v>101</v>
      </c>
      <c r="D40" s="173">
        <v>7874</v>
      </c>
      <c r="E40" s="173">
        <v>4808</v>
      </c>
      <c r="F40" s="72"/>
      <c r="G40" s="72"/>
      <c r="H40" s="72"/>
    </row>
    <row r="41" spans="1:8" ht="21.6" customHeight="1">
      <c r="A41" s="148" t="s">
        <v>184</v>
      </c>
      <c r="B41" s="146" t="s">
        <v>192</v>
      </c>
      <c r="C41" s="147" t="s">
        <v>102</v>
      </c>
      <c r="D41" s="173">
        <v>700251</v>
      </c>
      <c r="E41" s="173">
        <v>637373</v>
      </c>
      <c r="F41" s="72"/>
      <c r="G41" s="72"/>
      <c r="H41" s="72"/>
    </row>
    <row r="42" spans="1:8" ht="21.6" customHeight="1">
      <c r="A42" s="148" t="s">
        <v>571</v>
      </c>
      <c r="B42" s="146" t="s">
        <v>193</v>
      </c>
      <c r="C42" s="147" t="s">
        <v>103</v>
      </c>
      <c r="D42" s="173">
        <v>-8039</v>
      </c>
      <c r="E42" s="173">
        <v>-4237</v>
      </c>
      <c r="F42" s="72"/>
      <c r="G42" s="72"/>
      <c r="H42" s="72"/>
    </row>
    <row r="43" spans="1:8" s="71" customFormat="1" ht="21.6" customHeight="1">
      <c r="A43" s="142" t="s">
        <v>142</v>
      </c>
      <c r="B43" s="143" t="s">
        <v>572</v>
      </c>
      <c r="C43" s="152" t="s">
        <v>104</v>
      </c>
      <c r="D43" s="173">
        <v>4916825</v>
      </c>
      <c r="E43" s="173">
        <v>5089938</v>
      </c>
      <c r="F43" s="70"/>
      <c r="G43" s="70"/>
      <c r="H43" s="70"/>
    </row>
    <row r="44" spans="1:8" ht="21.6" customHeight="1">
      <c r="A44" s="148" t="s">
        <v>491</v>
      </c>
      <c r="B44" s="149" t="s">
        <v>472</v>
      </c>
      <c r="C44" s="147" t="s">
        <v>105</v>
      </c>
      <c r="D44" s="173">
        <v>1773091</v>
      </c>
      <c r="E44" s="173">
        <v>1976648</v>
      </c>
      <c r="F44" s="72"/>
      <c r="G44" s="78"/>
      <c r="H44" s="72"/>
    </row>
    <row r="45" spans="1:8" ht="21.6" customHeight="1">
      <c r="A45" s="148" t="s">
        <v>121</v>
      </c>
      <c r="B45" s="146" t="s">
        <v>563</v>
      </c>
      <c r="C45" s="147" t="s">
        <v>106</v>
      </c>
      <c r="D45" s="173"/>
      <c r="E45" s="173"/>
      <c r="F45" s="72"/>
      <c r="G45" s="78"/>
      <c r="H45" s="72"/>
    </row>
    <row r="46" spans="1:8" ht="21.6" customHeight="1">
      <c r="A46" s="148" t="s">
        <v>122</v>
      </c>
      <c r="B46" s="146" t="s">
        <v>194</v>
      </c>
      <c r="C46" s="147" t="s">
        <v>107</v>
      </c>
      <c r="D46" s="173"/>
      <c r="E46" s="173">
        <v>1302</v>
      </c>
      <c r="F46" s="72"/>
      <c r="G46" s="72"/>
      <c r="H46" s="72"/>
    </row>
    <row r="47" spans="1:8" ht="21.6" customHeight="1">
      <c r="A47" s="148" t="s">
        <v>123</v>
      </c>
      <c r="B47" s="151" t="s">
        <v>473</v>
      </c>
      <c r="C47" s="147" t="s">
        <v>108</v>
      </c>
      <c r="D47" s="173"/>
      <c r="E47" s="173"/>
      <c r="F47" s="72"/>
      <c r="G47" s="72"/>
      <c r="H47" s="72"/>
    </row>
    <row r="48" spans="1:8" ht="21.6" customHeight="1">
      <c r="A48" s="148" t="s">
        <v>124</v>
      </c>
      <c r="B48" s="149" t="s">
        <v>195</v>
      </c>
      <c r="C48" s="147" t="s">
        <v>109</v>
      </c>
      <c r="D48" s="173"/>
      <c r="E48" s="173"/>
      <c r="F48" s="72"/>
      <c r="G48" s="78"/>
      <c r="H48" s="72"/>
    </row>
    <row r="49" spans="1:8" ht="21.6" customHeight="1">
      <c r="A49" s="148" t="s">
        <v>125</v>
      </c>
      <c r="B49" s="149" t="s">
        <v>196</v>
      </c>
      <c r="C49" s="147" t="s">
        <v>110</v>
      </c>
      <c r="D49" s="173">
        <v>3073703</v>
      </c>
      <c r="E49" s="173">
        <v>2923703</v>
      </c>
      <c r="F49" s="72"/>
      <c r="G49" s="78"/>
      <c r="H49" s="72"/>
    </row>
    <row r="50" spans="1:8" ht="21.6" customHeight="1">
      <c r="A50" s="148" t="s">
        <v>126</v>
      </c>
      <c r="B50" s="146" t="s">
        <v>197</v>
      </c>
      <c r="C50" s="147" t="s">
        <v>111</v>
      </c>
      <c r="D50" s="173">
        <v>23716</v>
      </c>
      <c r="E50" s="173">
        <v>24813</v>
      </c>
      <c r="F50" s="72"/>
    </row>
    <row r="51" spans="1:8" ht="21.6" customHeight="1">
      <c r="A51" s="148" t="s">
        <v>127</v>
      </c>
      <c r="B51" s="146" t="s">
        <v>474</v>
      </c>
      <c r="C51" s="147" t="s">
        <v>112</v>
      </c>
      <c r="D51" s="173">
        <v>13432</v>
      </c>
      <c r="E51" s="173">
        <v>16814</v>
      </c>
      <c r="F51" s="72"/>
    </row>
    <row r="52" spans="1:8" ht="21.6" customHeight="1">
      <c r="A52" s="148" t="s">
        <v>134</v>
      </c>
      <c r="B52" s="146" t="s">
        <v>198</v>
      </c>
      <c r="C52" s="147" t="s">
        <v>113</v>
      </c>
      <c r="D52" s="173">
        <v>32883</v>
      </c>
      <c r="E52" s="173">
        <v>48072</v>
      </c>
      <c r="F52" s="72"/>
    </row>
    <row r="53" spans="1:8" ht="21.6" customHeight="1">
      <c r="A53" s="148" t="s">
        <v>184</v>
      </c>
      <c r="B53" s="146" t="s">
        <v>199</v>
      </c>
      <c r="C53" s="147" t="s">
        <v>114</v>
      </c>
      <c r="D53" s="173">
        <v>0</v>
      </c>
      <c r="E53" s="173">
        <v>0</v>
      </c>
      <c r="F53" s="72"/>
    </row>
    <row r="54" spans="1:8" ht="21.6" customHeight="1">
      <c r="A54" s="142" t="s">
        <v>200</v>
      </c>
      <c r="B54" s="143" t="s">
        <v>508</v>
      </c>
      <c r="C54" s="152" t="s">
        <v>115</v>
      </c>
      <c r="D54" s="173"/>
      <c r="E54" s="173"/>
      <c r="F54" s="72"/>
    </row>
    <row r="55" spans="1:8" s="71" customFormat="1" ht="21.6" customHeight="1">
      <c r="A55" s="142" t="s">
        <v>507</v>
      </c>
      <c r="B55" s="143" t="s">
        <v>575</v>
      </c>
      <c r="C55" s="152" t="s">
        <v>116</v>
      </c>
      <c r="D55" s="173">
        <v>589814</v>
      </c>
      <c r="E55" s="173">
        <v>1016904</v>
      </c>
      <c r="F55" s="70"/>
    </row>
    <row r="56" spans="1:8" ht="21.6" customHeight="1">
      <c r="A56" s="148" t="s">
        <v>201</v>
      </c>
      <c r="B56" s="146" t="s">
        <v>202</v>
      </c>
      <c r="C56" s="147" t="s">
        <v>509</v>
      </c>
      <c r="D56" s="173"/>
      <c r="E56" s="173"/>
      <c r="F56" s="72"/>
    </row>
    <row r="57" spans="1:8" ht="21.6" customHeight="1">
      <c r="A57" s="148" t="s">
        <v>121</v>
      </c>
      <c r="B57" s="146" t="s">
        <v>203</v>
      </c>
      <c r="C57" s="147" t="s">
        <v>510</v>
      </c>
      <c r="D57" s="173">
        <v>589814</v>
      </c>
      <c r="E57" s="173">
        <v>1016904</v>
      </c>
      <c r="F57" s="72"/>
    </row>
    <row r="58" spans="1:8" s="71" customFormat="1" ht="21.6" customHeight="1">
      <c r="A58" s="142" t="s">
        <v>150</v>
      </c>
      <c r="B58" s="143" t="s">
        <v>574</v>
      </c>
      <c r="C58" s="152" t="s">
        <v>513</v>
      </c>
      <c r="D58" s="173">
        <f>SUM(D59:D62)</f>
        <v>0</v>
      </c>
      <c r="E58" s="173">
        <f>SUM(E59:E62)</f>
        <v>0</v>
      </c>
      <c r="F58" s="70"/>
    </row>
    <row r="59" spans="1:8" ht="21.6" customHeight="1">
      <c r="A59" s="148" t="s">
        <v>204</v>
      </c>
      <c r="B59" s="146" t="s">
        <v>511</v>
      </c>
      <c r="C59" s="147" t="s">
        <v>516</v>
      </c>
      <c r="D59" s="173"/>
      <c r="E59" s="173"/>
      <c r="F59" s="72"/>
    </row>
    <row r="60" spans="1:8" ht="21.6" customHeight="1">
      <c r="A60" s="148" t="s">
        <v>121</v>
      </c>
      <c r="B60" s="146" t="s">
        <v>512</v>
      </c>
      <c r="C60" s="147" t="s">
        <v>517</v>
      </c>
      <c r="D60" s="173"/>
      <c r="E60" s="173"/>
      <c r="F60" s="72"/>
    </row>
    <row r="61" spans="1:8" ht="21.6" customHeight="1">
      <c r="A61" s="148" t="s">
        <v>122</v>
      </c>
      <c r="B61" s="146" t="s">
        <v>514</v>
      </c>
      <c r="C61" s="147" t="s">
        <v>570</v>
      </c>
      <c r="D61" s="173"/>
      <c r="E61" s="173"/>
      <c r="F61" s="166"/>
    </row>
    <row r="62" spans="1:8" ht="21.6" customHeight="1">
      <c r="A62" s="148" t="s">
        <v>123</v>
      </c>
      <c r="B62" s="146" t="s">
        <v>515</v>
      </c>
      <c r="C62" s="147" t="s">
        <v>573</v>
      </c>
      <c r="D62" s="173"/>
      <c r="E62" s="173"/>
      <c r="F62" s="72"/>
    </row>
    <row r="63" spans="1:8" s="71" customFormat="1" ht="21.6" customHeight="1">
      <c r="A63" s="140"/>
      <c r="B63" s="141" t="s">
        <v>518</v>
      </c>
      <c r="C63" s="80" t="s">
        <v>117</v>
      </c>
      <c r="D63" s="81">
        <f>SUM(D3:D62)</f>
        <v>32240457</v>
      </c>
      <c r="E63" s="81">
        <f>SUM(E3:E62)</f>
        <v>33647507</v>
      </c>
      <c r="F63" s="70"/>
    </row>
    <row r="66" spans="2:2">
      <c r="B66" s="85" t="s">
        <v>330</v>
      </c>
    </row>
    <row r="67" spans="2:2">
      <c r="B67" s="85" t="s">
        <v>331</v>
      </c>
    </row>
    <row r="68" spans="2:2">
      <c r="B68" s="86">
        <f>+D24</f>
        <v>238007</v>
      </c>
    </row>
    <row r="69" spans="2:2">
      <c r="B69" s="85" t="s">
        <v>332</v>
      </c>
    </row>
    <row r="70" spans="2:2">
      <c r="B70" s="86">
        <f>+Výsledovka!D63</f>
        <v>238007</v>
      </c>
    </row>
    <row r="71" spans="2:2">
      <c r="B71" s="85"/>
    </row>
    <row r="72" spans="2:2">
      <c r="B72" s="85" t="s">
        <v>333</v>
      </c>
    </row>
  </sheetData>
  <phoneticPr fontId="0" type="noConversion"/>
  <pageMargins left="0.75" right="0.75" top="1" bottom="1.19" header="0.4921259845" footer="0.4921259845"/>
  <pageSetup paperSize="9" scale="8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716"/>
  <sheetViews>
    <sheetView view="pageBreakPreview" zoomScaleNormal="100" zoomScaleSheetLayoutView="100" workbookViewId="0">
      <pane ySplit="2" topLeftCell="A57" activePane="bottomLeft" state="frozen"/>
      <selection pane="bottomLeft" activeCell="D53" sqref="D53"/>
    </sheetView>
  </sheetViews>
  <sheetFormatPr defaultRowHeight="32.25" customHeight="1"/>
  <cols>
    <col min="1" max="1" width="5.7109375" style="93" customWidth="1"/>
    <col min="2" max="2" width="43.42578125" style="124" customWidth="1"/>
    <col min="3" max="3" width="4.28515625" style="87" customWidth="1"/>
    <col min="4" max="4" width="23.140625" style="89" customWidth="1"/>
    <col min="5" max="5" width="24.7109375" style="91" customWidth="1"/>
    <col min="6" max="16384" width="9.140625" style="73"/>
  </cols>
  <sheetData>
    <row r="1" spans="1:6" s="70" customFormat="1" ht="21" customHeight="1">
      <c r="A1" s="129" t="s">
        <v>540</v>
      </c>
      <c r="B1" s="130" t="s">
        <v>546</v>
      </c>
      <c r="C1" s="131" t="s">
        <v>547</v>
      </c>
      <c r="D1" s="132" t="s">
        <v>586</v>
      </c>
      <c r="E1" s="116" t="s">
        <v>587</v>
      </c>
    </row>
    <row r="2" spans="1:6" s="70" customFormat="1" ht="12.95" customHeight="1" thickBot="1">
      <c r="A2" s="122" t="s">
        <v>205</v>
      </c>
      <c r="B2" s="126" t="s">
        <v>206</v>
      </c>
      <c r="C2" s="120" t="s">
        <v>207</v>
      </c>
      <c r="D2" s="127">
        <v>1</v>
      </c>
      <c r="E2" s="128">
        <v>2</v>
      </c>
    </row>
    <row r="3" spans="1:6" ht="22.5" customHeight="1">
      <c r="A3" s="163" t="s">
        <v>265</v>
      </c>
      <c r="B3" s="164" t="s">
        <v>576</v>
      </c>
      <c r="C3" s="163" t="s">
        <v>208</v>
      </c>
      <c r="D3" s="172">
        <v>655800</v>
      </c>
      <c r="E3" s="172">
        <v>0</v>
      </c>
      <c r="F3" s="72"/>
    </row>
    <row r="4" spans="1:6" ht="22.5" customHeight="1">
      <c r="A4" s="145" t="s">
        <v>118</v>
      </c>
      <c r="B4" s="157" t="s">
        <v>577</v>
      </c>
      <c r="C4" s="156" t="s">
        <v>209</v>
      </c>
      <c r="D4" s="172">
        <v>605800</v>
      </c>
      <c r="E4" s="172"/>
      <c r="F4" s="72"/>
    </row>
    <row r="5" spans="1:6" ht="22.5" customHeight="1">
      <c r="A5" s="158" t="s">
        <v>266</v>
      </c>
      <c r="B5" s="159" t="s">
        <v>267</v>
      </c>
      <c r="C5" s="160" t="s">
        <v>210</v>
      </c>
      <c r="D5" s="172">
        <f>SUM(+D3-D4)</f>
        <v>50000</v>
      </c>
      <c r="E5" s="172">
        <f>SUM(+E3-E4)</f>
        <v>0</v>
      </c>
      <c r="F5" s="72"/>
    </row>
    <row r="6" spans="1:6" ht="22.5" customHeight="1">
      <c r="A6" s="156" t="s">
        <v>288</v>
      </c>
      <c r="B6" s="159" t="s">
        <v>268</v>
      </c>
      <c r="C6" s="160" t="s">
        <v>211</v>
      </c>
      <c r="D6" s="172">
        <f>SUM(D7:D9)</f>
        <v>7562265</v>
      </c>
      <c r="E6" s="172">
        <v>9396574</v>
      </c>
      <c r="F6" s="72"/>
    </row>
    <row r="7" spans="1:6" ht="22.5" customHeight="1">
      <c r="A7" s="148" t="s">
        <v>287</v>
      </c>
      <c r="B7" s="157" t="s">
        <v>578</v>
      </c>
      <c r="C7" s="156" t="s">
        <v>212</v>
      </c>
      <c r="D7" s="172">
        <v>7562265</v>
      </c>
      <c r="E7" s="172">
        <v>9396574</v>
      </c>
      <c r="F7" s="72"/>
    </row>
    <row r="8" spans="1:6" ht="22.5" customHeight="1">
      <c r="A8" s="148" t="s">
        <v>121</v>
      </c>
      <c r="B8" s="157" t="s">
        <v>269</v>
      </c>
      <c r="C8" s="156" t="s">
        <v>213</v>
      </c>
      <c r="D8" s="172"/>
      <c r="E8" s="172"/>
      <c r="F8" s="72"/>
    </row>
    <row r="9" spans="1:6" ht="22.5" customHeight="1">
      <c r="A9" s="148" t="s">
        <v>122</v>
      </c>
      <c r="B9" s="157" t="s">
        <v>270</v>
      </c>
      <c r="C9" s="156" t="s">
        <v>214</v>
      </c>
      <c r="D9" s="172"/>
      <c r="E9" s="172"/>
      <c r="F9" s="72"/>
    </row>
    <row r="10" spans="1:6" ht="22.5" customHeight="1">
      <c r="A10" s="158" t="s">
        <v>119</v>
      </c>
      <c r="B10" s="159" t="s">
        <v>271</v>
      </c>
      <c r="C10" s="160" t="s">
        <v>215</v>
      </c>
      <c r="D10" s="172">
        <v>0</v>
      </c>
      <c r="E10" s="172">
        <v>0</v>
      </c>
      <c r="F10" s="72"/>
    </row>
    <row r="11" spans="1:6" ht="22.5" customHeight="1">
      <c r="A11" s="148" t="s">
        <v>272</v>
      </c>
      <c r="B11" s="149" t="s">
        <v>475</v>
      </c>
      <c r="C11" s="156" t="s">
        <v>216</v>
      </c>
      <c r="D11" s="172">
        <v>1804107</v>
      </c>
      <c r="E11" s="172">
        <v>2294236</v>
      </c>
      <c r="F11" s="72"/>
    </row>
    <row r="12" spans="1:6" ht="22.5" customHeight="1">
      <c r="A12" s="148" t="s">
        <v>121</v>
      </c>
      <c r="B12" s="157" t="s">
        <v>273</v>
      </c>
      <c r="C12" s="156" t="s">
        <v>217</v>
      </c>
      <c r="D12" s="172">
        <v>4879610</v>
      </c>
      <c r="E12" s="172">
        <v>6026249</v>
      </c>
      <c r="F12" s="72"/>
    </row>
    <row r="13" spans="1:6" ht="22.5" customHeight="1">
      <c r="A13" s="158" t="s">
        <v>266</v>
      </c>
      <c r="B13" s="159" t="s">
        <v>274</v>
      </c>
      <c r="C13" s="160" t="s">
        <v>218</v>
      </c>
      <c r="D13" s="172">
        <v>7612265</v>
      </c>
      <c r="E13" s="172">
        <v>9396574</v>
      </c>
      <c r="F13" s="72"/>
    </row>
    <row r="14" spans="1:6" ht="22.5" customHeight="1">
      <c r="A14" s="145" t="s">
        <v>150</v>
      </c>
      <c r="B14" s="157" t="s">
        <v>456</v>
      </c>
      <c r="C14" s="156" t="s">
        <v>219</v>
      </c>
      <c r="D14" s="172">
        <v>443826</v>
      </c>
      <c r="E14" s="172">
        <v>454258</v>
      </c>
      <c r="F14" s="72"/>
    </row>
    <row r="15" spans="1:6" ht="22.5" customHeight="1">
      <c r="A15" s="148" t="s">
        <v>204</v>
      </c>
      <c r="B15" s="157" t="s">
        <v>275</v>
      </c>
      <c r="C15" s="156" t="s">
        <v>220</v>
      </c>
      <c r="D15" s="172">
        <v>322771</v>
      </c>
      <c r="E15" s="172">
        <v>329983</v>
      </c>
      <c r="F15" s="72"/>
    </row>
    <row r="16" spans="1:6" ht="22.5" customHeight="1">
      <c r="A16" s="148" t="s">
        <v>121</v>
      </c>
      <c r="B16" s="157" t="s">
        <v>476</v>
      </c>
      <c r="C16" s="156" t="s">
        <v>221</v>
      </c>
      <c r="D16" s="172"/>
      <c r="E16" s="172"/>
      <c r="F16" s="72"/>
    </row>
    <row r="17" spans="1:7" ht="22.5" customHeight="1">
      <c r="A17" s="148" t="s">
        <v>122</v>
      </c>
      <c r="B17" s="157" t="s">
        <v>477</v>
      </c>
      <c r="C17" s="156" t="s">
        <v>222</v>
      </c>
      <c r="D17" s="172">
        <v>101032</v>
      </c>
      <c r="E17" s="172">
        <v>110093</v>
      </c>
      <c r="F17" s="72"/>
    </row>
    <row r="18" spans="1:7" ht="22.5" customHeight="1">
      <c r="A18" s="148" t="s">
        <v>123</v>
      </c>
      <c r="B18" s="157" t="s">
        <v>276</v>
      </c>
      <c r="C18" s="156" t="s">
        <v>223</v>
      </c>
      <c r="D18" s="172">
        <v>20023</v>
      </c>
      <c r="E18" s="172">
        <v>14182</v>
      </c>
      <c r="F18" s="72"/>
    </row>
    <row r="19" spans="1:7" ht="22.5" customHeight="1">
      <c r="A19" s="145" t="s">
        <v>160</v>
      </c>
      <c r="B19" s="157" t="s">
        <v>277</v>
      </c>
      <c r="C19" s="156" t="s">
        <v>224</v>
      </c>
      <c r="D19" s="172">
        <v>98196</v>
      </c>
      <c r="E19" s="172">
        <v>99570</v>
      </c>
      <c r="F19" s="72"/>
    </row>
    <row r="20" spans="1:7" ht="22.5" customHeight="1">
      <c r="A20" s="145" t="s">
        <v>278</v>
      </c>
      <c r="B20" s="149" t="s">
        <v>478</v>
      </c>
      <c r="C20" s="156" t="s">
        <v>225</v>
      </c>
      <c r="D20" s="172">
        <v>10810</v>
      </c>
      <c r="E20" s="172">
        <v>10548</v>
      </c>
      <c r="F20" s="72"/>
      <c r="G20" s="74"/>
    </row>
    <row r="21" spans="1:7" ht="22.5" customHeight="1">
      <c r="A21" s="156" t="s">
        <v>279</v>
      </c>
      <c r="B21" s="157" t="s">
        <v>280</v>
      </c>
      <c r="C21" s="156" t="s">
        <v>226</v>
      </c>
      <c r="D21" s="172"/>
      <c r="E21" s="172"/>
      <c r="F21" s="72"/>
      <c r="G21" s="72"/>
    </row>
    <row r="22" spans="1:7" ht="22.5" customHeight="1">
      <c r="A22" s="145" t="s">
        <v>281</v>
      </c>
      <c r="B22" s="149" t="s">
        <v>458</v>
      </c>
      <c r="C22" s="156" t="s">
        <v>550</v>
      </c>
      <c r="D22" s="172"/>
      <c r="E22" s="172"/>
      <c r="F22" s="72"/>
      <c r="G22" s="74"/>
    </row>
    <row r="23" spans="1:7" ht="22.5" customHeight="1">
      <c r="A23" s="145" t="s">
        <v>283</v>
      </c>
      <c r="B23" s="149" t="s">
        <v>519</v>
      </c>
      <c r="C23" s="156" t="s">
        <v>227</v>
      </c>
      <c r="D23" s="172">
        <v>1455</v>
      </c>
      <c r="E23" s="172">
        <v>887</v>
      </c>
      <c r="F23" s="72"/>
      <c r="G23" s="74"/>
    </row>
    <row r="24" spans="1:7" ht="22.5" customHeight="1">
      <c r="A24" s="156" t="s">
        <v>282</v>
      </c>
      <c r="B24" s="149" t="s">
        <v>479</v>
      </c>
      <c r="C24" s="156" t="s">
        <v>228</v>
      </c>
      <c r="D24" s="172">
        <v>-216</v>
      </c>
      <c r="E24" s="172">
        <v>8756</v>
      </c>
      <c r="F24" s="72"/>
    </row>
    <row r="25" spans="1:7" ht="22.5" customHeight="1">
      <c r="A25" s="145" t="s">
        <v>285</v>
      </c>
      <c r="B25" s="149" t="s">
        <v>548</v>
      </c>
      <c r="C25" s="156" t="s">
        <v>229</v>
      </c>
      <c r="D25" s="172">
        <v>22621</v>
      </c>
      <c r="E25" s="172">
        <v>35456</v>
      </c>
      <c r="F25" s="72"/>
    </row>
    <row r="26" spans="1:7" ht="22.5" customHeight="1">
      <c r="A26" s="156" t="s">
        <v>284</v>
      </c>
      <c r="B26" s="149" t="s">
        <v>291</v>
      </c>
      <c r="C26" s="156" t="s">
        <v>230</v>
      </c>
      <c r="D26" s="172"/>
      <c r="E26" s="172"/>
      <c r="F26" s="72"/>
    </row>
    <row r="27" spans="1:7" ht="22.5" customHeight="1">
      <c r="A27" s="145" t="s">
        <v>265</v>
      </c>
      <c r="B27" s="149" t="s">
        <v>292</v>
      </c>
      <c r="C27" s="156" t="s">
        <v>231</v>
      </c>
      <c r="D27" s="172"/>
      <c r="E27" s="172"/>
      <c r="F27" s="72"/>
    </row>
    <row r="28" spans="1:7" s="71" customFormat="1" ht="33.75" customHeight="1">
      <c r="A28" s="142" t="s">
        <v>293</v>
      </c>
      <c r="B28" s="150" t="s">
        <v>520</v>
      </c>
      <c r="C28" s="161" t="s">
        <v>232</v>
      </c>
      <c r="D28" s="172">
        <v>351424</v>
      </c>
      <c r="E28" s="172">
        <v>484126</v>
      </c>
      <c r="F28" s="70"/>
    </row>
    <row r="29" spans="1:7" ht="22.5" customHeight="1">
      <c r="A29" s="156" t="s">
        <v>286</v>
      </c>
      <c r="B29" s="157" t="s">
        <v>295</v>
      </c>
      <c r="C29" s="156" t="s">
        <v>233</v>
      </c>
      <c r="D29" s="172"/>
      <c r="E29" s="172">
        <v>0</v>
      </c>
      <c r="F29" s="72"/>
    </row>
    <row r="30" spans="1:7" ht="22.5" customHeight="1">
      <c r="A30" s="145" t="s">
        <v>290</v>
      </c>
      <c r="B30" s="157" t="s">
        <v>297</v>
      </c>
      <c r="C30" s="156" t="s">
        <v>234</v>
      </c>
      <c r="D30" s="172"/>
      <c r="E30" s="172">
        <v>0</v>
      </c>
      <c r="F30" s="72"/>
    </row>
    <row r="31" spans="1:7" ht="22.5" customHeight="1">
      <c r="A31" s="156" t="s">
        <v>289</v>
      </c>
      <c r="B31" s="157" t="s">
        <v>579</v>
      </c>
      <c r="C31" s="156" t="s">
        <v>235</v>
      </c>
      <c r="D31" s="172">
        <f>D32+D33+D34</f>
        <v>0</v>
      </c>
      <c r="E31" s="172">
        <f>E32+E33+E34</f>
        <v>0</v>
      </c>
      <c r="F31" s="72"/>
    </row>
    <row r="32" spans="1:7" s="70" customFormat="1" ht="22.5" customHeight="1">
      <c r="A32" s="148" t="s">
        <v>521</v>
      </c>
      <c r="B32" s="149" t="s">
        <v>480</v>
      </c>
      <c r="C32" s="156" t="s">
        <v>236</v>
      </c>
      <c r="D32" s="172"/>
      <c r="E32" s="172">
        <v>0</v>
      </c>
    </row>
    <row r="33" spans="1:8" ht="22.5" customHeight="1">
      <c r="A33" s="148" t="s">
        <v>121</v>
      </c>
      <c r="B33" s="149" t="s">
        <v>300</v>
      </c>
      <c r="C33" s="156" t="s">
        <v>237</v>
      </c>
      <c r="D33" s="172"/>
      <c r="E33" s="172"/>
      <c r="F33" s="72"/>
    </row>
    <row r="34" spans="1:8" ht="22.5" customHeight="1">
      <c r="A34" s="148" t="s">
        <v>122</v>
      </c>
      <c r="B34" s="157" t="s">
        <v>299</v>
      </c>
      <c r="C34" s="156" t="s">
        <v>238</v>
      </c>
      <c r="D34" s="172"/>
      <c r="E34" s="172"/>
      <c r="F34" s="72"/>
      <c r="G34" s="72"/>
      <c r="H34" s="72"/>
    </row>
    <row r="35" spans="1:8" ht="22.5" customHeight="1">
      <c r="A35" s="156" t="s">
        <v>294</v>
      </c>
      <c r="B35" s="157" t="s">
        <v>302</v>
      </c>
      <c r="C35" s="156" t="s">
        <v>239</v>
      </c>
      <c r="D35" s="172"/>
      <c r="E35" s="172"/>
      <c r="F35" s="72"/>
      <c r="G35" s="72"/>
      <c r="H35" s="72"/>
    </row>
    <row r="36" spans="1:8" ht="22.5" customHeight="1">
      <c r="A36" s="145" t="s">
        <v>296</v>
      </c>
      <c r="B36" s="157" t="s">
        <v>304</v>
      </c>
      <c r="C36" s="156" t="s">
        <v>240</v>
      </c>
      <c r="D36" s="172"/>
      <c r="E36" s="172"/>
      <c r="F36" s="72"/>
      <c r="G36" s="74"/>
      <c r="H36" s="72"/>
    </row>
    <row r="37" spans="1:8" ht="22.5" customHeight="1">
      <c r="A37" s="156" t="s">
        <v>298</v>
      </c>
      <c r="B37" s="149" t="s">
        <v>449</v>
      </c>
      <c r="C37" s="156" t="s">
        <v>241</v>
      </c>
      <c r="D37" s="172"/>
      <c r="E37" s="172"/>
      <c r="F37" s="72"/>
      <c r="G37" s="74"/>
      <c r="H37" s="72"/>
    </row>
    <row r="38" spans="1:8" ht="22.5" customHeight="1">
      <c r="A38" s="145" t="s">
        <v>303</v>
      </c>
      <c r="B38" s="149" t="s">
        <v>307</v>
      </c>
      <c r="C38" s="156" t="s">
        <v>242</v>
      </c>
      <c r="D38" s="172"/>
      <c r="E38" s="172"/>
      <c r="F38" s="72"/>
      <c r="G38" s="72"/>
      <c r="H38" s="72"/>
    </row>
    <row r="39" spans="1:8" ht="22.5" customHeight="1">
      <c r="A39" s="145" t="s">
        <v>306</v>
      </c>
      <c r="B39" s="149" t="s">
        <v>481</v>
      </c>
      <c r="C39" s="156" t="s">
        <v>243</v>
      </c>
      <c r="D39" s="172"/>
      <c r="E39" s="172"/>
      <c r="F39" s="72"/>
      <c r="G39" s="72"/>
      <c r="H39" s="72"/>
    </row>
    <row r="40" spans="1:8" ht="22.5" customHeight="1">
      <c r="A40" s="156" t="s">
        <v>301</v>
      </c>
      <c r="B40" s="157" t="s">
        <v>309</v>
      </c>
      <c r="C40" s="156" t="s">
        <v>244</v>
      </c>
      <c r="D40" s="172">
        <v>24902</v>
      </c>
      <c r="E40" s="172">
        <v>20568</v>
      </c>
      <c r="F40" s="72"/>
    </row>
    <row r="41" spans="1:8" ht="22.5" customHeight="1">
      <c r="A41" s="145" t="s">
        <v>482</v>
      </c>
      <c r="B41" s="157" t="s">
        <v>310</v>
      </c>
      <c r="C41" s="156" t="s">
        <v>245</v>
      </c>
      <c r="D41" s="172">
        <v>41686</v>
      </c>
      <c r="E41" s="172">
        <v>127798</v>
      </c>
      <c r="F41" s="72"/>
    </row>
    <row r="42" spans="1:8" ht="22.5" customHeight="1">
      <c r="A42" s="156" t="s">
        <v>305</v>
      </c>
      <c r="B42" s="157" t="s">
        <v>313</v>
      </c>
      <c r="C42" s="156" t="s">
        <v>246</v>
      </c>
      <c r="D42" s="172"/>
      <c r="E42" s="172"/>
      <c r="F42" s="72"/>
      <c r="G42" s="74"/>
    </row>
    <row r="43" spans="1:8" ht="22.5" customHeight="1">
      <c r="A43" s="145" t="s">
        <v>314</v>
      </c>
      <c r="B43" s="157" t="s">
        <v>312</v>
      </c>
      <c r="C43" s="156" t="s">
        <v>247</v>
      </c>
      <c r="D43" s="172"/>
      <c r="E43" s="172"/>
      <c r="F43" s="72"/>
      <c r="G43" s="74"/>
    </row>
    <row r="44" spans="1:8" ht="22.5" customHeight="1">
      <c r="A44" s="156" t="s">
        <v>308</v>
      </c>
      <c r="B44" s="157" t="s">
        <v>316</v>
      </c>
      <c r="C44" s="156" t="s">
        <v>248</v>
      </c>
      <c r="D44" s="172"/>
      <c r="E44" s="172"/>
      <c r="F44" s="72"/>
    </row>
    <row r="45" spans="1:8" ht="22.5" customHeight="1">
      <c r="A45" s="145" t="s">
        <v>317</v>
      </c>
      <c r="B45" s="157" t="s">
        <v>450</v>
      </c>
      <c r="C45" s="156" t="s">
        <v>249</v>
      </c>
      <c r="D45" s="172">
        <v>3422</v>
      </c>
      <c r="E45" s="172">
        <v>4984</v>
      </c>
      <c r="F45" s="72"/>
    </row>
    <row r="46" spans="1:8" ht="22.5" customHeight="1">
      <c r="A46" s="156" t="s">
        <v>311</v>
      </c>
      <c r="B46" s="157" t="s">
        <v>319</v>
      </c>
      <c r="C46" s="156" t="s">
        <v>250</v>
      </c>
      <c r="D46" s="172"/>
      <c r="E46" s="172"/>
      <c r="F46" s="72"/>
    </row>
    <row r="47" spans="1:8" ht="22.5" customHeight="1">
      <c r="A47" s="145" t="s">
        <v>318</v>
      </c>
      <c r="B47" s="157" t="s">
        <v>321</v>
      </c>
      <c r="C47" s="156" t="s">
        <v>251</v>
      </c>
      <c r="D47" s="172"/>
      <c r="E47" s="172"/>
      <c r="F47" s="72"/>
    </row>
    <row r="48" spans="1:8" s="71" customFormat="1" ht="34.5" customHeight="1">
      <c r="A48" s="142" t="s">
        <v>293</v>
      </c>
      <c r="B48" s="150" t="s">
        <v>537</v>
      </c>
      <c r="C48" s="161" t="s">
        <v>252</v>
      </c>
      <c r="D48" s="172">
        <f>SUM(+D29-D30+D31+D35-D36+D37-D38-D39+D40-D41+D42-D43+D44-D45+(-D46)-(-D47))</f>
        <v>-20206</v>
      </c>
      <c r="E48" s="172">
        <f>SUM(+E29-E30+E31+E35-E36+E37-E38-E39+E40-E41+E42-E43+E44-E45+(-E46)-(-E47))</f>
        <v>-112214</v>
      </c>
      <c r="F48" s="70"/>
    </row>
    <row r="49" spans="1:7" s="71" customFormat="1" ht="22.5" customHeight="1">
      <c r="A49" s="142" t="s">
        <v>483</v>
      </c>
      <c r="B49" s="150" t="s">
        <v>522</v>
      </c>
      <c r="C49" s="161" t="s">
        <v>253</v>
      </c>
      <c r="D49" s="172">
        <f>+D28+D48</f>
        <v>331218</v>
      </c>
      <c r="E49" s="172">
        <f>+E28+E48</f>
        <v>371912</v>
      </c>
      <c r="F49" s="70"/>
    </row>
    <row r="50" spans="1:7" ht="22.5" customHeight="1">
      <c r="A50" s="145" t="s">
        <v>320</v>
      </c>
      <c r="B50" s="157" t="s">
        <v>523</v>
      </c>
      <c r="C50" s="156" t="s">
        <v>254</v>
      </c>
      <c r="D50" s="172">
        <v>93211</v>
      </c>
      <c r="E50" s="172">
        <v>81721</v>
      </c>
      <c r="F50" s="72"/>
    </row>
    <row r="51" spans="1:7" ht="22.5" customHeight="1">
      <c r="A51" s="145" t="s">
        <v>524</v>
      </c>
      <c r="B51" s="157" t="s">
        <v>323</v>
      </c>
      <c r="C51" s="156" t="s">
        <v>255</v>
      </c>
      <c r="D51" s="172">
        <v>97014</v>
      </c>
      <c r="E51" s="172">
        <v>83088</v>
      </c>
      <c r="F51" s="72"/>
    </row>
    <row r="52" spans="1:7" ht="22.5" customHeight="1">
      <c r="A52" s="156" t="s">
        <v>121</v>
      </c>
      <c r="B52" s="157" t="s">
        <v>324</v>
      </c>
      <c r="C52" s="156" t="s">
        <v>256</v>
      </c>
      <c r="D52" s="172">
        <v>-3803</v>
      </c>
      <c r="E52" s="172">
        <v>-1367</v>
      </c>
      <c r="F52" s="72"/>
    </row>
    <row r="53" spans="1:7" s="71" customFormat="1" ht="22.5" customHeight="1">
      <c r="A53" s="142" t="s">
        <v>483</v>
      </c>
      <c r="B53" s="162" t="s">
        <v>525</v>
      </c>
      <c r="C53" s="161" t="s">
        <v>257</v>
      </c>
      <c r="D53" s="172">
        <f>+D49-D50</f>
        <v>238007</v>
      </c>
      <c r="E53" s="172">
        <f>+E49-E50</f>
        <v>290191</v>
      </c>
      <c r="F53" s="70"/>
      <c r="G53" s="75"/>
    </row>
    <row r="54" spans="1:7" ht="22.5" customHeight="1">
      <c r="A54" s="156" t="s">
        <v>315</v>
      </c>
      <c r="B54" s="157" t="s">
        <v>484</v>
      </c>
      <c r="C54" s="156" t="s">
        <v>258</v>
      </c>
      <c r="D54" s="172"/>
      <c r="E54" s="172"/>
      <c r="F54" s="72"/>
    </row>
    <row r="55" spans="1:7" ht="22.5" customHeight="1">
      <c r="A55" s="145" t="s">
        <v>322</v>
      </c>
      <c r="B55" s="157" t="s">
        <v>459</v>
      </c>
      <c r="C55" s="156" t="s">
        <v>259</v>
      </c>
      <c r="D55" s="172"/>
      <c r="E55" s="172"/>
      <c r="F55" s="72"/>
    </row>
    <row r="56" spans="1:7" ht="22.5" customHeight="1">
      <c r="A56" s="142" t="s">
        <v>293</v>
      </c>
      <c r="B56" s="162" t="s">
        <v>526</v>
      </c>
      <c r="C56" s="161" t="s">
        <v>260</v>
      </c>
      <c r="D56" s="172">
        <f>+D54-D55</f>
        <v>0</v>
      </c>
      <c r="E56" s="172">
        <f>+E54-E55</f>
        <v>0</v>
      </c>
      <c r="F56" s="72"/>
    </row>
    <row r="57" spans="1:7" ht="22.5" customHeight="1">
      <c r="A57" s="145" t="s">
        <v>326</v>
      </c>
      <c r="B57" s="157" t="s">
        <v>529</v>
      </c>
      <c r="C57" s="156" t="s">
        <v>261</v>
      </c>
      <c r="D57" s="172">
        <f>SUM(D58:D59)</f>
        <v>0</v>
      </c>
      <c r="E57" s="172">
        <f>SUM(E58:E59)</f>
        <v>0</v>
      </c>
      <c r="F57" s="72"/>
    </row>
    <row r="58" spans="1:7" s="70" customFormat="1" ht="22.5" customHeight="1">
      <c r="A58" s="156" t="s">
        <v>530</v>
      </c>
      <c r="B58" s="157" t="s">
        <v>327</v>
      </c>
      <c r="C58" s="156" t="s">
        <v>262</v>
      </c>
      <c r="D58" s="172"/>
      <c r="E58" s="172"/>
    </row>
    <row r="59" spans="1:7" ht="22.5" customHeight="1">
      <c r="A59" s="156" t="s">
        <v>121</v>
      </c>
      <c r="B59" s="157" t="s">
        <v>328</v>
      </c>
      <c r="C59" s="156" t="s">
        <v>263</v>
      </c>
      <c r="D59" s="172"/>
      <c r="E59" s="172"/>
      <c r="F59" s="72"/>
    </row>
    <row r="60" spans="1:7" ht="22.5" customHeight="1">
      <c r="A60" s="142" t="s">
        <v>293</v>
      </c>
      <c r="B60" s="162" t="s">
        <v>531</v>
      </c>
      <c r="C60" s="161" t="s">
        <v>264</v>
      </c>
      <c r="D60" s="172">
        <f>+D56-D57</f>
        <v>0</v>
      </c>
      <c r="E60" s="172">
        <f>+E56-E57</f>
        <v>0</v>
      </c>
      <c r="F60" s="72"/>
    </row>
    <row r="61" spans="1:7" ht="22.5" customHeight="1">
      <c r="A61" s="142" t="s">
        <v>485</v>
      </c>
      <c r="B61" s="162" t="s">
        <v>532</v>
      </c>
      <c r="C61" s="161" t="s">
        <v>527</v>
      </c>
      <c r="D61" s="172">
        <f>+D49+D56</f>
        <v>331218</v>
      </c>
      <c r="E61" s="172">
        <f>+E49+E56</f>
        <v>371912</v>
      </c>
      <c r="F61" s="72"/>
    </row>
    <row r="62" spans="1:7" ht="22.5" customHeight="1">
      <c r="A62" s="145" t="s">
        <v>284</v>
      </c>
      <c r="B62" s="157" t="s">
        <v>329</v>
      </c>
      <c r="C62" s="176" t="s">
        <v>528</v>
      </c>
      <c r="D62" s="172"/>
      <c r="E62" s="172"/>
      <c r="F62" s="72"/>
    </row>
    <row r="63" spans="1:7" s="71" customFormat="1" ht="22.5" customHeight="1">
      <c r="A63" s="142" t="s">
        <v>485</v>
      </c>
      <c r="B63" s="162" t="s">
        <v>534</v>
      </c>
      <c r="C63" s="161" t="s">
        <v>533</v>
      </c>
      <c r="D63" s="172">
        <f>+D53+D60-D62</f>
        <v>238007</v>
      </c>
      <c r="E63" s="172">
        <f>+E53+E60-E62</f>
        <v>290191</v>
      </c>
      <c r="F63" s="70"/>
    </row>
    <row r="64" spans="1:7" ht="30" customHeight="1">
      <c r="A64" s="133" t="s">
        <v>325</v>
      </c>
      <c r="B64" s="97" t="s">
        <v>535</v>
      </c>
      <c r="C64" s="88" t="s">
        <v>536</v>
      </c>
      <c r="D64" s="134">
        <f>SUM(D3:D63)</f>
        <v>33478730</v>
      </c>
      <c r="E64" s="134">
        <f>SUM(E3:E63)</f>
        <v>39586850</v>
      </c>
      <c r="F64" s="72"/>
    </row>
    <row r="65" spans="1:5" ht="32.25" customHeight="1">
      <c r="A65" s="92"/>
      <c r="B65" s="125"/>
      <c r="C65" s="88"/>
      <c r="D65" s="90"/>
      <c r="E65" s="90"/>
    </row>
    <row r="66" spans="1:5" ht="32.25" customHeight="1">
      <c r="A66" s="92"/>
      <c r="B66" s="125"/>
      <c r="C66" s="88"/>
      <c r="D66" s="90"/>
      <c r="E66" s="90"/>
    </row>
    <row r="67" spans="1:5" ht="32.25" customHeight="1">
      <c r="A67" s="92"/>
      <c r="B67" s="125"/>
      <c r="C67" s="88"/>
      <c r="D67" s="90"/>
      <c r="E67" s="90"/>
    </row>
    <row r="68" spans="1:5" ht="32.25" customHeight="1">
      <c r="A68" s="92"/>
      <c r="B68" s="125"/>
      <c r="C68" s="88"/>
      <c r="D68" s="90"/>
      <c r="E68" s="90"/>
    </row>
    <row r="69" spans="1:5" ht="32.25" customHeight="1">
      <c r="A69" s="92"/>
      <c r="B69" s="125"/>
      <c r="C69" s="88"/>
      <c r="D69" s="90"/>
      <c r="E69" s="90"/>
    </row>
    <row r="70" spans="1:5" ht="32.25" customHeight="1">
      <c r="A70" s="92"/>
      <c r="B70" s="125"/>
      <c r="C70" s="88"/>
      <c r="D70" s="90"/>
      <c r="E70" s="90"/>
    </row>
    <row r="71" spans="1:5" ht="32.25" customHeight="1">
      <c r="A71" s="92"/>
      <c r="B71" s="125"/>
      <c r="C71" s="88"/>
      <c r="D71" s="90"/>
      <c r="E71" s="90"/>
    </row>
    <row r="72" spans="1:5" ht="32.25" customHeight="1">
      <c r="A72" s="92"/>
      <c r="B72" s="125"/>
      <c r="C72" s="88"/>
      <c r="D72" s="90"/>
      <c r="E72" s="90"/>
    </row>
    <row r="73" spans="1:5" ht="32.25" customHeight="1">
      <c r="A73" s="92"/>
      <c r="B73" s="125"/>
      <c r="C73" s="88"/>
      <c r="D73" s="90"/>
      <c r="E73" s="90"/>
    </row>
    <row r="74" spans="1:5" ht="32.25" customHeight="1">
      <c r="A74" s="92"/>
      <c r="B74" s="125"/>
      <c r="C74" s="88"/>
      <c r="D74" s="90"/>
      <c r="E74" s="90"/>
    </row>
    <row r="75" spans="1:5" ht="32.25" customHeight="1">
      <c r="A75" s="92"/>
      <c r="B75" s="125"/>
      <c r="C75" s="88"/>
      <c r="D75" s="90"/>
      <c r="E75" s="90"/>
    </row>
    <row r="76" spans="1:5" ht="32.25" customHeight="1">
      <c r="A76" s="92"/>
      <c r="B76" s="125"/>
      <c r="C76" s="88"/>
      <c r="D76" s="90"/>
      <c r="E76" s="90"/>
    </row>
    <row r="77" spans="1:5" ht="32.25" customHeight="1">
      <c r="A77" s="92"/>
      <c r="B77" s="125"/>
      <c r="C77" s="88"/>
      <c r="D77" s="90"/>
      <c r="E77" s="90"/>
    </row>
    <row r="78" spans="1:5" ht="32.25" customHeight="1">
      <c r="A78" s="92"/>
      <c r="B78" s="125"/>
      <c r="C78" s="88"/>
      <c r="D78" s="90"/>
      <c r="E78" s="90"/>
    </row>
    <row r="79" spans="1:5" ht="32.25" customHeight="1">
      <c r="A79" s="92"/>
      <c r="B79" s="125"/>
      <c r="C79" s="88"/>
      <c r="D79" s="90"/>
      <c r="E79" s="90"/>
    </row>
    <row r="80" spans="1:5" ht="32.25" customHeight="1">
      <c r="A80" s="92"/>
      <c r="B80" s="125"/>
      <c r="C80" s="88"/>
      <c r="D80" s="90"/>
      <c r="E80" s="90"/>
    </row>
    <row r="81" spans="1:5" ht="32.25" customHeight="1">
      <c r="A81" s="92"/>
      <c r="B81" s="125"/>
      <c r="C81" s="88"/>
      <c r="D81" s="90"/>
      <c r="E81" s="90"/>
    </row>
    <row r="82" spans="1:5" ht="32.25" customHeight="1">
      <c r="A82" s="92"/>
      <c r="B82" s="125"/>
      <c r="C82" s="88"/>
      <c r="D82" s="90"/>
      <c r="E82" s="90"/>
    </row>
    <row r="83" spans="1:5" ht="32.25" customHeight="1">
      <c r="A83" s="92"/>
      <c r="B83" s="125"/>
      <c r="C83" s="88"/>
      <c r="D83" s="90"/>
      <c r="E83" s="90"/>
    </row>
    <row r="84" spans="1:5" ht="32.25" customHeight="1">
      <c r="A84" s="92"/>
      <c r="B84" s="125"/>
      <c r="C84" s="88"/>
      <c r="D84" s="90"/>
      <c r="E84" s="90"/>
    </row>
    <row r="85" spans="1:5" ht="32.25" customHeight="1">
      <c r="A85" s="92"/>
      <c r="B85" s="125"/>
      <c r="C85" s="88"/>
      <c r="D85" s="90"/>
      <c r="E85" s="90"/>
    </row>
    <row r="86" spans="1:5" ht="32.25" customHeight="1">
      <c r="A86" s="92"/>
      <c r="B86" s="125"/>
      <c r="C86" s="88"/>
      <c r="D86" s="90"/>
      <c r="E86" s="90"/>
    </row>
    <row r="87" spans="1:5" ht="32.25" customHeight="1">
      <c r="A87" s="92"/>
      <c r="B87" s="125"/>
      <c r="C87" s="88"/>
      <c r="D87" s="90"/>
      <c r="E87" s="90"/>
    </row>
    <row r="88" spans="1:5" ht="32.25" customHeight="1">
      <c r="A88" s="92"/>
      <c r="B88" s="125"/>
      <c r="C88" s="88"/>
      <c r="D88" s="90"/>
      <c r="E88" s="90"/>
    </row>
    <row r="89" spans="1:5" ht="32.25" customHeight="1">
      <c r="A89" s="92"/>
      <c r="B89" s="125"/>
      <c r="C89" s="88"/>
      <c r="D89" s="90"/>
      <c r="E89" s="90"/>
    </row>
    <row r="90" spans="1:5" ht="32.25" customHeight="1">
      <c r="A90" s="92"/>
      <c r="B90" s="125"/>
      <c r="C90" s="88"/>
      <c r="D90" s="90"/>
      <c r="E90" s="90"/>
    </row>
    <row r="91" spans="1:5" ht="32.25" customHeight="1">
      <c r="A91" s="92"/>
      <c r="B91" s="125"/>
      <c r="C91" s="88"/>
      <c r="D91" s="90"/>
      <c r="E91" s="90"/>
    </row>
    <row r="92" spans="1:5" ht="32.25" customHeight="1">
      <c r="A92" s="92"/>
      <c r="B92" s="125"/>
      <c r="C92" s="88"/>
      <c r="D92" s="90"/>
      <c r="E92" s="90"/>
    </row>
    <row r="93" spans="1:5" ht="32.25" customHeight="1">
      <c r="A93" s="92"/>
      <c r="B93" s="125"/>
      <c r="C93" s="88"/>
      <c r="D93" s="90"/>
      <c r="E93" s="90"/>
    </row>
    <row r="94" spans="1:5" ht="32.25" customHeight="1">
      <c r="A94" s="92"/>
      <c r="B94" s="125"/>
      <c r="C94" s="88"/>
      <c r="D94" s="90"/>
      <c r="E94" s="90"/>
    </row>
    <row r="95" spans="1:5" ht="32.25" customHeight="1">
      <c r="A95" s="92"/>
      <c r="B95" s="125"/>
      <c r="C95" s="88"/>
      <c r="D95" s="90"/>
      <c r="E95" s="90"/>
    </row>
    <row r="96" spans="1:5" ht="32.25" customHeight="1">
      <c r="A96" s="92"/>
      <c r="B96" s="125"/>
      <c r="C96" s="88"/>
      <c r="D96" s="90"/>
      <c r="E96" s="90"/>
    </row>
    <row r="97" spans="1:5" ht="32.25" customHeight="1">
      <c r="A97" s="92"/>
      <c r="B97" s="125"/>
      <c r="C97" s="88"/>
      <c r="D97" s="90"/>
      <c r="E97" s="90"/>
    </row>
    <row r="98" spans="1:5" ht="32.25" customHeight="1">
      <c r="A98" s="92"/>
      <c r="B98" s="125"/>
      <c r="C98" s="88"/>
      <c r="D98" s="90"/>
      <c r="E98" s="90"/>
    </row>
    <row r="99" spans="1:5" ht="32.25" customHeight="1">
      <c r="A99" s="92"/>
      <c r="B99" s="125"/>
      <c r="C99" s="88"/>
      <c r="D99" s="90"/>
      <c r="E99" s="90"/>
    </row>
    <row r="100" spans="1:5" ht="32.25" customHeight="1">
      <c r="A100" s="92"/>
      <c r="B100" s="125"/>
      <c r="C100" s="88"/>
      <c r="D100" s="90"/>
      <c r="E100" s="90"/>
    </row>
    <row r="101" spans="1:5" ht="32.25" customHeight="1">
      <c r="A101" s="92"/>
      <c r="B101" s="125"/>
      <c r="C101" s="88"/>
      <c r="D101" s="90"/>
      <c r="E101" s="90"/>
    </row>
    <row r="102" spans="1:5" ht="32.25" customHeight="1">
      <c r="A102" s="92"/>
      <c r="B102" s="125"/>
      <c r="C102" s="88"/>
      <c r="D102" s="90"/>
      <c r="E102" s="90"/>
    </row>
    <row r="103" spans="1:5" ht="32.25" customHeight="1">
      <c r="A103" s="92"/>
      <c r="B103" s="125"/>
      <c r="C103" s="88"/>
      <c r="D103" s="90"/>
      <c r="E103" s="90"/>
    </row>
    <row r="104" spans="1:5" ht="32.25" customHeight="1">
      <c r="A104" s="92"/>
      <c r="B104" s="125"/>
      <c r="C104" s="88"/>
      <c r="D104" s="90"/>
      <c r="E104" s="90"/>
    </row>
    <row r="105" spans="1:5" ht="32.25" customHeight="1">
      <c r="A105" s="92"/>
      <c r="B105" s="125"/>
      <c r="C105" s="88"/>
      <c r="D105" s="90"/>
      <c r="E105" s="90"/>
    </row>
    <row r="106" spans="1:5" ht="32.25" customHeight="1">
      <c r="A106" s="92"/>
      <c r="B106" s="125"/>
      <c r="C106" s="88"/>
      <c r="D106" s="90"/>
      <c r="E106" s="90"/>
    </row>
    <row r="107" spans="1:5" ht="32.25" customHeight="1">
      <c r="A107" s="92"/>
      <c r="B107" s="125"/>
      <c r="C107" s="88"/>
      <c r="D107" s="90"/>
      <c r="E107" s="90"/>
    </row>
    <row r="108" spans="1:5" ht="32.25" customHeight="1">
      <c r="A108" s="92"/>
      <c r="B108" s="125"/>
      <c r="C108" s="88"/>
      <c r="D108" s="90"/>
      <c r="E108" s="90"/>
    </row>
    <row r="109" spans="1:5" ht="32.25" customHeight="1">
      <c r="A109" s="92"/>
      <c r="B109" s="125"/>
      <c r="C109" s="88"/>
      <c r="D109" s="90"/>
      <c r="E109" s="90"/>
    </row>
    <row r="110" spans="1:5" ht="32.25" customHeight="1">
      <c r="A110" s="92"/>
      <c r="B110" s="125"/>
      <c r="C110" s="88"/>
      <c r="D110" s="90"/>
      <c r="E110" s="90"/>
    </row>
    <row r="111" spans="1:5" ht="32.25" customHeight="1">
      <c r="A111" s="92"/>
      <c r="B111" s="125"/>
      <c r="C111" s="88"/>
      <c r="D111" s="90"/>
      <c r="E111" s="90"/>
    </row>
    <row r="112" spans="1:5" ht="32.25" customHeight="1">
      <c r="A112" s="92"/>
      <c r="B112" s="125"/>
      <c r="C112" s="88"/>
      <c r="D112" s="90"/>
      <c r="E112" s="90"/>
    </row>
    <row r="113" spans="1:5" ht="32.25" customHeight="1">
      <c r="A113" s="92"/>
      <c r="B113" s="125"/>
      <c r="C113" s="88"/>
      <c r="D113" s="90"/>
      <c r="E113" s="90"/>
    </row>
    <row r="114" spans="1:5" ht="32.25" customHeight="1">
      <c r="A114" s="92"/>
      <c r="B114" s="125"/>
      <c r="C114" s="88"/>
      <c r="D114" s="90"/>
      <c r="E114" s="90"/>
    </row>
    <row r="115" spans="1:5" ht="32.25" customHeight="1">
      <c r="A115" s="92"/>
      <c r="B115" s="125"/>
      <c r="C115" s="88"/>
      <c r="D115" s="90"/>
      <c r="E115" s="90"/>
    </row>
    <row r="116" spans="1:5" ht="32.25" customHeight="1">
      <c r="A116" s="92"/>
      <c r="B116" s="125"/>
      <c r="C116" s="88"/>
      <c r="D116" s="90"/>
      <c r="E116" s="90"/>
    </row>
    <row r="117" spans="1:5" ht="32.25" customHeight="1">
      <c r="A117" s="92"/>
      <c r="B117" s="125"/>
      <c r="C117" s="88"/>
      <c r="D117" s="90"/>
      <c r="E117" s="90"/>
    </row>
    <row r="118" spans="1:5" ht="32.25" customHeight="1">
      <c r="A118" s="92"/>
      <c r="B118" s="125"/>
      <c r="C118" s="88"/>
      <c r="D118" s="90"/>
      <c r="E118" s="90"/>
    </row>
    <row r="119" spans="1:5" ht="32.25" customHeight="1">
      <c r="A119" s="92"/>
      <c r="B119" s="125"/>
      <c r="C119" s="88"/>
      <c r="D119" s="90"/>
      <c r="E119" s="90"/>
    </row>
    <row r="120" spans="1:5" ht="32.25" customHeight="1">
      <c r="A120" s="92"/>
      <c r="B120" s="125"/>
      <c r="C120" s="88"/>
      <c r="D120" s="90"/>
      <c r="E120" s="90"/>
    </row>
    <row r="121" spans="1:5" ht="32.25" customHeight="1">
      <c r="A121" s="92"/>
      <c r="B121" s="125"/>
      <c r="C121" s="88"/>
      <c r="D121" s="90"/>
      <c r="E121" s="90"/>
    </row>
    <row r="122" spans="1:5" ht="32.25" customHeight="1">
      <c r="A122" s="92"/>
      <c r="B122" s="125"/>
      <c r="C122" s="88"/>
      <c r="D122" s="90"/>
      <c r="E122" s="90"/>
    </row>
    <row r="123" spans="1:5" ht="32.25" customHeight="1">
      <c r="A123" s="92"/>
      <c r="B123" s="125"/>
      <c r="C123" s="88"/>
      <c r="D123" s="90"/>
      <c r="E123" s="90"/>
    </row>
    <row r="124" spans="1:5" ht="32.25" customHeight="1">
      <c r="A124" s="92"/>
      <c r="B124" s="125"/>
      <c r="C124" s="88"/>
      <c r="D124" s="90"/>
      <c r="E124" s="90"/>
    </row>
    <row r="125" spans="1:5" ht="32.25" customHeight="1">
      <c r="A125" s="92"/>
      <c r="B125" s="125"/>
      <c r="C125" s="88"/>
      <c r="D125" s="90"/>
      <c r="E125" s="90"/>
    </row>
    <row r="126" spans="1:5" ht="32.25" customHeight="1">
      <c r="A126" s="92"/>
      <c r="B126" s="125"/>
      <c r="C126" s="88"/>
      <c r="D126" s="90"/>
      <c r="E126" s="90"/>
    </row>
    <row r="127" spans="1:5" ht="32.25" customHeight="1">
      <c r="A127" s="92"/>
      <c r="B127" s="125"/>
      <c r="C127" s="88"/>
      <c r="D127" s="90"/>
      <c r="E127" s="90"/>
    </row>
    <row r="128" spans="1:5" ht="32.25" customHeight="1">
      <c r="A128" s="92"/>
      <c r="B128" s="125"/>
      <c r="C128" s="88"/>
      <c r="D128" s="90"/>
      <c r="E128" s="90"/>
    </row>
    <row r="129" spans="1:5" ht="32.25" customHeight="1">
      <c r="A129" s="92"/>
      <c r="B129" s="125"/>
      <c r="C129" s="88"/>
      <c r="D129" s="90"/>
      <c r="E129" s="90"/>
    </row>
    <row r="130" spans="1:5" ht="32.25" customHeight="1">
      <c r="A130" s="92"/>
      <c r="B130" s="125"/>
      <c r="C130" s="88"/>
      <c r="D130" s="90"/>
      <c r="E130" s="90"/>
    </row>
    <row r="131" spans="1:5" ht="32.25" customHeight="1">
      <c r="A131" s="92"/>
      <c r="B131" s="125"/>
      <c r="C131" s="88"/>
      <c r="D131" s="90"/>
      <c r="E131" s="90"/>
    </row>
    <row r="132" spans="1:5" ht="32.25" customHeight="1">
      <c r="A132" s="92"/>
      <c r="B132" s="125"/>
      <c r="C132" s="88"/>
      <c r="D132" s="90"/>
      <c r="E132" s="90"/>
    </row>
    <row r="133" spans="1:5" ht="32.25" customHeight="1">
      <c r="A133" s="92"/>
      <c r="B133" s="125"/>
      <c r="C133" s="88"/>
      <c r="D133" s="90"/>
      <c r="E133" s="90"/>
    </row>
    <row r="134" spans="1:5" ht="32.25" customHeight="1">
      <c r="A134" s="92"/>
      <c r="B134" s="125"/>
      <c r="C134" s="88"/>
      <c r="D134" s="90"/>
      <c r="E134" s="90"/>
    </row>
    <row r="135" spans="1:5" ht="32.25" customHeight="1">
      <c r="A135" s="92"/>
      <c r="B135" s="125"/>
      <c r="C135" s="88"/>
      <c r="D135" s="90"/>
      <c r="E135" s="90"/>
    </row>
    <row r="136" spans="1:5" ht="32.25" customHeight="1">
      <c r="A136" s="92"/>
      <c r="B136" s="125"/>
      <c r="C136" s="88"/>
      <c r="D136" s="90"/>
      <c r="E136" s="90"/>
    </row>
    <row r="137" spans="1:5" ht="32.25" customHeight="1">
      <c r="A137" s="92"/>
      <c r="B137" s="125"/>
      <c r="C137" s="88"/>
      <c r="D137" s="90"/>
      <c r="E137" s="90"/>
    </row>
    <row r="138" spans="1:5" ht="32.25" customHeight="1">
      <c r="A138" s="92"/>
      <c r="B138" s="125"/>
      <c r="C138" s="88"/>
      <c r="D138" s="90"/>
      <c r="E138" s="90"/>
    </row>
    <row r="139" spans="1:5" ht="32.25" customHeight="1">
      <c r="A139" s="92"/>
      <c r="B139" s="125"/>
      <c r="C139" s="88"/>
      <c r="D139" s="90"/>
      <c r="E139" s="90"/>
    </row>
    <row r="140" spans="1:5" ht="32.25" customHeight="1">
      <c r="A140" s="92"/>
      <c r="B140" s="125"/>
      <c r="C140" s="88"/>
      <c r="D140" s="90"/>
      <c r="E140" s="90"/>
    </row>
    <row r="141" spans="1:5" ht="32.25" customHeight="1">
      <c r="A141" s="92"/>
      <c r="B141" s="125"/>
      <c r="C141" s="88"/>
      <c r="D141" s="90"/>
      <c r="E141" s="90"/>
    </row>
    <row r="142" spans="1:5" ht="32.25" customHeight="1">
      <c r="A142" s="92"/>
      <c r="B142" s="125"/>
      <c r="C142" s="88"/>
      <c r="D142" s="90"/>
      <c r="E142" s="90"/>
    </row>
    <row r="143" spans="1:5" ht="32.25" customHeight="1">
      <c r="A143" s="92"/>
      <c r="B143" s="125"/>
      <c r="C143" s="88"/>
      <c r="D143" s="90"/>
      <c r="E143" s="90"/>
    </row>
    <row r="144" spans="1:5" ht="32.25" customHeight="1">
      <c r="A144" s="92"/>
      <c r="B144" s="125"/>
      <c r="C144" s="88"/>
      <c r="D144" s="90"/>
      <c r="E144" s="90"/>
    </row>
    <row r="145" spans="1:5" ht="32.25" customHeight="1">
      <c r="A145" s="92"/>
      <c r="B145" s="125"/>
      <c r="C145" s="88"/>
      <c r="D145" s="90"/>
      <c r="E145" s="90"/>
    </row>
    <row r="146" spans="1:5" ht="32.25" customHeight="1">
      <c r="A146" s="92"/>
      <c r="B146" s="125"/>
      <c r="C146" s="88"/>
      <c r="D146" s="90"/>
      <c r="E146" s="90"/>
    </row>
    <row r="147" spans="1:5" ht="32.25" customHeight="1">
      <c r="A147" s="92"/>
      <c r="B147" s="125"/>
      <c r="C147" s="88"/>
      <c r="D147" s="90"/>
      <c r="E147" s="90"/>
    </row>
    <row r="148" spans="1:5" ht="32.25" customHeight="1">
      <c r="A148" s="92"/>
      <c r="B148" s="125"/>
      <c r="C148" s="88"/>
      <c r="D148" s="90"/>
      <c r="E148" s="90"/>
    </row>
    <row r="149" spans="1:5" ht="32.25" customHeight="1">
      <c r="A149" s="92"/>
      <c r="B149" s="125"/>
      <c r="C149" s="88"/>
      <c r="D149" s="90"/>
      <c r="E149" s="90"/>
    </row>
    <row r="150" spans="1:5" ht="32.25" customHeight="1">
      <c r="A150" s="92"/>
      <c r="B150" s="125"/>
      <c r="C150" s="88"/>
      <c r="D150" s="90"/>
      <c r="E150" s="90"/>
    </row>
    <row r="151" spans="1:5" ht="32.25" customHeight="1">
      <c r="A151" s="92"/>
      <c r="B151" s="125"/>
      <c r="C151" s="88"/>
      <c r="D151" s="90"/>
      <c r="E151" s="90"/>
    </row>
    <row r="152" spans="1:5" ht="32.25" customHeight="1">
      <c r="A152" s="92"/>
      <c r="B152" s="125"/>
      <c r="C152" s="88"/>
      <c r="D152" s="90"/>
      <c r="E152" s="90"/>
    </row>
    <row r="153" spans="1:5" ht="32.25" customHeight="1">
      <c r="A153" s="92"/>
      <c r="B153" s="125"/>
      <c r="C153" s="88"/>
      <c r="D153" s="90"/>
      <c r="E153" s="90"/>
    </row>
    <row r="154" spans="1:5" ht="32.25" customHeight="1">
      <c r="A154" s="92"/>
      <c r="B154" s="125"/>
      <c r="C154" s="88"/>
      <c r="D154" s="90"/>
      <c r="E154" s="90"/>
    </row>
    <row r="155" spans="1:5" ht="32.25" customHeight="1">
      <c r="A155" s="92"/>
      <c r="B155" s="125"/>
      <c r="C155" s="88"/>
      <c r="D155" s="90"/>
      <c r="E155" s="90"/>
    </row>
    <row r="156" spans="1:5" ht="32.25" customHeight="1">
      <c r="A156" s="92"/>
      <c r="B156" s="125"/>
      <c r="C156" s="88"/>
      <c r="D156" s="90"/>
      <c r="E156" s="90"/>
    </row>
    <row r="157" spans="1:5" ht="32.25" customHeight="1">
      <c r="A157" s="92"/>
      <c r="B157" s="125"/>
      <c r="C157" s="88"/>
      <c r="D157" s="90"/>
      <c r="E157" s="90"/>
    </row>
    <row r="158" spans="1:5" ht="32.25" customHeight="1">
      <c r="A158" s="92"/>
      <c r="B158" s="125"/>
      <c r="C158" s="88"/>
      <c r="D158" s="90"/>
      <c r="E158" s="90"/>
    </row>
    <row r="159" spans="1:5" ht="32.25" customHeight="1">
      <c r="A159" s="92"/>
      <c r="B159" s="125"/>
      <c r="C159" s="88"/>
      <c r="D159" s="90"/>
      <c r="E159" s="90"/>
    </row>
    <row r="160" spans="1:5" ht="32.25" customHeight="1">
      <c r="A160" s="92"/>
      <c r="B160" s="125"/>
      <c r="C160" s="88"/>
      <c r="D160" s="90"/>
      <c r="E160" s="90"/>
    </row>
    <row r="161" spans="1:5" ht="32.25" customHeight="1">
      <c r="A161" s="92"/>
      <c r="B161" s="125"/>
      <c r="C161" s="88"/>
      <c r="D161" s="90"/>
      <c r="E161" s="90"/>
    </row>
    <row r="162" spans="1:5" ht="32.25" customHeight="1">
      <c r="A162" s="92"/>
      <c r="B162" s="125"/>
      <c r="C162" s="88"/>
      <c r="D162" s="90"/>
      <c r="E162" s="90"/>
    </row>
    <row r="163" spans="1:5" ht="32.25" customHeight="1">
      <c r="A163" s="92"/>
      <c r="B163" s="125"/>
      <c r="C163" s="88"/>
      <c r="D163" s="90"/>
      <c r="E163" s="90"/>
    </row>
    <row r="164" spans="1:5" ht="32.25" customHeight="1">
      <c r="A164" s="92"/>
      <c r="B164" s="125"/>
      <c r="C164" s="88"/>
      <c r="D164" s="90"/>
      <c r="E164" s="90"/>
    </row>
    <row r="165" spans="1:5" ht="32.25" customHeight="1">
      <c r="A165" s="92"/>
      <c r="B165" s="125"/>
      <c r="C165" s="88"/>
      <c r="D165" s="90"/>
      <c r="E165" s="90"/>
    </row>
    <row r="166" spans="1:5" ht="32.25" customHeight="1">
      <c r="A166" s="92"/>
      <c r="B166" s="125"/>
      <c r="C166" s="88"/>
      <c r="D166" s="90"/>
      <c r="E166" s="90"/>
    </row>
    <row r="167" spans="1:5" ht="32.25" customHeight="1">
      <c r="A167" s="92"/>
      <c r="B167" s="125"/>
      <c r="C167" s="88"/>
      <c r="D167" s="90"/>
      <c r="E167" s="90"/>
    </row>
    <row r="168" spans="1:5" ht="32.25" customHeight="1">
      <c r="A168" s="92"/>
      <c r="B168" s="125"/>
      <c r="C168" s="88"/>
      <c r="D168" s="90"/>
      <c r="E168" s="90"/>
    </row>
    <row r="169" spans="1:5" ht="32.25" customHeight="1">
      <c r="A169" s="92"/>
      <c r="B169" s="125"/>
      <c r="C169" s="88"/>
      <c r="D169" s="90"/>
      <c r="E169" s="90"/>
    </row>
    <row r="170" spans="1:5" ht="32.25" customHeight="1">
      <c r="A170" s="92"/>
      <c r="B170" s="125"/>
      <c r="C170" s="88"/>
      <c r="D170" s="90"/>
      <c r="E170" s="90"/>
    </row>
    <row r="171" spans="1:5" ht="32.25" customHeight="1">
      <c r="A171" s="92"/>
      <c r="B171" s="125"/>
      <c r="C171" s="88"/>
      <c r="D171" s="90"/>
      <c r="E171" s="90"/>
    </row>
    <row r="172" spans="1:5" ht="32.25" customHeight="1">
      <c r="A172" s="92"/>
      <c r="B172" s="125"/>
      <c r="C172" s="88"/>
      <c r="D172" s="90"/>
      <c r="E172" s="90"/>
    </row>
    <row r="173" spans="1:5" ht="32.25" customHeight="1">
      <c r="A173" s="92"/>
      <c r="B173" s="125"/>
      <c r="C173" s="88"/>
      <c r="D173" s="90"/>
      <c r="E173" s="90"/>
    </row>
    <row r="174" spans="1:5" ht="32.25" customHeight="1">
      <c r="A174" s="92"/>
      <c r="B174" s="125"/>
      <c r="C174" s="88"/>
      <c r="D174" s="90"/>
      <c r="E174" s="90"/>
    </row>
    <row r="175" spans="1:5" ht="32.25" customHeight="1">
      <c r="A175" s="92"/>
      <c r="B175" s="125"/>
      <c r="C175" s="88"/>
      <c r="D175" s="90"/>
      <c r="E175" s="90"/>
    </row>
    <row r="176" spans="1:5" ht="32.25" customHeight="1">
      <c r="A176" s="92"/>
      <c r="B176" s="125"/>
      <c r="C176" s="88"/>
      <c r="D176" s="90"/>
      <c r="E176" s="90"/>
    </row>
    <row r="177" spans="1:5" ht="32.25" customHeight="1">
      <c r="A177" s="92"/>
      <c r="B177" s="125"/>
      <c r="C177" s="88"/>
      <c r="D177" s="90"/>
      <c r="E177" s="90"/>
    </row>
    <row r="178" spans="1:5" ht="32.25" customHeight="1">
      <c r="A178" s="92"/>
      <c r="B178" s="125"/>
      <c r="C178" s="88"/>
      <c r="D178" s="90"/>
      <c r="E178" s="90"/>
    </row>
    <row r="179" spans="1:5" ht="32.25" customHeight="1">
      <c r="A179" s="92"/>
      <c r="B179" s="125"/>
      <c r="C179" s="88"/>
      <c r="D179" s="90"/>
      <c r="E179" s="90"/>
    </row>
    <row r="180" spans="1:5" ht="32.25" customHeight="1">
      <c r="A180" s="92"/>
      <c r="B180" s="125"/>
      <c r="C180" s="88"/>
      <c r="D180" s="90"/>
      <c r="E180" s="90"/>
    </row>
    <row r="181" spans="1:5" ht="32.25" customHeight="1">
      <c r="A181" s="92"/>
      <c r="B181" s="125"/>
      <c r="C181" s="88"/>
      <c r="D181" s="90"/>
      <c r="E181" s="90"/>
    </row>
    <row r="182" spans="1:5" ht="32.25" customHeight="1">
      <c r="A182" s="92"/>
      <c r="B182" s="125"/>
      <c r="C182" s="88"/>
      <c r="D182" s="90"/>
      <c r="E182" s="90"/>
    </row>
    <row r="183" spans="1:5" ht="32.25" customHeight="1">
      <c r="A183" s="92"/>
      <c r="B183" s="125"/>
      <c r="C183" s="88"/>
      <c r="D183" s="90"/>
      <c r="E183" s="90"/>
    </row>
    <row r="184" spans="1:5" ht="32.25" customHeight="1">
      <c r="A184" s="92"/>
      <c r="B184" s="125"/>
      <c r="C184" s="88"/>
      <c r="D184" s="90"/>
      <c r="E184" s="90"/>
    </row>
    <row r="185" spans="1:5" ht="32.25" customHeight="1">
      <c r="A185" s="92"/>
      <c r="B185" s="125"/>
      <c r="C185" s="88"/>
      <c r="D185" s="90"/>
      <c r="E185" s="90"/>
    </row>
    <row r="186" spans="1:5" ht="32.25" customHeight="1">
      <c r="A186" s="92"/>
      <c r="B186" s="125"/>
      <c r="C186" s="88"/>
      <c r="D186" s="90"/>
      <c r="E186" s="90"/>
    </row>
    <row r="187" spans="1:5" ht="32.25" customHeight="1">
      <c r="A187" s="92"/>
      <c r="B187" s="125"/>
      <c r="C187" s="88"/>
      <c r="D187" s="90"/>
      <c r="E187" s="90"/>
    </row>
    <row r="188" spans="1:5" ht="32.25" customHeight="1">
      <c r="A188" s="92"/>
      <c r="B188" s="125"/>
      <c r="C188" s="88"/>
      <c r="D188" s="90"/>
      <c r="E188" s="90"/>
    </row>
    <row r="189" spans="1:5" ht="32.25" customHeight="1">
      <c r="A189" s="92"/>
      <c r="B189" s="125"/>
      <c r="C189" s="88"/>
      <c r="D189" s="90"/>
      <c r="E189" s="90"/>
    </row>
    <row r="190" spans="1:5" ht="32.25" customHeight="1">
      <c r="A190" s="92"/>
      <c r="B190" s="125"/>
      <c r="C190" s="88"/>
      <c r="D190" s="90"/>
      <c r="E190" s="90"/>
    </row>
    <row r="191" spans="1:5" ht="32.25" customHeight="1">
      <c r="A191" s="92"/>
      <c r="B191" s="125"/>
      <c r="C191" s="88"/>
      <c r="D191" s="90"/>
      <c r="E191" s="90"/>
    </row>
    <row r="192" spans="1:5" ht="32.25" customHeight="1">
      <c r="A192" s="92"/>
      <c r="B192" s="125"/>
      <c r="C192" s="88"/>
      <c r="D192" s="90"/>
      <c r="E192" s="90"/>
    </row>
    <row r="193" spans="1:5" ht="32.25" customHeight="1">
      <c r="A193" s="92"/>
      <c r="B193" s="125"/>
      <c r="C193" s="88"/>
      <c r="D193" s="90"/>
      <c r="E193" s="90"/>
    </row>
    <row r="194" spans="1:5" ht="32.25" customHeight="1">
      <c r="A194" s="92"/>
      <c r="B194" s="125"/>
      <c r="C194" s="88"/>
      <c r="D194" s="90"/>
      <c r="E194" s="90"/>
    </row>
    <row r="195" spans="1:5" ht="32.25" customHeight="1">
      <c r="A195" s="92"/>
      <c r="B195" s="125"/>
      <c r="C195" s="88"/>
      <c r="D195" s="90"/>
      <c r="E195" s="90"/>
    </row>
    <row r="196" spans="1:5" ht="32.25" customHeight="1">
      <c r="A196" s="92"/>
      <c r="B196" s="125"/>
      <c r="C196" s="88"/>
      <c r="D196" s="90"/>
      <c r="E196" s="90"/>
    </row>
    <row r="197" spans="1:5" ht="32.25" customHeight="1">
      <c r="A197" s="92"/>
      <c r="B197" s="125"/>
      <c r="C197" s="88"/>
      <c r="D197" s="90"/>
      <c r="E197" s="90"/>
    </row>
    <row r="198" spans="1:5" ht="32.25" customHeight="1">
      <c r="A198" s="92"/>
      <c r="B198" s="125"/>
      <c r="C198" s="88"/>
      <c r="D198" s="90"/>
      <c r="E198" s="90"/>
    </row>
    <row r="199" spans="1:5" ht="32.25" customHeight="1">
      <c r="A199" s="92"/>
      <c r="B199" s="125"/>
      <c r="C199" s="88"/>
      <c r="D199" s="90"/>
      <c r="E199" s="90"/>
    </row>
    <row r="200" spans="1:5" ht="32.25" customHeight="1">
      <c r="A200" s="92"/>
      <c r="B200" s="125"/>
      <c r="C200" s="88"/>
      <c r="D200" s="90"/>
      <c r="E200" s="90"/>
    </row>
    <row r="201" spans="1:5" ht="32.25" customHeight="1">
      <c r="A201" s="92"/>
      <c r="B201" s="125"/>
      <c r="C201" s="88"/>
      <c r="D201" s="90"/>
      <c r="E201" s="90"/>
    </row>
    <row r="202" spans="1:5" ht="32.25" customHeight="1">
      <c r="A202" s="92"/>
      <c r="B202" s="125"/>
      <c r="C202" s="88"/>
      <c r="D202" s="90"/>
      <c r="E202" s="90"/>
    </row>
    <row r="203" spans="1:5" ht="32.25" customHeight="1">
      <c r="A203" s="92"/>
      <c r="B203" s="125"/>
      <c r="C203" s="88"/>
      <c r="D203" s="90"/>
      <c r="E203" s="90"/>
    </row>
    <row r="204" spans="1:5" ht="32.25" customHeight="1">
      <c r="A204" s="92"/>
      <c r="B204" s="125"/>
      <c r="C204" s="88"/>
      <c r="D204" s="90"/>
      <c r="E204" s="90"/>
    </row>
    <row r="205" spans="1:5" ht="32.25" customHeight="1">
      <c r="A205" s="92"/>
      <c r="B205" s="125"/>
      <c r="C205" s="88"/>
      <c r="D205" s="90"/>
      <c r="E205" s="90"/>
    </row>
    <row r="206" spans="1:5" ht="32.25" customHeight="1">
      <c r="A206" s="92"/>
      <c r="B206" s="125"/>
      <c r="C206" s="88"/>
      <c r="D206" s="90"/>
      <c r="E206" s="90"/>
    </row>
    <row r="207" spans="1:5" ht="32.25" customHeight="1">
      <c r="A207" s="92"/>
      <c r="B207" s="125"/>
      <c r="C207" s="88"/>
      <c r="D207" s="90"/>
      <c r="E207" s="90"/>
    </row>
    <row r="208" spans="1:5" ht="32.25" customHeight="1">
      <c r="A208" s="92"/>
      <c r="B208" s="125"/>
      <c r="C208" s="88"/>
      <c r="D208" s="90"/>
      <c r="E208" s="90"/>
    </row>
    <row r="209" spans="1:5" ht="32.25" customHeight="1">
      <c r="A209" s="92"/>
      <c r="B209" s="125"/>
      <c r="C209" s="88"/>
      <c r="D209" s="90"/>
      <c r="E209" s="90"/>
    </row>
    <row r="210" spans="1:5" ht="32.25" customHeight="1">
      <c r="A210" s="92"/>
      <c r="B210" s="125"/>
      <c r="C210" s="88"/>
      <c r="D210" s="90"/>
      <c r="E210" s="90"/>
    </row>
    <row r="211" spans="1:5" ht="32.25" customHeight="1">
      <c r="A211" s="92"/>
      <c r="B211" s="125"/>
      <c r="C211" s="88"/>
      <c r="D211" s="90"/>
      <c r="E211" s="90"/>
    </row>
    <row r="212" spans="1:5" ht="32.25" customHeight="1">
      <c r="A212" s="92"/>
      <c r="B212" s="125"/>
      <c r="C212" s="88"/>
      <c r="D212" s="90"/>
      <c r="E212" s="90"/>
    </row>
    <row r="213" spans="1:5" ht="32.25" customHeight="1">
      <c r="A213" s="92"/>
      <c r="B213" s="125"/>
      <c r="C213" s="88"/>
      <c r="D213" s="90"/>
      <c r="E213" s="90"/>
    </row>
    <row r="214" spans="1:5" ht="32.25" customHeight="1">
      <c r="A214" s="92"/>
      <c r="B214" s="125"/>
      <c r="C214" s="88"/>
      <c r="D214" s="90"/>
      <c r="E214" s="90"/>
    </row>
    <row r="215" spans="1:5" ht="32.25" customHeight="1">
      <c r="A215" s="92"/>
      <c r="B215" s="125"/>
      <c r="C215" s="88"/>
      <c r="D215" s="90"/>
      <c r="E215" s="90"/>
    </row>
    <row r="216" spans="1:5" ht="32.25" customHeight="1">
      <c r="A216" s="92"/>
      <c r="B216" s="125"/>
      <c r="C216" s="88"/>
      <c r="D216" s="90"/>
      <c r="E216" s="90"/>
    </row>
    <row r="217" spans="1:5" ht="32.25" customHeight="1">
      <c r="A217" s="92"/>
      <c r="B217" s="125"/>
      <c r="C217" s="88"/>
      <c r="D217" s="90"/>
      <c r="E217" s="90"/>
    </row>
    <row r="218" spans="1:5" ht="32.25" customHeight="1">
      <c r="A218" s="92"/>
      <c r="B218" s="125"/>
      <c r="C218" s="88"/>
      <c r="D218" s="90"/>
      <c r="E218" s="90"/>
    </row>
    <row r="219" spans="1:5" ht="32.25" customHeight="1">
      <c r="A219" s="92"/>
      <c r="B219" s="125"/>
      <c r="C219" s="88"/>
      <c r="D219" s="90"/>
      <c r="E219" s="90"/>
    </row>
    <row r="220" spans="1:5" ht="32.25" customHeight="1">
      <c r="A220" s="92"/>
      <c r="B220" s="125"/>
      <c r="C220" s="88"/>
      <c r="D220" s="90"/>
      <c r="E220" s="90"/>
    </row>
    <row r="221" spans="1:5" ht="32.25" customHeight="1">
      <c r="A221" s="92"/>
      <c r="B221" s="125"/>
      <c r="C221" s="88"/>
      <c r="D221" s="90"/>
      <c r="E221" s="90"/>
    </row>
    <row r="222" spans="1:5" ht="32.25" customHeight="1">
      <c r="A222" s="92"/>
      <c r="B222" s="125"/>
      <c r="C222" s="88"/>
      <c r="D222" s="90"/>
      <c r="E222" s="90"/>
    </row>
    <row r="223" spans="1:5" ht="32.25" customHeight="1">
      <c r="A223" s="92"/>
      <c r="B223" s="125"/>
      <c r="C223" s="88"/>
      <c r="D223" s="90"/>
      <c r="E223" s="90"/>
    </row>
    <row r="224" spans="1:5" ht="32.25" customHeight="1">
      <c r="A224" s="92"/>
      <c r="B224" s="125"/>
      <c r="C224" s="88"/>
      <c r="D224" s="90"/>
      <c r="E224" s="90"/>
    </row>
    <row r="225" spans="1:5" ht="32.25" customHeight="1">
      <c r="A225" s="92"/>
      <c r="B225" s="125"/>
      <c r="C225" s="88"/>
      <c r="D225" s="90"/>
      <c r="E225" s="90"/>
    </row>
    <row r="226" spans="1:5" ht="32.25" customHeight="1">
      <c r="A226" s="92"/>
      <c r="B226" s="125"/>
      <c r="C226" s="88"/>
      <c r="D226" s="90"/>
      <c r="E226" s="90"/>
    </row>
    <row r="227" spans="1:5" ht="32.25" customHeight="1">
      <c r="A227" s="92"/>
      <c r="B227" s="125"/>
      <c r="C227" s="88"/>
      <c r="D227" s="90"/>
      <c r="E227" s="90"/>
    </row>
    <row r="228" spans="1:5" ht="32.25" customHeight="1">
      <c r="A228" s="92"/>
      <c r="B228" s="125"/>
      <c r="C228" s="88"/>
      <c r="D228" s="90"/>
      <c r="E228" s="90"/>
    </row>
    <row r="229" spans="1:5" ht="32.25" customHeight="1">
      <c r="A229" s="92"/>
      <c r="B229" s="125"/>
      <c r="C229" s="88"/>
      <c r="D229" s="90"/>
      <c r="E229" s="90"/>
    </row>
    <row r="230" spans="1:5" ht="32.25" customHeight="1">
      <c r="A230" s="92"/>
      <c r="B230" s="125"/>
      <c r="C230" s="88"/>
      <c r="D230" s="90"/>
      <c r="E230" s="90"/>
    </row>
    <row r="231" spans="1:5" ht="32.25" customHeight="1">
      <c r="A231" s="92"/>
      <c r="B231" s="125"/>
      <c r="C231" s="88"/>
      <c r="D231" s="90"/>
      <c r="E231" s="90"/>
    </row>
    <row r="232" spans="1:5" ht="32.25" customHeight="1">
      <c r="A232" s="92"/>
      <c r="B232" s="125"/>
      <c r="C232" s="88"/>
      <c r="D232" s="90"/>
      <c r="E232" s="90"/>
    </row>
    <row r="233" spans="1:5" ht="32.25" customHeight="1">
      <c r="A233" s="92"/>
      <c r="B233" s="125"/>
      <c r="C233" s="88"/>
      <c r="D233" s="90"/>
      <c r="E233" s="90"/>
    </row>
    <row r="234" spans="1:5" ht="32.25" customHeight="1">
      <c r="A234" s="92"/>
      <c r="B234" s="125"/>
      <c r="C234" s="88"/>
      <c r="D234" s="90"/>
      <c r="E234" s="90"/>
    </row>
    <row r="235" spans="1:5" ht="32.25" customHeight="1">
      <c r="A235" s="92"/>
      <c r="B235" s="125"/>
      <c r="C235" s="88"/>
      <c r="D235" s="90"/>
      <c r="E235" s="90"/>
    </row>
    <row r="236" spans="1:5" ht="32.25" customHeight="1">
      <c r="A236" s="92"/>
      <c r="B236" s="125"/>
      <c r="C236" s="88"/>
      <c r="D236" s="90"/>
      <c r="E236" s="90"/>
    </row>
    <row r="237" spans="1:5" ht="32.25" customHeight="1">
      <c r="A237" s="92"/>
      <c r="B237" s="125"/>
      <c r="C237" s="88"/>
      <c r="D237" s="90"/>
      <c r="E237" s="90"/>
    </row>
    <row r="238" spans="1:5" ht="32.25" customHeight="1">
      <c r="A238" s="92"/>
      <c r="B238" s="125"/>
      <c r="C238" s="88"/>
      <c r="D238" s="90"/>
      <c r="E238" s="90"/>
    </row>
    <row r="239" spans="1:5" ht="32.25" customHeight="1">
      <c r="A239" s="92"/>
      <c r="B239" s="125"/>
      <c r="C239" s="88"/>
      <c r="D239" s="90"/>
      <c r="E239" s="90"/>
    </row>
    <row r="240" spans="1:5" ht="32.25" customHeight="1">
      <c r="A240" s="92"/>
      <c r="B240" s="125"/>
      <c r="C240" s="88"/>
      <c r="D240" s="90"/>
      <c r="E240" s="90"/>
    </row>
    <row r="241" spans="1:5" ht="32.25" customHeight="1">
      <c r="A241" s="92"/>
      <c r="B241" s="125"/>
      <c r="C241" s="88"/>
      <c r="D241" s="90"/>
      <c r="E241" s="90"/>
    </row>
    <row r="242" spans="1:5" ht="32.25" customHeight="1">
      <c r="A242" s="92"/>
      <c r="B242" s="125"/>
      <c r="C242" s="88"/>
      <c r="D242" s="90"/>
      <c r="E242" s="90"/>
    </row>
    <row r="243" spans="1:5" ht="32.25" customHeight="1">
      <c r="A243" s="92"/>
      <c r="B243" s="125"/>
      <c r="C243" s="88"/>
      <c r="D243" s="90"/>
      <c r="E243" s="90"/>
    </row>
    <row r="244" spans="1:5" ht="32.25" customHeight="1">
      <c r="A244" s="92"/>
      <c r="B244" s="125"/>
      <c r="C244" s="88"/>
      <c r="D244" s="90"/>
      <c r="E244" s="90"/>
    </row>
    <row r="245" spans="1:5" ht="32.25" customHeight="1">
      <c r="A245" s="92"/>
      <c r="B245" s="125"/>
      <c r="C245" s="88"/>
      <c r="D245" s="90"/>
      <c r="E245" s="90"/>
    </row>
    <row r="246" spans="1:5" ht="32.25" customHeight="1">
      <c r="A246" s="92"/>
      <c r="B246" s="125"/>
      <c r="C246" s="88"/>
      <c r="D246" s="90"/>
      <c r="E246" s="90"/>
    </row>
    <row r="247" spans="1:5" ht="32.25" customHeight="1">
      <c r="A247" s="92"/>
      <c r="B247" s="125"/>
      <c r="C247" s="88"/>
      <c r="D247" s="90"/>
      <c r="E247" s="90"/>
    </row>
    <row r="248" spans="1:5" ht="32.25" customHeight="1">
      <c r="A248" s="92"/>
      <c r="B248" s="125"/>
      <c r="C248" s="88"/>
      <c r="D248" s="90"/>
      <c r="E248" s="90"/>
    </row>
    <row r="249" spans="1:5" ht="32.25" customHeight="1">
      <c r="A249" s="92"/>
      <c r="B249" s="125"/>
      <c r="C249" s="88"/>
      <c r="D249" s="90"/>
      <c r="E249" s="90"/>
    </row>
    <row r="250" spans="1:5" ht="32.25" customHeight="1">
      <c r="A250" s="92"/>
      <c r="B250" s="125"/>
      <c r="C250" s="88"/>
      <c r="D250" s="90"/>
      <c r="E250" s="90"/>
    </row>
    <row r="251" spans="1:5" ht="32.25" customHeight="1">
      <c r="A251" s="92"/>
      <c r="B251" s="125"/>
      <c r="C251" s="88"/>
      <c r="D251" s="90"/>
      <c r="E251" s="90"/>
    </row>
    <row r="252" spans="1:5" ht="32.25" customHeight="1">
      <c r="A252" s="92"/>
      <c r="B252" s="125"/>
      <c r="C252" s="88"/>
      <c r="D252" s="90"/>
      <c r="E252" s="90"/>
    </row>
    <row r="253" spans="1:5" ht="32.25" customHeight="1">
      <c r="A253" s="92"/>
      <c r="B253" s="125"/>
      <c r="C253" s="88"/>
      <c r="D253" s="90"/>
      <c r="E253" s="90"/>
    </row>
    <row r="254" spans="1:5" ht="32.25" customHeight="1">
      <c r="A254" s="92"/>
      <c r="B254" s="125"/>
      <c r="C254" s="88"/>
      <c r="D254" s="90"/>
      <c r="E254" s="90"/>
    </row>
    <row r="255" spans="1:5" ht="32.25" customHeight="1">
      <c r="A255" s="92"/>
      <c r="B255" s="125"/>
      <c r="C255" s="88"/>
      <c r="D255" s="90"/>
      <c r="E255" s="90"/>
    </row>
    <row r="256" spans="1:5" ht="32.25" customHeight="1">
      <c r="A256" s="92"/>
      <c r="B256" s="125"/>
      <c r="C256" s="88"/>
      <c r="D256" s="90"/>
      <c r="E256" s="90"/>
    </row>
    <row r="257" spans="1:5" ht="32.25" customHeight="1">
      <c r="A257" s="92"/>
      <c r="B257" s="125"/>
      <c r="C257" s="88"/>
      <c r="D257" s="90"/>
      <c r="E257" s="90"/>
    </row>
    <row r="258" spans="1:5" ht="32.25" customHeight="1">
      <c r="A258" s="92"/>
      <c r="B258" s="125"/>
      <c r="C258" s="88"/>
      <c r="D258" s="90"/>
      <c r="E258" s="90"/>
    </row>
    <row r="259" spans="1:5" ht="32.25" customHeight="1">
      <c r="A259" s="92"/>
      <c r="B259" s="125"/>
      <c r="C259" s="88"/>
      <c r="D259" s="90"/>
      <c r="E259" s="90"/>
    </row>
    <row r="260" spans="1:5" ht="32.25" customHeight="1">
      <c r="A260" s="92"/>
      <c r="B260" s="125"/>
      <c r="C260" s="88"/>
      <c r="D260" s="90"/>
      <c r="E260" s="90"/>
    </row>
    <row r="261" spans="1:5" ht="32.25" customHeight="1">
      <c r="A261" s="92"/>
      <c r="B261" s="125"/>
      <c r="C261" s="88"/>
      <c r="D261" s="90"/>
      <c r="E261" s="90"/>
    </row>
    <row r="262" spans="1:5" ht="32.25" customHeight="1">
      <c r="A262" s="92"/>
      <c r="B262" s="125"/>
      <c r="C262" s="88"/>
      <c r="D262" s="90"/>
      <c r="E262" s="90"/>
    </row>
    <row r="263" spans="1:5" ht="32.25" customHeight="1">
      <c r="A263" s="92"/>
      <c r="B263" s="125"/>
      <c r="C263" s="88"/>
      <c r="D263" s="90"/>
      <c r="E263" s="90"/>
    </row>
    <row r="264" spans="1:5" ht="32.25" customHeight="1">
      <c r="A264" s="92"/>
      <c r="B264" s="125"/>
      <c r="C264" s="88"/>
      <c r="D264" s="90"/>
      <c r="E264" s="90"/>
    </row>
    <row r="265" spans="1:5" ht="32.25" customHeight="1">
      <c r="A265" s="92"/>
      <c r="B265" s="125"/>
      <c r="C265" s="88"/>
      <c r="D265" s="90"/>
      <c r="E265" s="90"/>
    </row>
    <row r="266" spans="1:5" ht="32.25" customHeight="1">
      <c r="A266" s="92"/>
      <c r="B266" s="125"/>
      <c r="C266" s="88"/>
      <c r="D266" s="90"/>
      <c r="E266" s="90"/>
    </row>
    <row r="267" spans="1:5" ht="32.25" customHeight="1">
      <c r="A267" s="92"/>
      <c r="B267" s="125"/>
      <c r="C267" s="88"/>
      <c r="D267" s="90"/>
      <c r="E267" s="90"/>
    </row>
    <row r="268" spans="1:5" ht="32.25" customHeight="1">
      <c r="A268" s="92"/>
      <c r="B268" s="125"/>
      <c r="C268" s="88"/>
      <c r="D268" s="90"/>
      <c r="E268" s="90"/>
    </row>
    <row r="269" spans="1:5" ht="32.25" customHeight="1">
      <c r="A269" s="92"/>
      <c r="B269" s="125"/>
      <c r="C269" s="88"/>
      <c r="D269" s="90"/>
      <c r="E269" s="90"/>
    </row>
    <row r="270" spans="1:5" ht="32.25" customHeight="1">
      <c r="A270" s="92"/>
      <c r="B270" s="125"/>
      <c r="C270" s="88"/>
      <c r="D270" s="90"/>
      <c r="E270" s="90"/>
    </row>
    <row r="271" spans="1:5" ht="32.25" customHeight="1">
      <c r="A271" s="92"/>
      <c r="B271" s="125"/>
      <c r="C271" s="88"/>
      <c r="D271" s="90"/>
      <c r="E271" s="90"/>
    </row>
    <row r="272" spans="1:5" ht="32.25" customHeight="1">
      <c r="A272" s="92"/>
      <c r="B272" s="125"/>
      <c r="C272" s="88"/>
      <c r="D272" s="90"/>
      <c r="E272" s="90"/>
    </row>
    <row r="273" spans="1:5" ht="32.25" customHeight="1">
      <c r="A273" s="92"/>
      <c r="B273" s="125"/>
      <c r="C273" s="88"/>
      <c r="D273" s="90"/>
      <c r="E273" s="90"/>
    </row>
    <row r="274" spans="1:5" ht="32.25" customHeight="1">
      <c r="A274" s="92"/>
      <c r="B274" s="125"/>
      <c r="C274" s="88"/>
      <c r="D274" s="90"/>
      <c r="E274" s="90"/>
    </row>
    <row r="275" spans="1:5" ht="32.25" customHeight="1">
      <c r="A275" s="92"/>
      <c r="B275" s="125"/>
      <c r="C275" s="88"/>
      <c r="D275" s="90"/>
      <c r="E275" s="90"/>
    </row>
    <row r="276" spans="1:5" ht="32.25" customHeight="1">
      <c r="A276" s="92"/>
      <c r="B276" s="125"/>
      <c r="C276" s="88"/>
      <c r="D276" s="90"/>
      <c r="E276" s="90"/>
    </row>
    <row r="277" spans="1:5" ht="32.25" customHeight="1">
      <c r="A277" s="92"/>
      <c r="B277" s="125"/>
      <c r="C277" s="88"/>
      <c r="D277" s="90"/>
      <c r="E277" s="90"/>
    </row>
    <row r="278" spans="1:5" ht="32.25" customHeight="1">
      <c r="A278" s="92"/>
      <c r="B278" s="125"/>
      <c r="C278" s="88"/>
      <c r="D278" s="90"/>
      <c r="E278" s="90"/>
    </row>
    <row r="279" spans="1:5" ht="32.25" customHeight="1">
      <c r="A279" s="92"/>
      <c r="B279" s="125"/>
      <c r="C279" s="88"/>
      <c r="D279" s="90"/>
      <c r="E279" s="90"/>
    </row>
    <row r="280" spans="1:5" ht="32.25" customHeight="1">
      <c r="A280" s="92"/>
      <c r="B280" s="125"/>
      <c r="C280" s="88"/>
      <c r="D280" s="90"/>
      <c r="E280" s="90"/>
    </row>
    <row r="281" spans="1:5" ht="32.25" customHeight="1">
      <c r="A281" s="92"/>
      <c r="B281" s="125"/>
      <c r="C281" s="88"/>
      <c r="D281" s="90"/>
      <c r="E281" s="90"/>
    </row>
    <row r="282" spans="1:5" ht="32.25" customHeight="1">
      <c r="A282" s="92"/>
      <c r="B282" s="125"/>
      <c r="C282" s="88"/>
      <c r="D282" s="90"/>
      <c r="E282" s="90"/>
    </row>
    <row r="283" spans="1:5" ht="32.25" customHeight="1">
      <c r="A283" s="92"/>
      <c r="B283" s="125"/>
      <c r="C283" s="88"/>
      <c r="D283" s="90"/>
      <c r="E283" s="90"/>
    </row>
    <row r="284" spans="1:5" ht="32.25" customHeight="1">
      <c r="A284" s="92"/>
      <c r="B284" s="125"/>
      <c r="C284" s="88"/>
      <c r="D284" s="90"/>
      <c r="E284" s="90"/>
    </row>
    <row r="285" spans="1:5" ht="32.25" customHeight="1">
      <c r="A285" s="92"/>
      <c r="B285" s="125"/>
      <c r="C285" s="88"/>
      <c r="D285" s="90"/>
      <c r="E285" s="90"/>
    </row>
    <row r="286" spans="1:5" ht="32.25" customHeight="1">
      <c r="A286" s="92"/>
      <c r="B286" s="125"/>
      <c r="C286" s="88"/>
      <c r="D286" s="90"/>
      <c r="E286" s="90"/>
    </row>
    <row r="287" spans="1:5" ht="32.25" customHeight="1">
      <c r="A287" s="92"/>
      <c r="B287" s="125"/>
      <c r="C287" s="88"/>
      <c r="D287" s="90"/>
      <c r="E287" s="90"/>
    </row>
    <row r="288" spans="1:5" ht="32.25" customHeight="1">
      <c r="A288" s="92"/>
      <c r="B288" s="125"/>
      <c r="C288" s="88"/>
      <c r="D288" s="90"/>
      <c r="E288" s="90"/>
    </row>
    <row r="289" spans="1:5" ht="32.25" customHeight="1">
      <c r="A289" s="92"/>
      <c r="B289" s="125"/>
      <c r="C289" s="88"/>
      <c r="D289" s="90"/>
      <c r="E289" s="90"/>
    </row>
    <row r="290" spans="1:5" ht="32.25" customHeight="1">
      <c r="A290" s="92"/>
      <c r="B290" s="125"/>
      <c r="C290" s="88"/>
      <c r="D290" s="90"/>
      <c r="E290" s="90"/>
    </row>
    <row r="291" spans="1:5" ht="32.25" customHeight="1">
      <c r="A291" s="92"/>
      <c r="B291" s="125"/>
      <c r="C291" s="88"/>
      <c r="D291" s="90"/>
      <c r="E291" s="90"/>
    </row>
    <row r="292" spans="1:5" ht="32.25" customHeight="1">
      <c r="A292" s="92"/>
      <c r="B292" s="125"/>
      <c r="C292" s="88"/>
      <c r="D292" s="90"/>
      <c r="E292" s="90"/>
    </row>
    <row r="293" spans="1:5" ht="32.25" customHeight="1">
      <c r="A293" s="92"/>
      <c r="B293" s="125"/>
      <c r="C293" s="88"/>
      <c r="D293" s="90"/>
      <c r="E293" s="90"/>
    </row>
    <row r="294" spans="1:5" ht="32.25" customHeight="1">
      <c r="A294" s="92"/>
      <c r="B294" s="125"/>
      <c r="C294" s="88"/>
      <c r="D294" s="90"/>
      <c r="E294" s="90"/>
    </row>
    <row r="295" spans="1:5" ht="32.25" customHeight="1">
      <c r="A295" s="92"/>
      <c r="B295" s="125"/>
      <c r="C295" s="88"/>
      <c r="D295" s="90"/>
      <c r="E295" s="90"/>
    </row>
    <row r="296" spans="1:5" ht="32.25" customHeight="1">
      <c r="A296" s="92"/>
      <c r="B296" s="125"/>
      <c r="C296" s="88"/>
      <c r="D296" s="90"/>
      <c r="E296" s="90"/>
    </row>
    <row r="297" spans="1:5" ht="32.25" customHeight="1">
      <c r="A297" s="92"/>
      <c r="B297" s="125"/>
      <c r="C297" s="88"/>
      <c r="D297" s="90"/>
      <c r="E297" s="90"/>
    </row>
    <row r="298" spans="1:5" ht="32.25" customHeight="1">
      <c r="A298" s="92"/>
      <c r="B298" s="125"/>
      <c r="C298" s="88"/>
      <c r="D298" s="90"/>
      <c r="E298" s="90"/>
    </row>
    <row r="299" spans="1:5" ht="32.25" customHeight="1">
      <c r="A299" s="92"/>
      <c r="B299" s="125"/>
      <c r="C299" s="88"/>
      <c r="D299" s="90"/>
      <c r="E299" s="90"/>
    </row>
    <row r="300" spans="1:5" ht="32.25" customHeight="1">
      <c r="A300" s="92"/>
      <c r="B300" s="125"/>
      <c r="C300" s="88"/>
      <c r="D300" s="90"/>
      <c r="E300" s="90"/>
    </row>
    <row r="301" spans="1:5" ht="32.25" customHeight="1">
      <c r="A301" s="92"/>
      <c r="B301" s="125"/>
      <c r="C301" s="88"/>
      <c r="D301" s="90"/>
      <c r="E301" s="90"/>
    </row>
    <row r="302" spans="1:5" ht="32.25" customHeight="1">
      <c r="A302" s="92"/>
      <c r="B302" s="125"/>
      <c r="C302" s="88"/>
      <c r="D302" s="90"/>
      <c r="E302" s="90"/>
    </row>
    <row r="303" spans="1:5" ht="32.25" customHeight="1">
      <c r="A303" s="92"/>
      <c r="B303" s="125"/>
      <c r="C303" s="88"/>
      <c r="D303" s="90"/>
      <c r="E303" s="90"/>
    </row>
    <row r="304" spans="1:5" ht="32.25" customHeight="1">
      <c r="A304" s="92"/>
      <c r="B304" s="125"/>
      <c r="C304" s="88"/>
      <c r="D304" s="90"/>
      <c r="E304" s="90"/>
    </row>
    <row r="305" spans="1:5" ht="32.25" customHeight="1">
      <c r="A305" s="92"/>
      <c r="B305" s="125"/>
      <c r="C305" s="88"/>
      <c r="D305" s="90"/>
      <c r="E305" s="90"/>
    </row>
    <row r="306" spans="1:5" ht="32.25" customHeight="1">
      <c r="A306" s="92"/>
      <c r="B306" s="125"/>
      <c r="C306" s="88"/>
      <c r="D306" s="90"/>
      <c r="E306" s="90"/>
    </row>
    <row r="307" spans="1:5" ht="32.25" customHeight="1">
      <c r="A307" s="92"/>
      <c r="B307" s="125"/>
      <c r="C307" s="88"/>
      <c r="D307" s="90"/>
      <c r="E307" s="90"/>
    </row>
    <row r="308" spans="1:5" ht="32.25" customHeight="1">
      <c r="A308" s="92"/>
      <c r="B308" s="125"/>
      <c r="C308" s="88"/>
      <c r="D308" s="90"/>
      <c r="E308" s="90"/>
    </row>
    <row r="309" spans="1:5" ht="32.25" customHeight="1">
      <c r="A309" s="92"/>
      <c r="B309" s="125"/>
      <c r="C309" s="88"/>
      <c r="D309" s="90"/>
      <c r="E309" s="90"/>
    </row>
    <row r="310" spans="1:5" ht="32.25" customHeight="1">
      <c r="A310" s="92"/>
      <c r="B310" s="125"/>
      <c r="C310" s="88"/>
      <c r="D310" s="90"/>
      <c r="E310" s="90"/>
    </row>
    <row r="311" spans="1:5" ht="32.25" customHeight="1">
      <c r="A311" s="92"/>
      <c r="B311" s="125"/>
      <c r="C311" s="88"/>
      <c r="D311" s="90"/>
      <c r="E311" s="90"/>
    </row>
    <row r="312" spans="1:5" ht="32.25" customHeight="1">
      <c r="A312" s="92"/>
      <c r="B312" s="125"/>
      <c r="C312" s="88"/>
      <c r="D312" s="90"/>
      <c r="E312" s="90"/>
    </row>
    <row r="313" spans="1:5" ht="32.25" customHeight="1">
      <c r="A313" s="92"/>
      <c r="B313" s="125"/>
      <c r="C313" s="88"/>
      <c r="D313" s="90"/>
      <c r="E313" s="90"/>
    </row>
    <row r="314" spans="1:5" ht="32.25" customHeight="1">
      <c r="A314" s="92"/>
      <c r="B314" s="125"/>
      <c r="C314" s="88"/>
      <c r="D314" s="90"/>
      <c r="E314" s="90"/>
    </row>
    <row r="315" spans="1:5" ht="32.25" customHeight="1">
      <c r="A315" s="92"/>
      <c r="B315" s="125"/>
      <c r="C315" s="88"/>
      <c r="D315" s="90"/>
      <c r="E315" s="90"/>
    </row>
    <row r="316" spans="1:5" ht="32.25" customHeight="1">
      <c r="A316" s="92"/>
      <c r="B316" s="125"/>
      <c r="C316" s="88"/>
      <c r="D316" s="90"/>
      <c r="E316" s="90"/>
    </row>
    <row r="317" spans="1:5" ht="32.25" customHeight="1">
      <c r="A317" s="92"/>
      <c r="B317" s="125"/>
      <c r="C317" s="88"/>
      <c r="D317" s="90"/>
      <c r="E317" s="90"/>
    </row>
    <row r="318" spans="1:5" ht="32.25" customHeight="1">
      <c r="A318" s="92"/>
      <c r="B318" s="125"/>
      <c r="C318" s="88"/>
      <c r="D318" s="90"/>
      <c r="E318" s="90"/>
    </row>
    <row r="319" spans="1:5" ht="32.25" customHeight="1">
      <c r="A319" s="92"/>
      <c r="B319" s="125"/>
      <c r="C319" s="88"/>
      <c r="D319" s="90"/>
      <c r="E319" s="90"/>
    </row>
    <row r="320" spans="1:5" ht="32.25" customHeight="1">
      <c r="A320" s="92"/>
      <c r="B320" s="125"/>
      <c r="C320" s="88"/>
      <c r="D320" s="90"/>
      <c r="E320" s="90"/>
    </row>
    <row r="321" spans="1:5" ht="32.25" customHeight="1">
      <c r="A321" s="92"/>
      <c r="B321" s="125"/>
      <c r="C321" s="88"/>
      <c r="D321" s="90"/>
      <c r="E321" s="90"/>
    </row>
    <row r="322" spans="1:5" ht="32.25" customHeight="1">
      <c r="A322" s="92"/>
      <c r="B322" s="125"/>
      <c r="C322" s="88"/>
      <c r="D322" s="90"/>
      <c r="E322" s="90"/>
    </row>
    <row r="323" spans="1:5" ht="32.25" customHeight="1">
      <c r="A323" s="92"/>
      <c r="B323" s="125"/>
      <c r="C323" s="88"/>
      <c r="D323" s="90"/>
      <c r="E323" s="90"/>
    </row>
    <row r="324" spans="1:5" ht="32.25" customHeight="1">
      <c r="A324" s="92"/>
      <c r="B324" s="125"/>
      <c r="C324" s="88"/>
      <c r="D324" s="90"/>
      <c r="E324" s="90"/>
    </row>
    <row r="325" spans="1:5" ht="32.25" customHeight="1">
      <c r="A325" s="92"/>
      <c r="B325" s="125"/>
      <c r="C325" s="88"/>
      <c r="D325" s="90"/>
      <c r="E325" s="90"/>
    </row>
    <row r="326" spans="1:5" ht="32.25" customHeight="1">
      <c r="A326" s="92"/>
      <c r="B326" s="125"/>
      <c r="C326" s="88"/>
      <c r="D326" s="90"/>
      <c r="E326" s="90"/>
    </row>
    <row r="327" spans="1:5" ht="32.25" customHeight="1">
      <c r="A327" s="92"/>
      <c r="B327" s="125"/>
      <c r="C327" s="88"/>
      <c r="D327" s="90"/>
      <c r="E327" s="90"/>
    </row>
    <row r="328" spans="1:5" ht="32.25" customHeight="1">
      <c r="A328" s="92"/>
      <c r="B328" s="125"/>
      <c r="C328" s="88"/>
      <c r="D328" s="90"/>
      <c r="E328" s="90"/>
    </row>
    <row r="329" spans="1:5" ht="32.25" customHeight="1">
      <c r="A329" s="92"/>
      <c r="B329" s="125"/>
      <c r="C329" s="88"/>
      <c r="D329" s="90"/>
      <c r="E329" s="90"/>
    </row>
    <row r="330" spans="1:5" ht="32.25" customHeight="1">
      <c r="A330" s="92"/>
      <c r="B330" s="125"/>
      <c r="C330" s="88"/>
      <c r="D330" s="90"/>
      <c r="E330" s="90"/>
    </row>
    <row r="331" spans="1:5" ht="32.25" customHeight="1">
      <c r="A331" s="92"/>
      <c r="B331" s="125"/>
      <c r="C331" s="88"/>
      <c r="D331" s="90"/>
      <c r="E331" s="90"/>
    </row>
    <row r="332" spans="1:5" ht="32.25" customHeight="1">
      <c r="A332" s="92"/>
      <c r="B332" s="125"/>
      <c r="C332" s="88"/>
      <c r="D332" s="90"/>
      <c r="E332" s="90"/>
    </row>
    <row r="333" spans="1:5" ht="32.25" customHeight="1">
      <c r="A333" s="92"/>
      <c r="B333" s="125"/>
      <c r="C333" s="88"/>
      <c r="D333" s="90"/>
      <c r="E333" s="90"/>
    </row>
    <row r="334" spans="1:5" ht="32.25" customHeight="1">
      <c r="A334" s="92"/>
      <c r="B334" s="125"/>
      <c r="C334" s="88"/>
      <c r="D334" s="90"/>
      <c r="E334" s="90"/>
    </row>
    <row r="335" spans="1:5" ht="32.25" customHeight="1">
      <c r="A335" s="92"/>
      <c r="B335" s="125"/>
      <c r="C335" s="88"/>
      <c r="D335" s="90"/>
      <c r="E335" s="90"/>
    </row>
    <row r="336" spans="1:5" ht="32.25" customHeight="1">
      <c r="A336" s="92"/>
      <c r="B336" s="125"/>
      <c r="C336" s="88"/>
      <c r="D336" s="90"/>
      <c r="E336" s="90"/>
    </row>
    <row r="337" spans="1:5" ht="32.25" customHeight="1">
      <c r="A337" s="92"/>
      <c r="B337" s="125"/>
      <c r="C337" s="88"/>
      <c r="D337" s="90"/>
      <c r="E337" s="90"/>
    </row>
    <row r="338" spans="1:5" ht="32.25" customHeight="1">
      <c r="A338" s="92"/>
      <c r="B338" s="125"/>
      <c r="C338" s="88"/>
      <c r="D338" s="90"/>
      <c r="E338" s="90"/>
    </row>
    <row r="339" spans="1:5" ht="32.25" customHeight="1">
      <c r="A339" s="92"/>
      <c r="B339" s="125"/>
      <c r="C339" s="88"/>
      <c r="D339" s="90"/>
      <c r="E339" s="90"/>
    </row>
    <row r="340" spans="1:5" ht="32.25" customHeight="1">
      <c r="A340" s="92"/>
      <c r="B340" s="125"/>
      <c r="C340" s="88"/>
      <c r="D340" s="90"/>
      <c r="E340" s="90"/>
    </row>
    <row r="341" spans="1:5" ht="32.25" customHeight="1">
      <c r="A341" s="92"/>
      <c r="B341" s="125"/>
      <c r="C341" s="88"/>
      <c r="D341" s="90"/>
      <c r="E341" s="90"/>
    </row>
    <row r="342" spans="1:5" ht="32.25" customHeight="1">
      <c r="A342" s="92"/>
      <c r="B342" s="125"/>
      <c r="C342" s="88"/>
      <c r="D342" s="90"/>
      <c r="E342" s="90"/>
    </row>
    <row r="343" spans="1:5" ht="32.25" customHeight="1">
      <c r="A343" s="92"/>
      <c r="B343" s="125"/>
      <c r="C343" s="88"/>
      <c r="D343" s="90"/>
      <c r="E343" s="90"/>
    </row>
    <row r="344" spans="1:5" ht="32.25" customHeight="1">
      <c r="A344" s="92"/>
      <c r="B344" s="125"/>
      <c r="C344" s="88"/>
      <c r="D344" s="90"/>
      <c r="E344" s="90"/>
    </row>
    <row r="345" spans="1:5" ht="32.25" customHeight="1">
      <c r="A345" s="92"/>
      <c r="B345" s="125"/>
      <c r="C345" s="88"/>
      <c r="D345" s="90"/>
      <c r="E345" s="90"/>
    </row>
    <row r="346" spans="1:5" ht="32.25" customHeight="1">
      <c r="A346" s="92"/>
      <c r="B346" s="125"/>
      <c r="C346" s="88"/>
      <c r="D346" s="90"/>
      <c r="E346" s="90"/>
    </row>
    <row r="347" spans="1:5" ht="32.25" customHeight="1">
      <c r="A347" s="92"/>
      <c r="B347" s="125"/>
      <c r="C347" s="88"/>
      <c r="D347" s="90"/>
      <c r="E347" s="90"/>
    </row>
    <row r="348" spans="1:5" ht="32.25" customHeight="1">
      <c r="A348" s="92"/>
      <c r="B348" s="125"/>
      <c r="C348" s="88"/>
      <c r="D348" s="90"/>
      <c r="E348" s="90"/>
    </row>
    <row r="349" spans="1:5" ht="32.25" customHeight="1">
      <c r="A349" s="92"/>
      <c r="B349" s="125"/>
      <c r="C349" s="88"/>
      <c r="D349" s="90"/>
      <c r="E349" s="90"/>
    </row>
    <row r="350" spans="1:5" ht="32.25" customHeight="1">
      <c r="A350" s="92"/>
      <c r="B350" s="125"/>
      <c r="C350" s="88"/>
      <c r="D350" s="90"/>
      <c r="E350" s="90"/>
    </row>
    <row r="351" spans="1:5" ht="32.25" customHeight="1">
      <c r="A351" s="92"/>
      <c r="B351" s="125"/>
      <c r="C351" s="88"/>
      <c r="D351" s="90"/>
      <c r="E351" s="90"/>
    </row>
    <row r="352" spans="1:5" ht="32.25" customHeight="1">
      <c r="A352" s="92"/>
      <c r="B352" s="125"/>
      <c r="C352" s="88"/>
      <c r="D352" s="90"/>
      <c r="E352" s="90"/>
    </row>
    <row r="353" spans="1:5" ht="32.25" customHeight="1">
      <c r="A353" s="92"/>
      <c r="B353" s="125"/>
      <c r="C353" s="88"/>
      <c r="D353" s="90"/>
      <c r="E353" s="90"/>
    </row>
    <row r="354" spans="1:5" ht="32.25" customHeight="1">
      <c r="A354" s="92"/>
      <c r="B354" s="125"/>
      <c r="C354" s="88"/>
      <c r="D354" s="90"/>
      <c r="E354" s="90"/>
    </row>
    <row r="355" spans="1:5" ht="32.25" customHeight="1">
      <c r="A355" s="92"/>
      <c r="B355" s="125"/>
      <c r="C355" s="88"/>
      <c r="D355" s="90"/>
      <c r="E355" s="90"/>
    </row>
    <row r="356" spans="1:5" ht="32.25" customHeight="1">
      <c r="A356" s="92"/>
      <c r="B356" s="125"/>
      <c r="C356" s="88"/>
      <c r="D356" s="90"/>
      <c r="E356" s="90"/>
    </row>
    <row r="357" spans="1:5" ht="32.25" customHeight="1">
      <c r="A357" s="92"/>
      <c r="B357" s="125"/>
      <c r="C357" s="88"/>
      <c r="D357" s="90"/>
      <c r="E357" s="90"/>
    </row>
    <row r="358" spans="1:5" ht="32.25" customHeight="1">
      <c r="A358" s="92"/>
      <c r="B358" s="125"/>
      <c r="C358" s="88"/>
      <c r="D358" s="90"/>
      <c r="E358" s="90"/>
    </row>
    <row r="359" spans="1:5" ht="32.25" customHeight="1">
      <c r="A359" s="92"/>
      <c r="B359" s="125"/>
      <c r="C359" s="88"/>
      <c r="D359" s="90"/>
      <c r="E359" s="90"/>
    </row>
    <row r="360" spans="1:5" ht="32.25" customHeight="1">
      <c r="A360" s="92"/>
      <c r="B360" s="125"/>
      <c r="C360" s="88"/>
      <c r="D360" s="90"/>
      <c r="E360" s="90"/>
    </row>
    <row r="361" spans="1:5" ht="32.25" customHeight="1">
      <c r="A361" s="92"/>
      <c r="B361" s="125"/>
      <c r="C361" s="88"/>
      <c r="D361" s="90"/>
      <c r="E361" s="90"/>
    </row>
    <row r="362" spans="1:5" ht="32.25" customHeight="1">
      <c r="A362" s="92"/>
      <c r="B362" s="125"/>
      <c r="C362" s="88"/>
      <c r="D362" s="90"/>
      <c r="E362" s="90"/>
    </row>
    <row r="363" spans="1:5" ht="32.25" customHeight="1">
      <c r="A363" s="92"/>
      <c r="B363" s="125"/>
      <c r="C363" s="88"/>
      <c r="D363" s="90"/>
      <c r="E363" s="90"/>
    </row>
    <row r="364" spans="1:5" ht="32.25" customHeight="1">
      <c r="A364" s="92"/>
      <c r="B364" s="125"/>
      <c r="C364" s="88"/>
      <c r="D364" s="90"/>
      <c r="E364" s="90"/>
    </row>
    <row r="365" spans="1:5" ht="32.25" customHeight="1">
      <c r="A365" s="92"/>
      <c r="B365" s="125"/>
      <c r="C365" s="88"/>
      <c r="D365" s="90"/>
      <c r="E365" s="90"/>
    </row>
    <row r="366" spans="1:5" ht="32.25" customHeight="1">
      <c r="A366" s="92"/>
      <c r="B366" s="125"/>
      <c r="C366" s="88"/>
      <c r="D366" s="90"/>
      <c r="E366" s="90"/>
    </row>
    <row r="367" spans="1:5" ht="32.25" customHeight="1">
      <c r="A367" s="92"/>
      <c r="B367" s="125"/>
      <c r="C367" s="88"/>
      <c r="D367" s="90"/>
      <c r="E367" s="90"/>
    </row>
    <row r="368" spans="1:5" ht="32.25" customHeight="1">
      <c r="A368" s="92"/>
      <c r="B368" s="125"/>
      <c r="C368" s="88"/>
      <c r="D368" s="90"/>
      <c r="E368" s="90"/>
    </row>
    <row r="369" spans="1:5" ht="32.25" customHeight="1">
      <c r="A369" s="92"/>
      <c r="B369" s="125"/>
      <c r="C369" s="88"/>
      <c r="D369" s="90"/>
      <c r="E369" s="90"/>
    </row>
    <row r="370" spans="1:5" ht="32.25" customHeight="1">
      <c r="A370" s="92"/>
      <c r="B370" s="125"/>
      <c r="C370" s="88"/>
      <c r="D370" s="90"/>
      <c r="E370" s="90"/>
    </row>
    <row r="371" spans="1:5" ht="32.25" customHeight="1">
      <c r="A371" s="92"/>
      <c r="B371" s="125"/>
      <c r="C371" s="88"/>
      <c r="D371" s="90"/>
      <c r="E371" s="90"/>
    </row>
    <row r="372" spans="1:5" ht="32.25" customHeight="1">
      <c r="A372" s="92"/>
      <c r="B372" s="125"/>
      <c r="C372" s="88"/>
      <c r="D372" s="90"/>
      <c r="E372" s="90"/>
    </row>
    <row r="373" spans="1:5" ht="32.25" customHeight="1">
      <c r="A373" s="92"/>
      <c r="B373" s="125"/>
      <c r="C373" s="88"/>
      <c r="D373" s="90"/>
      <c r="E373" s="90"/>
    </row>
    <row r="374" spans="1:5" ht="32.25" customHeight="1">
      <c r="A374" s="92"/>
      <c r="B374" s="125"/>
      <c r="C374" s="88"/>
      <c r="D374" s="90"/>
      <c r="E374" s="90"/>
    </row>
    <row r="375" spans="1:5" ht="32.25" customHeight="1">
      <c r="A375" s="92"/>
      <c r="B375" s="125"/>
      <c r="C375" s="88"/>
      <c r="D375" s="90"/>
      <c r="E375" s="90"/>
    </row>
    <row r="376" spans="1:5" ht="32.25" customHeight="1">
      <c r="A376" s="92"/>
      <c r="B376" s="125"/>
      <c r="C376" s="88"/>
      <c r="D376" s="90"/>
      <c r="E376" s="90"/>
    </row>
    <row r="377" spans="1:5" ht="32.25" customHeight="1">
      <c r="A377" s="92"/>
      <c r="B377" s="125"/>
      <c r="C377" s="88"/>
      <c r="D377" s="90"/>
      <c r="E377" s="90"/>
    </row>
    <row r="378" spans="1:5" ht="32.25" customHeight="1">
      <c r="A378" s="92"/>
      <c r="B378" s="125"/>
      <c r="C378" s="88"/>
      <c r="D378" s="90"/>
      <c r="E378" s="90"/>
    </row>
    <row r="379" spans="1:5" ht="32.25" customHeight="1">
      <c r="A379" s="92"/>
      <c r="B379" s="125"/>
      <c r="C379" s="88"/>
      <c r="D379" s="90"/>
      <c r="E379" s="90"/>
    </row>
    <row r="380" spans="1:5" ht="32.25" customHeight="1">
      <c r="A380" s="92"/>
      <c r="B380" s="125"/>
      <c r="C380" s="88"/>
      <c r="D380" s="90"/>
      <c r="E380" s="90"/>
    </row>
    <row r="381" spans="1:5" ht="32.25" customHeight="1">
      <c r="A381" s="92"/>
      <c r="B381" s="125"/>
      <c r="C381" s="88"/>
      <c r="D381" s="90"/>
      <c r="E381" s="90"/>
    </row>
    <row r="382" spans="1:5" ht="32.25" customHeight="1">
      <c r="A382" s="92"/>
      <c r="B382" s="125"/>
      <c r="C382" s="88"/>
      <c r="D382" s="90"/>
      <c r="E382" s="90"/>
    </row>
    <row r="383" spans="1:5" ht="32.25" customHeight="1">
      <c r="A383" s="92"/>
      <c r="B383" s="125"/>
      <c r="C383" s="88"/>
      <c r="D383" s="90"/>
      <c r="E383" s="90"/>
    </row>
    <row r="384" spans="1:5" ht="32.25" customHeight="1">
      <c r="A384" s="92"/>
      <c r="B384" s="125"/>
      <c r="C384" s="88"/>
      <c r="D384" s="90"/>
      <c r="E384" s="90"/>
    </row>
    <row r="385" spans="1:5" ht="32.25" customHeight="1">
      <c r="A385" s="92"/>
      <c r="B385" s="125"/>
      <c r="C385" s="88"/>
      <c r="D385" s="90"/>
      <c r="E385" s="90"/>
    </row>
    <row r="386" spans="1:5" ht="32.25" customHeight="1">
      <c r="A386" s="92"/>
      <c r="B386" s="125"/>
      <c r="C386" s="88"/>
      <c r="D386" s="90"/>
      <c r="E386" s="90"/>
    </row>
    <row r="387" spans="1:5" ht="32.25" customHeight="1">
      <c r="A387" s="92"/>
      <c r="B387" s="125"/>
      <c r="C387" s="88"/>
      <c r="D387" s="90"/>
      <c r="E387" s="90"/>
    </row>
    <row r="388" spans="1:5" ht="32.25" customHeight="1">
      <c r="A388" s="92"/>
      <c r="B388" s="125"/>
      <c r="C388" s="88"/>
      <c r="D388" s="90"/>
      <c r="E388" s="90"/>
    </row>
    <row r="389" spans="1:5" ht="32.25" customHeight="1">
      <c r="A389" s="92"/>
      <c r="B389" s="125"/>
      <c r="C389" s="88"/>
      <c r="D389" s="90"/>
      <c r="E389" s="90"/>
    </row>
    <row r="390" spans="1:5" ht="32.25" customHeight="1">
      <c r="A390" s="92"/>
      <c r="B390" s="125"/>
      <c r="C390" s="88"/>
      <c r="D390" s="90"/>
      <c r="E390" s="90"/>
    </row>
    <row r="391" spans="1:5" ht="32.25" customHeight="1">
      <c r="A391" s="92"/>
      <c r="B391" s="125"/>
      <c r="C391" s="88"/>
      <c r="D391" s="90"/>
      <c r="E391" s="90"/>
    </row>
    <row r="392" spans="1:5" ht="32.25" customHeight="1">
      <c r="A392" s="92"/>
      <c r="B392" s="125"/>
      <c r="C392" s="88"/>
      <c r="D392" s="90"/>
      <c r="E392" s="90"/>
    </row>
    <row r="393" spans="1:5" ht="32.25" customHeight="1">
      <c r="A393" s="92"/>
      <c r="B393" s="125"/>
      <c r="C393" s="88"/>
      <c r="D393" s="90"/>
      <c r="E393" s="90"/>
    </row>
    <row r="394" spans="1:5" ht="32.25" customHeight="1">
      <c r="A394" s="92"/>
      <c r="B394" s="125"/>
      <c r="C394" s="88"/>
      <c r="D394" s="90"/>
      <c r="E394" s="90"/>
    </row>
    <row r="395" spans="1:5" ht="32.25" customHeight="1">
      <c r="A395" s="92"/>
      <c r="B395" s="125"/>
      <c r="C395" s="88"/>
      <c r="D395" s="90"/>
      <c r="E395" s="90"/>
    </row>
    <row r="396" spans="1:5" ht="32.25" customHeight="1">
      <c r="A396" s="92"/>
      <c r="B396" s="125"/>
      <c r="C396" s="88"/>
      <c r="D396" s="90"/>
      <c r="E396" s="90"/>
    </row>
    <row r="397" spans="1:5" ht="32.25" customHeight="1">
      <c r="A397" s="92"/>
      <c r="B397" s="125"/>
      <c r="C397" s="88"/>
      <c r="D397" s="90"/>
      <c r="E397" s="90"/>
    </row>
    <row r="398" spans="1:5" ht="32.25" customHeight="1">
      <c r="A398" s="92"/>
      <c r="B398" s="125"/>
      <c r="C398" s="88"/>
      <c r="D398" s="90"/>
      <c r="E398" s="90"/>
    </row>
    <row r="399" spans="1:5" ht="32.25" customHeight="1">
      <c r="A399" s="92"/>
      <c r="B399" s="125"/>
      <c r="C399" s="88"/>
      <c r="D399" s="90"/>
      <c r="E399" s="90"/>
    </row>
    <row r="400" spans="1:5" ht="32.25" customHeight="1">
      <c r="A400" s="92"/>
      <c r="B400" s="125"/>
      <c r="C400" s="88"/>
      <c r="D400" s="90"/>
      <c r="E400" s="90"/>
    </row>
    <row r="401" spans="1:5" ht="32.25" customHeight="1">
      <c r="A401" s="92"/>
      <c r="B401" s="125"/>
      <c r="C401" s="88"/>
      <c r="D401" s="90"/>
      <c r="E401" s="90"/>
    </row>
    <row r="402" spans="1:5" ht="32.25" customHeight="1">
      <c r="A402" s="92"/>
      <c r="B402" s="125"/>
      <c r="C402" s="88"/>
      <c r="D402" s="90"/>
      <c r="E402" s="90"/>
    </row>
    <row r="403" spans="1:5" ht="32.25" customHeight="1">
      <c r="A403" s="92"/>
      <c r="B403" s="125"/>
      <c r="C403" s="88"/>
      <c r="D403" s="90"/>
      <c r="E403" s="90"/>
    </row>
    <row r="404" spans="1:5" ht="32.25" customHeight="1">
      <c r="A404" s="92"/>
      <c r="B404" s="125"/>
      <c r="C404" s="88"/>
      <c r="D404" s="90"/>
      <c r="E404" s="90"/>
    </row>
    <row r="405" spans="1:5" ht="32.25" customHeight="1">
      <c r="A405" s="92"/>
      <c r="B405" s="125"/>
      <c r="C405" s="88"/>
      <c r="D405" s="90"/>
      <c r="E405" s="90"/>
    </row>
    <row r="406" spans="1:5" ht="32.25" customHeight="1">
      <c r="A406" s="92"/>
      <c r="B406" s="125"/>
      <c r="C406" s="88"/>
      <c r="D406" s="90"/>
      <c r="E406" s="90"/>
    </row>
    <row r="407" spans="1:5" ht="32.25" customHeight="1">
      <c r="A407" s="92"/>
      <c r="B407" s="125"/>
      <c r="C407" s="88"/>
      <c r="D407" s="90"/>
      <c r="E407" s="90"/>
    </row>
    <row r="408" spans="1:5" ht="32.25" customHeight="1">
      <c r="A408" s="92"/>
      <c r="B408" s="125"/>
      <c r="C408" s="88"/>
      <c r="D408" s="90"/>
      <c r="E408" s="90"/>
    </row>
    <row r="409" spans="1:5" ht="32.25" customHeight="1">
      <c r="A409" s="92"/>
      <c r="B409" s="125"/>
      <c r="C409" s="88"/>
      <c r="D409" s="90"/>
      <c r="E409" s="90"/>
    </row>
    <row r="410" spans="1:5" ht="32.25" customHeight="1">
      <c r="A410" s="92"/>
      <c r="B410" s="125"/>
      <c r="C410" s="88"/>
      <c r="D410" s="90"/>
      <c r="E410" s="90"/>
    </row>
    <row r="411" spans="1:5" ht="32.25" customHeight="1">
      <c r="A411" s="92"/>
      <c r="B411" s="125"/>
      <c r="C411" s="88"/>
      <c r="D411" s="90"/>
      <c r="E411" s="90"/>
    </row>
    <row r="412" spans="1:5" ht="32.25" customHeight="1">
      <c r="A412" s="92"/>
      <c r="B412" s="125"/>
      <c r="C412" s="88"/>
      <c r="D412" s="90"/>
      <c r="E412" s="90"/>
    </row>
    <row r="413" spans="1:5" ht="32.25" customHeight="1">
      <c r="A413" s="92"/>
      <c r="B413" s="125"/>
      <c r="C413" s="88"/>
      <c r="D413" s="90"/>
      <c r="E413" s="90"/>
    </row>
    <row r="414" spans="1:5" ht="32.25" customHeight="1">
      <c r="A414" s="92"/>
      <c r="B414" s="125"/>
      <c r="C414" s="88"/>
      <c r="D414" s="90"/>
      <c r="E414" s="90"/>
    </row>
    <row r="415" spans="1:5" ht="32.25" customHeight="1">
      <c r="A415" s="92"/>
      <c r="B415" s="125"/>
      <c r="C415" s="88"/>
      <c r="D415" s="90"/>
      <c r="E415" s="90"/>
    </row>
    <row r="416" spans="1:5" ht="32.25" customHeight="1">
      <c r="A416" s="92"/>
      <c r="B416" s="125"/>
      <c r="C416" s="88"/>
      <c r="D416" s="90"/>
      <c r="E416" s="90"/>
    </row>
    <row r="417" spans="1:5" ht="32.25" customHeight="1">
      <c r="A417" s="92"/>
      <c r="B417" s="125"/>
      <c r="C417" s="88"/>
      <c r="D417" s="90"/>
      <c r="E417" s="90"/>
    </row>
    <row r="418" spans="1:5" ht="32.25" customHeight="1">
      <c r="A418" s="92"/>
      <c r="B418" s="125"/>
      <c r="C418" s="88"/>
      <c r="D418" s="90"/>
      <c r="E418" s="90"/>
    </row>
    <row r="419" spans="1:5" ht="32.25" customHeight="1">
      <c r="A419" s="92"/>
      <c r="B419" s="125"/>
      <c r="C419" s="88"/>
      <c r="D419" s="90"/>
      <c r="E419" s="90"/>
    </row>
    <row r="420" spans="1:5" ht="32.25" customHeight="1">
      <c r="A420" s="92"/>
      <c r="B420" s="125"/>
      <c r="C420" s="88"/>
      <c r="D420" s="90"/>
      <c r="E420" s="90"/>
    </row>
    <row r="421" spans="1:5" ht="32.25" customHeight="1">
      <c r="A421" s="92"/>
      <c r="B421" s="125"/>
      <c r="C421" s="88"/>
      <c r="D421" s="90"/>
      <c r="E421" s="90"/>
    </row>
    <row r="422" spans="1:5" ht="32.25" customHeight="1">
      <c r="A422" s="92"/>
      <c r="B422" s="125"/>
      <c r="C422" s="88"/>
      <c r="D422" s="90"/>
      <c r="E422" s="90"/>
    </row>
    <row r="423" spans="1:5" ht="32.25" customHeight="1">
      <c r="A423" s="92"/>
      <c r="B423" s="125"/>
      <c r="C423" s="88"/>
      <c r="D423" s="90"/>
      <c r="E423" s="90"/>
    </row>
    <row r="424" spans="1:5" ht="32.25" customHeight="1">
      <c r="A424" s="92"/>
      <c r="B424" s="125"/>
      <c r="C424" s="88"/>
      <c r="D424" s="90"/>
      <c r="E424" s="90"/>
    </row>
    <row r="425" spans="1:5" ht="32.25" customHeight="1">
      <c r="A425" s="92"/>
      <c r="B425" s="125"/>
      <c r="C425" s="88"/>
      <c r="D425" s="90"/>
      <c r="E425" s="90"/>
    </row>
    <row r="426" spans="1:5" ht="32.25" customHeight="1">
      <c r="A426" s="92"/>
      <c r="B426" s="125"/>
      <c r="C426" s="88"/>
      <c r="D426" s="90"/>
      <c r="E426" s="90"/>
    </row>
    <row r="427" spans="1:5" ht="32.25" customHeight="1">
      <c r="A427" s="92"/>
      <c r="B427" s="125"/>
      <c r="C427" s="88"/>
      <c r="D427" s="90"/>
      <c r="E427" s="90"/>
    </row>
    <row r="428" spans="1:5" ht="32.25" customHeight="1">
      <c r="A428" s="92"/>
      <c r="B428" s="125"/>
      <c r="C428" s="88"/>
      <c r="D428" s="90"/>
      <c r="E428" s="90"/>
    </row>
    <row r="429" spans="1:5" ht="32.25" customHeight="1">
      <c r="A429" s="92"/>
      <c r="B429" s="125"/>
      <c r="C429" s="88"/>
      <c r="D429" s="90"/>
      <c r="E429" s="90"/>
    </row>
    <row r="430" spans="1:5" ht="32.25" customHeight="1">
      <c r="A430" s="92"/>
      <c r="B430" s="125"/>
      <c r="C430" s="88"/>
      <c r="D430" s="90"/>
      <c r="E430" s="90"/>
    </row>
    <row r="431" spans="1:5" ht="32.25" customHeight="1">
      <c r="A431" s="92"/>
      <c r="B431" s="125"/>
      <c r="C431" s="88"/>
      <c r="D431" s="90"/>
      <c r="E431" s="90"/>
    </row>
    <row r="432" spans="1:5" ht="32.25" customHeight="1">
      <c r="A432" s="92"/>
      <c r="B432" s="125"/>
      <c r="C432" s="88"/>
      <c r="D432" s="90"/>
      <c r="E432" s="90"/>
    </row>
    <row r="433" spans="1:5" ht="32.25" customHeight="1">
      <c r="A433" s="92"/>
      <c r="B433" s="125"/>
      <c r="C433" s="88"/>
      <c r="D433" s="90"/>
      <c r="E433" s="90"/>
    </row>
    <row r="434" spans="1:5" ht="32.25" customHeight="1">
      <c r="A434" s="92"/>
      <c r="B434" s="125"/>
      <c r="C434" s="88"/>
      <c r="D434" s="90"/>
      <c r="E434" s="90"/>
    </row>
    <row r="435" spans="1:5" ht="32.25" customHeight="1">
      <c r="A435" s="92"/>
      <c r="B435" s="125"/>
      <c r="C435" s="88"/>
      <c r="D435" s="90"/>
      <c r="E435" s="90"/>
    </row>
    <row r="436" spans="1:5" ht="32.25" customHeight="1">
      <c r="A436" s="92"/>
      <c r="B436" s="125"/>
      <c r="C436" s="88"/>
      <c r="D436" s="90"/>
      <c r="E436" s="90"/>
    </row>
    <row r="437" spans="1:5" ht="32.25" customHeight="1">
      <c r="A437" s="92"/>
      <c r="B437" s="125"/>
      <c r="C437" s="88"/>
      <c r="D437" s="90"/>
      <c r="E437" s="90"/>
    </row>
    <row r="438" spans="1:5" ht="32.25" customHeight="1">
      <c r="A438" s="92"/>
      <c r="B438" s="125"/>
      <c r="C438" s="88"/>
      <c r="D438" s="90"/>
      <c r="E438" s="90"/>
    </row>
    <row r="439" spans="1:5" ht="32.25" customHeight="1">
      <c r="A439" s="92"/>
      <c r="B439" s="125"/>
      <c r="C439" s="88"/>
      <c r="D439" s="90"/>
      <c r="E439" s="90"/>
    </row>
    <row r="440" spans="1:5" ht="32.25" customHeight="1">
      <c r="A440" s="92"/>
      <c r="B440" s="125"/>
      <c r="C440" s="88"/>
      <c r="D440" s="90"/>
      <c r="E440" s="90"/>
    </row>
    <row r="441" spans="1:5" ht="32.25" customHeight="1">
      <c r="A441" s="92"/>
      <c r="B441" s="125"/>
      <c r="C441" s="88"/>
      <c r="D441" s="90"/>
      <c r="E441" s="90"/>
    </row>
    <row r="442" spans="1:5" ht="32.25" customHeight="1">
      <c r="A442" s="92"/>
      <c r="B442" s="125"/>
      <c r="C442" s="88"/>
      <c r="D442" s="90"/>
      <c r="E442" s="90"/>
    </row>
    <row r="443" spans="1:5" ht="32.25" customHeight="1">
      <c r="A443" s="92"/>
      <c r="B443" s="125"/>
      <c r="C443" s="88"/>
      <c r="D443" s="90"/>
      <c r="E443" s="90"/>
    </row>
    <row r="444" spans="1:5" ht="32.25" customHeight="1">
      <c r="A444" s="92"/>
      <c r="B444" s="125"/>
      <c r="C444" s="88"/>
      <c r="D444" s="90"/>
      <c r="E444" s="90"/>
    </row>
    <row r="445" spans="1:5" ht="32.25" customHeight="1">
      <c r="A445" s="92"/>
      <c r="B445" s="125"/>
      <c r="C445" s="88"/>
      <c r="D445" s="90"/>
      <c r="E445" s="90"/>
    </row>
    <row r="446" spans="1:5" ht="32.25" customHeight="1">
      <c r="A446" s="92"/>
      <c r="B446" s="125"/>
      <c r="C446" s="88"/>
      <c r="D446" s="90"/>
      <c r="E446" s="90"/>
    </row>
    <row r="447" spans="1:5" ht="32.25" customHeight="1">
      <c r="A447" s="92"/>
      <c r="B447" s="125"/>
      <c r="C447" s="88"/>
      <c r="D447" s="90"/>
      <c r="E447" s="90"/>
    </row>
    <row r="448" spans="1:5" ht="32.25" customHeight="1">
      <c r="A448" s="92"/>
      <c r="B448" s="125"/>
      <c r="C448" s="88"/>
      <c r="D448" s="90"/>
      <c r="E448" s="90"/>
    </row>
    <row r="449" spans="1:5" ht="32.25" customHeight="1">
      <c r="A449" s="92"/>
      <c r="B449" s="125"/>
      <c r="C449" s="88"/>
      <c r="D449" s="90"/>
      <c r="E449" s="90"/>
    </row>
    <row r="450" spans="1:5" ht="32.25" customHeight="1">
      <c r="A450" s="92"/>
      <c r="B450" s="125"/>
      <c r="C450" s="88"/>
      <c r="D450" s="90"/>
      <c r="E450" s="90"/>
    </row>
    <row r="451" spans="1:5" ht="32.25" customHeight="1">
      <c r="A451" s="92"/>
      <c r="B451" s="125"/>
      <c r="C451" s="88"/>
      <c r="D451" s="90"/>
      <c r="E451" s="90"/>
    </row>
    <row r="452" spans="1:5" ht="32.25" customHeight="1">
      <c r="A452" s="92"/>
      <c r="B452" s="125"/>
      <c r="C452" s="88"/>
      <c r="D452" s="90"/>
      <c r="E452" s="90"/>
    </row>
    <row r="453" spans="1:5" ht="32.25" customHeight="1">
      <c r="A453" s="92"/>
      <c r="B453" s="125"/>
      <c r="C453" s="88"/>
      <c r="D453" s="90"/>
      <c r="E453" s="90"/>
    </row>
    <row r="454" spans="1:5" ht="32.25" customHeight="1">
      <c r="A454" s="92"/>
      <c r="B454" s="125"/>
      <c r="C454" s="88"/>
      <c r="D454" s="90"/>
      <c r="E454" s="90"/>
    </row>
    <row r="455" spans="1:5" ht="32.25" customHeight="1">
      <c r="A455" s="92"/>
      <c r="B455" s="125"/>
      <c r="C455" s="88"/>
      <c r="D455" s="90"/>
      <c r="E455" s="90"/>
    </row>
    <row r="456" spans="1:5" ht="32.25" customHeight="1">
      <c r="A456" s="92"/>
      <c r="B456" s="125"/>
      <c r="C456" s="88"/>
      <c r="D456" s="90"/>
      <c r="E456" s="90"/>
    </row>
    <row r="457" spans="1:5" ht="32.25" customHeight="1">
      <c r="A457" s="92"/>
      <c r="B457" s="125"/>
      <c r="C457" s="88"/>
      <c r="D457" s="90"/>
      <c r="E457" s="90"/>
    </row>
    <row r="458" spans="1:5" ht="32.25" customHeight="1">
      <c r="A458" s="92"/>
      <c r="B458" s="125"/>
      <c r="C458" s="88"/>
      <c r="D458" s="90"/>
      <c r="E458" s="90"/>
    </row>
    <row r="459" spans="1:5" ht="32.25" customHeight="1">
      <c r="A459" s="92"/>
      <c r="B459" s="125"/>
      <c r="C459" s="88"/>
      <c r="D459" s="90"/>
      <c r="E459" s="90"/>
    </row>
    <row r="460" spans="1:5" ht="32.25" customHeight="1">
      <c r="A460" s="92"/>
      <c r="B460" s="125"/>
      <c r="C460" s="88"/>
      <c r="D460" s="90"/>
      <c r="E460" s="90"/>
    </row>
    <row r="461" spans="1:5" ht="32.25" customHeight="1">
      <c r="A461" s="92"/>
      <c r="B461" s="125"/>
      <c r="C461" s="88"/>
      <c r="D461" s="90"/>
      <c r="E461" s="90"/>
    </row>
    <row r="462" spans="1:5" ht="32.25" customHeight="1">
      <c r="A462" s="92"/>
      <c r="B462" s="125"/>
      <c r="C462" s="88"/>
      <c r="D462" s="90"/>
      <c r="E462" s="90"/>
    </row>
    <row r="463" spans="1:5" ht="32.25" customHeight="1">
      <c r="A463" s="92"/>
      <c r="B463" s="125"/>
      <c r="C463" s="88"/>
      <c r="D463" s="90"/>
      <c r="E463" s="90"/>
    </row>
    <row r="464" spans="1:5" ht="32.25" customHeight="1">
      <c r="A464" s="92"/>
      <c r="B464" s="125"/>
      <c r="C464" s="88"/>
      <c r="D464" s="90"/>
      <c r="E464" s="90"/>
    </row>
    <row r="465" spans="1:5" ht="32.25" customHeight="1">
      <c r="A465" s="92"/>
      <c r="B465" s="125"/>
      <c r="C465" s="88"/>
      <c r="D465" s="90"/>
      <c r="E465" s="90"/>
    </row>
    <row r="466" spans="1:5" ht="32.25" customHeight="1">
      <c r="A466" s="92"/>
      <c r="B466" s="125"/>
      <c r="C466" s="88"/>
      <c r="D466" s="90"/>
      <c r="E466" s="90"/>
    </row>
    <row r="467" spans="1:5" ht="32.25" customHeight="1">
      <c r="A467" s="92"/>
      <c r="B467" s="125"/>
      <c r="C467" s="88"/>
      <c r="D467" s="90"/>
      <c r="E467" s="90"/>
    </row>
    <row r="468" spans="1:5" ht="32.25" customHeight="1">
      <c r="A468" s="92"/>
      <c r="B468" s="125"/>
      <c r="C468" s="88"/>
      <c r="D468" s="90"/>
      <c r="E468" s="90"/>
    </row>
    <row r="469" spans="1:5" ht="32.25" customHeight="1">
      <c r="A469" s="92"/>
      <c r="B469" s="125"/>
      <c r="C469" s="88"/>
      <c r="D469" s="90"/>
      <c r="E469" s="90"/>
    </row>
    <row r="470" spans="1:5" ht="32.25" customHeight="1">
      <c r="A470" s="92"/>
      <c r="B470" s="125"/>
      <c r="C470" s="88"/>
      <c r="D470" s="90"/>
      <c r="E470" s="90"/>
    </row>
    <row r="471" spans="1:5" ht="32.25" customHeight="1">
      <c r="A471" s="92"/>
      <c r="B471" s="125"/>
      <c r="C471" s="88"/>
      <c r="D471" s="90"/>
      <c r="E471" s="90"/>
    </row>
    <row r="472" spans="1:5" ht="32.25" customHeight="1">
      <c r="A472" s="92"/>
      <c r="B472" s="125"/>
      <c r="C472" s="88"/>
      <c r="D472" s="90"/>
      <c r="E472" s="90"/>
    </row>
    <row r="473" spans="1:5" ht="32.25" customHeight="1">
      <c r="A473" s="92"/>
      <c r="B473" s="125"/>
      <c r="C473" s="88"/>
      <c r="D473" s="90"/>
      <c r="E473" s="90"/>
    </row>
    <row r="474" spans="1:5" ht="32.25" customHeight="1">
      <c r="A474" s="92"/>
      <c r="B474" s="125"/>
      <c r="C474" s="88"/>
      <c r="D474" s="90"/>
      <c r="E474" s="90"/>
    </row>
    <row r="475" spans="1:5" ht="32.25" customHeight="1">
      <c r="A475" s="92"/>
      <c r="B475" s="125"/>
      <c r="C475" s="88"/>
      <c r="D475" s="90"/>
      <c r="E475" s="90"/>
    </row>
    <row r="476" spans="1:5" ht="32.25" customHeight="1">
      <c r="A476" s="92"/>
      <c r="B476" s="125"/>
      <c r="C476" s="88"/>
      <c r="D476" s="90"/>
      <c r="E476" s="90"/>
    </row>
    <row r="477" spans="1:5" ht="32.25" customHeight="1">
      <c r="A477" s="92"/>
      <c r="B477" s="125"/>
      <c r="C477" s="88"/>
      <c r="D477" s="90"/>
      <c r="E477" s="90"/>
    </row>
    <row r="478" spans="1:5" ht="32.25" customHeight="1">
      <c r="A478" s="92"/>
      <c r="B478" s="125"/>
      <c r="C478" s="88"/>
      <c r="D478" s="90"/>
      <c r="E478" s="90"/>
    </row>
    <row r="479" spans="1:5" ht="32.25" customHeight="1">
      <c r="A479" s="92"/>
      <c r="B479" s="125"/>
      <c r="C479" s="88"/>
      <c r="D479" s="90"/>
      <c r="E479" s="90"/>
    </row>
    <row r="480" spans="1:5" ht="32.25" customHeight="1">
      <c r="A480" s="92"/>
      <c r="B480" s="125"/>
      <c r="C480" s="88"/>
      <c r="D480" s="90"/>
      <c r="E480" s="90"/>
    </row>
    <row r="481" spans="1:5" ht="32.25" customHeight="1">
      <c r="A481" s="92"/>
      <c r="B481" s="125"/>
      <c r="C481" s="88"/>
      <c r="D481" s="90"/>
      <c r="E481" s="90"/>
    </row>
    <row r="482" spans="1:5" ht="32.25" customHeight="1">
      <c r="A482" s="92"/>
      <c r="B482" s="125"/>
      <c r="C482" s="88"/>
      <c r="D482" s="90"/>
      <c r="E482" s="90"/>
    </row>
    <row r="483" spans="1:5" ht="32.25" customHeight="1">
      <c r="A483" s="92"/>
      <c r="B483" s="125"/>
      <c r="C483" s="88"/>
      <c r="D483" s="90"/>
      <c r="E483" s="90"/>
    </row>
    <row r="484" spans="1:5" ht="32.25" customHeight="1">
      <c r="A484" s="92"/>
      <c r="B484" s="125"/>
      <c r="C484" s="88"/>
      <c r="D484" s="90"/>
      <c r="E484" s="90"/>
    </row>
    <row r="485" spans="1:5" ht="32.25" customHeight="1">
      <c r="A485" s="92"/>
      <c r="B485" s="125"/>
      <c r="C485" s="88"/>
      <c r="D485" s="90"/>
      <c r="E485" s="90"/>
    </row>
    <row r="486" spans="1:5" ht="32.25" customHeight="1">
      <c r="A486" s="92"/>
      <c r="B486" s="125"/>
      <c r="C486" s="88"/>
      <c r="D486" s="90"/>
      <c r="E486" s="90"/>
    </row>
    <row r="487" spans="1:5" ht="32.25" customHeight="1">
      <c r="A487" s="92"/>
      <c r="B487" s="125"/>
      <c r="C487" s="88"/>
      <c r="D487" s="90"/>
      <c r="E487" s="90"/>
    </row>
    <row r="488" spans="1:5" ht="32.25" customHeight="1">
      <c r="A488" s="92"/>
      <c r="B488" s="125"/>
      <c r="C488" s="88"/>
      <c r="D488" s="90"/>
      <c r="E488" s="90"/>
    </row>
    <row r="489" spans="1:5" ht="32.25" customHeight="1">
      <c r="A489" s="92"/>
      <c r="B489" s="125"/>
      <c r="C489" s="88"/>
      <c r="D489" s="90"/>
      <c r="E489" s="90"/>
    </row>
    <row r="490" spans="1:5" ht="32.25" customHeight="1">
      <c r="A490" s="92"/>
      <c r="B490" s="125"/>
      <c r="C490" s="88"/>
      <c r="D490" s="90"/>
      <c r="E490" s="90"/>
    </row>
    <row r="491" spans="1:5" ht="32.25" customHeight="1">
      <c r="A491" s="92"/>
      <c r="B491" s="125"/>
      <c r="C491" s="88"/>
      <c r="D491" s="90"/>
      <c r="E491" s="90"/>
    </row>
    <row r="492" spans="1:5" ht="32.25" customHeight="1">
      <c r="A492" s="92"/>
      <c r="B492" s="125"/>
      <c r="C492" s="88"/>
      <c r="D492" s="90"/>
      <c r="E492" s="90"/>
    </row>
    <row r="493" spans="1:5" ht="32.25" customHeight="1">
      <c r="A493" s="92"/>
      <c r="B493" s="125"/>
      <c r="C493" s="88"/>
      <c r="D493" s="90"/>
      <c r="E493" s="90"/>
    </row>
    <row r="494" spans="1:5" ht="32.25" customHeight="1">
      <c r="A494" s="92"/>
      <c r="B494" s="125"/>
      <c r="C494" s="88"/>
      <c r="D494" s="90"/>
      <c r="E494" s="90"/>
    </row>
    <row r="495" spans="1:5" ht="32.25" customHeight="1">
      <c r="A495" s="92"/>
      <c r="B495" s="125"/>
      <c r="C495" s="88"/>
      <c r="D495" s="90"/>
      <c r="E495" s="90"/>
    </row>
    <row r="496" spans="1:5" ht="32.25" customHeight="1">
      <c r="A496" s="92"/>
      <c r="B496" s="125"/>
      <c r="C496" s="88"/>
      <c r="D496" s="90"/>
      <c r="E496" s="90"/>
    </row>
    <row r="497" spans="1:5" ht="32.25" customHeight="1">
      <c r="A497" s="92"/>
      <c r="B497" s="125"/>
      <c r="C497" s="88"/>
      <c r="D497" s="90"/>
      <c r="E497" s="90"/>
    </row>
    <row r="498" spans="1:5" ht="32.25" customHeight="1">
      <c r="A498" s="92"/>
      <c r="B498" s="125"/>
      <c r="C498" s="88"/>
      <c r="D498" s="90"/>
      <c r="E498" s="90"/>
    </row>
    <row r="499" spans="1:5" ht="32.25" customHeight="1">
      <c r="A499" s="92"/>
      <c r="B499" s="125"/>
      <c r="C499" s="88"/>
      <c r="D499" s="90"/>
      <c r="E499" s="90"/>
    </row>
    <row r="500" spans="1:5" ht="32.25" customHeight="1">
      <c r="A500" s="92"/>
      <c r="B500" s="125"/>
      <c r="C500" s="88"/>
      <c r="D500" s="90"/>
      <c r="E500" s="90"/>
    </row>
    <row r="501" spans="1:5" ht="32.25" customHeight="1">
      <c r="A501" s="92"/>
      <c r="B501" s="125"/>
      <c r="C501" s="88"/>
      <c r="D501" s="90"/>
      <c r="E501" s="90"/>
    </row>
    <row r="502" spans="1:5" ht="32.25" customHeight="1">
      <c r="A502" s="92"/>
      <c r="B502" s="125"/>
      <c r="C502" s="88"/>
      <c r="D502" s="90"/>
      <c r="E502" s="90"/>
    </row>
    <row r="503" spans="1:5" ht="32.25" customHeight="1">
      <c r="A503" s="92"/>
      <c r="B503" s="125"/>
      <c r="C503" s="88"/>
      <c r="D503" s="90"/>
      <c r="E503" s="90"/>
    </row>
    <row r="504" spans="1:5" ht="32.25" customHeight="1">
      <c r="A504" s="92"/>
      <c r="B504" s="125"/>
      <c r="C504" s="88"/>
      <c r="D504" s="90"/>
      <c r="E504" s="90"/>
    </row>
    <row r="505" spans="1:5" ht="32.25" customHeight="1">
      <c r="A505" s="92"/>
      <c r="B505" s="125"/>
      <c r="C505" s="88"/>
      <c r="D505" s="90"/>
      <c r="E505" s="90"/>
    </row>
    <row r="506" spans="1:5" ht="32.25" customHeight="1">
      <c r="A506" s="92"/>
      <c r="B506" s="125"/>
      <c r="C506" s="88"/>
      <c r="D506" s="90"/>
      <c r="E506" s="90"/>
    </row>
    <row r="507" spans="1:5" ht="32.25" customHeight="1">
      <c r="A507" s="92"/>
      <c r="B507" s="125"/>
      <c r="C507" s="88"/>
      <c r="D507" s="90"/>
      <c r="E507" s="90"/>
    </row>
    <row r="508" spans="1:5" ht="32.25" customHeight="1">
      <c r="A508" s="92"/>
      <c r="B508" s="125"/>
      <c r="C508" s="88"/>
      <c r="D508" s="90"/>
      <c r="E508" s="90"/>
    </row>
    <row r="509" spans="1:5" ht="32.25" customHeight="1">
      <c r="A509" s="92"/>
      <c r="B509" s="125"/>
      <c r="C509" s="88"/>
      <c r="D509" s="90"/>
      <c r="E509" s="90"/>
    </row>
    <row r="510" spans="1:5" ht="32.25" customHeight="1">
      <c r="A510" s="92"/>
      <c r="B510" s="125"/>
      <c r="C510" s="88"/>
      <c r="D510" s="90"/>
      <c r="E510" s="90"/>
    </row>
    <row r="511" spans="1:5" ht="32.25" customHeight="1">
      <c r="A511" s="92"/>
      <c r="B511" s="125"/>
      <c r="C511" s="88"/>
      <c r="D511" s="90"/>
      <c r="E511" s="90"/>
    </row>
    <row r="512" spans="1:5" ht="32.25" customHeight="1">
      <c r="A512" s="92"/>
      <c r="B512" s="125"/>
      <c r="C512" s="88"/>
      <c r="D512" s="90"/>
      <c r="E512" s="90"/>
    </row>
    <row r="513" spans="1:5" ht="32.25" customHeight="1">
      <c r="A513" s="92"/>
      <c r="B513" s="125"/>
      <c r="C513" s="88"/>
      <c r="D513" s="90"/>
      <c r="E513" s="90"/>
    </row>
    <row r="514" spans="1:5" ht="32.25" customHeight="1">
      <c r="A514" s="92"/>
      <c r="B514" s="125"/>
      <c r="C514" s="88"/>
      <c r="D514" s="90"/>
      <c r="E514" s="90"/>
    </row>
    <row r="515" spans="1:5" ht="32.25" customHeight="1">
      <c r="A515" s="92"/>
      <c r="B515" s="125"/>
      <c r="C515" s="88"/>
      <c r="D515" s="90"/>
      <c r="E515" s="90"/>
    </row>
    <row r="516" spans="1:5" ht="32.25" customHeight="1">
      <c r="A516" s="92"/>
      <c r="B516" s="125"/>
      <c r="C516" s="88"/>
      <c r="D516" s="90"/>
      <c r="E516" s="90"/>
    </row>
    <row r="517" spans="1:5" ht="32.25" customHeight="1">
      <c r="A517" s="92"/>
      <c r="B517" s="125"/>
      <c r="C517" s="88"/>
      <c r="D517" s="90"/>
      <c r="E517" s="90"/>
    </row>
    <row r="518" spans="1:5" ht="32.25" customHeight="1">
      <c r="A518" s="92"/>
      <c r="B518" s="125"/>
      <c r="C518" s="88"/>
      <c r="D518" s="90"/>
      <c r="E518" s="90"/>
    </row>
    <row r="519" spans="1:5" ht="32.25" customHeight="1">
      <c r="A519" s="92"/>
      <c r="B519" s="125"/>
      <c r="C519" s="88"/>
      <c r="D519" s="90"/>
      <c r="E519" s="90"/>
    </row>
    <row r="520" spans="1:5" ht="32.25" customHeight="1">
      <c r="A520" s="92"/>
      <c r="B520" s="125"/>
      <c r="C520" s="88"/>
      <c r="D520" s="90"/>
      <c r="E520" s="90"/>
    </row>
    <row r="521" spans="1:5" ht="32.25" customHeight="1">
      <c r="A521" s="92"/>
      <c r="B521" s="125"/>
      <c r="C521" s="88"/>
      <c r="D521" s="90"/>
      <c r="E521" s="90"/>
    </row>
    <row r="522" spans="1:5" ht="32.25" customHeight="1">
      <c r="A522" s="92"/>
      <c r="B522" s="125"/>
      <c r="C522" s="88"/>
      <c r="D522" s="90"/>
      <c r="E522" s="90"/>
    </row>
    <row r="523" spans="1:5" ht="32.25" customHeight="1">
      <c r="A523" s="92"/>
      <c r="B523" s="125"/>
      <c r="C523" s="88"/>
      <c r="D523" s="90"/>
      <c r="E523" s="90"/>
    </row>
    <row r="524" spans="1:5" ht="32.25" customHeight="1">
      <c r="A524" s="92"/>
      <c r="B524" s="125"/>
      <c r="C524" s="88"/>
      <c r="D524" s="90"/>
      <c r="E524" s="90"/>
    </row>
    <row r="525" spans="1:5" ht="32.25" customHeight="1">
      <c r="A525" s="92"/>
      <c r="B525" s="125"/>
      <c r="C525" s="88"/>
      <c r="D525" s="90"/>
      <c r="E525" s="90"/>
    </row>
    <row r="526" spans="1:5" ht="32.25" customHeight="1">
      <c r="A526" s="92"/>
      <c r="B526" s="125"/>
      <c r="C526" s="88"/>
      <c r="D526" s="90"/>
      <c r="E526" s="90"/>
    </row>
    <row r="527" spans="1:5" ht="32.25" customHeight="1">
      <c r="A527" s="92"/>
      <c r="B527" s="125"/>
      <c r="C527" s="88"/>
      <c r="D527" s="90"/>
      <c r="E527" s="90"/>
    </row>
    <row r="528" spans="1:5" ht="32.25" customHeight="1">
      <c r="A528" s="92"/>
      <c r="B528" s="125"/>
      <c r="C528" s="88"/>
      <c r="D528" s="90"/>
      <c r="E528" s="90"/>
    </row>
    <row r="529" spans="1:5" ht="32.25" customHeight="1">
      <c r="A529" s="92"/>
      <c r="B529" s="125"/>
      <c r="C529" s="88"/>
      <c r="D529" s="90"/>
      <c r="E529" s="90"/>
    </row>
    <row r="530" spans="1:5" ht="32.25" customHeight="1">
      <c r="A530" s="92"/>
      <c r="B530" s="125"/>
      <c r="C530" s="88"/>
      <c r="D530" s="90"/>
      <c r="E530" s="90"/>
    </row>
    <row r="531" spans="1:5" ht="32.25" customHeight="1">
      <c r="A531" s="92"/>
      <c r="B531" s="125"/>
      <c r="C531" s="88"/>
      <c r="D531" s="90"/>
      <c r="E531" s="90"/>
    </row>
    <row r="532" spans="1:5" ht="32.25" customHeight="1">
      <c r="A532" s="92"/>
      <c r="B532" s="125"/>
      <c r="C532" s="88"/>
      <c r="D532" s="90"/>
      <c r="E532" s="90"/>
    </row>
    <row r="533" spans="1:5" ht="32.25" customHeight="1">
      <c r="A533" s="92"/>
      <c r="B533" s="125"/>
      <c r="C533" s="88"/>
      <c r="D533" s="90"/>
      <c r="E533" s="90"/>
    </row>
    <row r="534" spans="1:5" ht="32.25" customHeight="1">
      <c r="A534" s="92"/>
      <c r="B534" s="125"/>
      <c r="C534" s="88"/>
      <c r="D534" s="90"/>
      <c r="E534" s="90"/>
    </row>
    <row r="535" spans="1:5" ht="32.25" customHeight="1">
      <c r="A535" s="92"/>
      <c r="B535" s="125"/>
      <c r="C535" s="88"/>
      <c r="D535" s="90"/>
      <c r="E535" s="90"/>
    </row>
    <row r="536" spans="1:5" ht="32.25" customHeight="1">
      <c r="A536" s="92"/>
      <c r="B536" s="125"/>
      <c r="C536" s="88"/>
      <c r="D536" s="90"/>
      <c r="E536" s="90"/>
    </row>
    <row r="537" spans="1:5" ht="32.25" customHeight="1">
      <c r="A537" s="92"/>
      <c r="B537" s="125"/>
      <c r="C537" s="88"/>
      <c r="D537" s="90"/>
      <c r="E537" s="90"/>
    </row>
    <row r="538" spans="1:5" ht="32.25" customHeight="1">
      <c r="A538" s="92"/>
      <c r="B538" s="125"/>
      <c r="C538" s="88"/>
      <c r="D538" s="90"/>
      <c r="E538" s="90"/>
    </row>
    <row r="539" spans="1:5" ht="32.25" customHeight="1">
      <c r="A539" s="92"/>
      <c r="B539" s="125"/>
      <c r="C539" s="88"/>
      <c r="D539" s="90"/>
      <c r="E539" s="90"/>
    </row>
    <row r="540" spans="1:5" ht="32.25" customHeight="1">
      <c r="A540" s="92"/>
      <c r="B540" s="125"/>
      <c r="C540" s="88"/>
      <c r="D540" s="90"/>
      <c r="E540" s="90"/>
    </row>
    <row r="541" spans="1:5" ht="32.25" customHeight="1">
      <c r="A541" s="92"/>
      <c r="B541" s="125"/>
      <c r="C541" s="88"/>
      <c r="D541" s="90"/>
      <c r="E541" s="90"/>
    </row>
    <row r="542" spans="1:5" ht="32.25" customHeight="1">
      <c r="A542" s="92"/>
      <c r="B542" s="125"/>
      <c r="C542" s="88"/>
      <c r="D542" s="90"/>
      <c r="E542" s="90"/>
    </row>
    <row r="543" spans="1:5" ht="32.25" customHeight="1">
      <c r="A543" s="92"/>
      <c r="B543" s="125"/>
      <c r="C543" s="88"/>
      <c r="D543" s="90"/>
      <c r="E543" s="90"/>
    </row>
    <row r="544" spans="1:5" ht="32.25" customHeight="1">
      <c r="A544" s="92"/>
      <c r="B544" s="125"/>
      <c r="C544" s="88"/>
      <c r="D544" s="90"/>
      <c r="E544" s="90"/>
    </row>
    <row r="545" spans="1:5" ht="32.25" customHeight="1">
      <c r="A545" s="92"/>
      <c r="B545" s="125"/>
      <c r="C545" s="88"/>
      <c r="D545" s="90"/>
      <c r="E545" s="90"/>
    </row>
    <row r="546" spans="1:5" ht="32.25" customHeight="1">
      <c r="A546" s="92"/>
      <c r="B546" s="125"/>
      <c r="C546" s="88"/>
      <c r="D546" s="90"/>
      <c r="E546" s="90"/>
    </row>
    <row r="547" spans="1:5" ht="32.25" customHeight="1">
      <c r="A547" s="92"/>
      <c r="B547" s="125"/>
      <c r="C547" s="88"/>
      <c r="D547" s="90"/>
      <c r="E547" s="90"/>
    </row>
    <row r="548" spans="1:5" ht="32.25" customHeight="1">
      <c r="A548" s="92"/>
      <c r="B548" s="125"/>
      <c r="C548" s="88"/>
      <c r="D548" s="90"/>
      <c r="E548" s="90"/>
    </row>
    <row r="549" spans="1:5" ht="32.25" customHeight="1">
      <c r="A549" s="92"/>
      <c r="B549" s="125"/>
      <c r="C549" s="88"/>
      <c r="D549" s="90"/>
      <c r="E549" s="90"/>
    </row>
    <row r="550" spans="1:5" ht="32.25" customHeight="1">
      <c r="A550" s="92"/>
      <c r="B550" s="125"/>
      <c r="C550" s="88"/>
      <c r="D550" s="90"/>
      <c r="E550" s="90"/>
    </row>
    <row r="551" spans="1:5" ht="32.25" customHeight="1">
      <c r="A551" s="92"/>
      <c r="B551" s="125"/>
      <c r="C551" s="88"/>
      <c r="D551" s="90"/>
      <c r="E551" s="90"/>
    </row>
    <row r="552" spans="1:5" ht="32.25" customHeight="1">
      <c r="A552" s="92"/>
      <c r="B552" s="125"/>
      <c r="C552" s="88"/>
      <c r="D552" s="90"/>
      <c r="E552" s="90"/>
    </row>
    <row r="553" spans="1:5" ht="32.25" customHeight="1">
      <c r="A553" s="92"/>
      <c r="B553" s="125"/>
      <c r="C553" s="88"/>
      <c r="D553" s="90"/>
      <c r="E553" s="90"/>
    </row>
    <row r="554" spans="1:5" ht="32.25" customHeight="1">
      <c r="A554" s="92"/>
      <c r="B554" s="125"/>
      <c r="C554" s="88"/>
      <c r="D554" s="90"/>
      <c r="E554" s="90"/>
    </row>
    <row r="555" spans="1:5" ht="32.25" customHeight="1">
      <c r="A555" s="92"/>
      <c r="B555" s="125"/>
      <c r="C555" s="88"/>
      <c r="D555" s="90"/>
      <c r="E555" s="90"/>
    </row>
    <row r="556" spans="1:5" ht="32.25" customHeight="1">
      <c r="A556" s="92"/>
      <c r="B556" s="125"/>
      <c r="C556" s="88"/>
      <c r="D556" s="90"/>
      <c r="E556" s="90"/>
    </row>
    <row r="557" spans="1:5" ht="32.25" customHeight="1">
      <c r="A557" s="92"/>
      <c r="B557" s="125"/>
      <c r="C557" s="88"/>
      <c r="D557" s="90"/>
      <c r="E557" s="90"/>
    </row>
    <row r="558" spans="1:5" ht="32.25" customHeight="1">
      <c r="A558" s="92"/>
      <c r="B558" s="125"/>
      <c r="C558" s="88"/>
      <c r="D558" s="90"/>
      <c r="E558" s="90"/>
    </row>
    <row r="559" spans="1:5" ht="32.25" customHeight="1">
      <c r="A559" s="92"/>
      <c r="B559" s="125"/>
      <c r="C559" s="88"/>
      <c r="D559" s="90"/>
      <c r="E559" s="90"/>
    </row>
    <row r="560" spans="1:5" ht="32.25" customHeight="1">
      <c r="A560" s="92"/>
      <c r="B560" s="125"/>
      <c r="C560" s="88"/>
      <c r="D560" s="90"/>
      <c r="E560" s="90"/>
    </row>
    <row r="561" spans="1:5" ht="32.25" customHeight="1">
      <c r="A561" s="92"/>
      <c r="B561" s="125"/>
      <c r="C561" s="88"/>
      <c r="D561" s="90"/>
      <c r="E561" s="90"/>
    </row>
    <row r="562" spans="1:5" ht="32.25" customHeight="1">
      <c r="A562" s="92"/>
      <c r="B562" s="125"/>
      <c r="C562" s="88"/>
      <c r="D562" s="90"/>
      <c r="E562" s="90"/>
    </row>
    <row r="563" spans="1:5" ht="32.25" customHeight="1">
      <c r="A563" s="92"/>
      <c r="B563" s="125"/>
      <c r="C563" s="88"/>
      <c r="D563" s="90"/>
      <c r="E563" s="90"/>
    </row>
    <row r="564" spans="1:5" ht="32.25" customHeight="1">
      <c r="A564" s="92"/>
      <c r="B564" s="125"/>
      <c r="C564" s="88"/>
      <c r="D564" s="90"/>
      <c r="E564" s="90"/>
    </row>
    <row r="565" spans="1:5" ht="32.25" customHeight="1">
      <c r="A565" s="92"/>
      <c r="B565" s="125"/>
      <c r="C565" s="88"/>
      <c r="D565" s="90"/>
      <c r="E565" s="90"/>
    </row>
    <row r="566" spans="1:5" ht="32.25" customHeight="1">
      <c r="A566" s="92"/>
      <c r="B566" s="125"/>
      <c r="C566" s="88"/>
      <c r="D566" s="90"/>
      <c r="E566" s="90"/>
    </row>
    <row r="567" spans="1:5" ht="32.25" customHeight="1">
      <c r="A567" s="92"/>
      <c r="B567" s="125"/>
      <c r="C567" s="88"/>
      <c r="D567" s="90"/>
      <c r="E567" s="90"/>
    </row>
    <row r="568" spans="1:5" ht="32.25" customHeight="1">
      <c r="A568" s="92"/>
      <c r="B568" s="125"/>
      <c r="C568" s="88"/>
      <c r="D568" s="90"/>
      <c r="E568" s="90"/>
    </row>
    <row r="569" spans="1:5" ht="32.25" customHeight="1">
      <c r="A569" s="92"/>
      <c r="B569" s="125"/>
      <c r="C569" s="88"/>
      <c r="D569" s="90"/>
      <c r="E569" s="90"/>
    </row>
    <row r="570" spans="1:5" ht="32.25" customHeight="1">
      <c r="A570" s="92"/>
      <c r="B570" s="125"/>
      <c r="C570" s="88"/>
      <c r="D570" s="90"/>
      <c r="E570" s="90"/>
    </row>
    <row r="571" spans="1:5" ht="32.25" customHeight="1">
      <c r="A571" s="92"/>
      <c r="B571" s="125"/>
      <c r="C571" s="88"/>
      <c r="D571" s="90"/>
      <c r="E571" s="90"/>
    </row>
    <row r="572" spans="1:5" ht="32.25" customHeight="1">
      <c r="A572" s="92"/>
      <c r="B572" s="125"/>
      <c r="C572" s="88"/>
      <c r="D572" s="90"/>
      <c r="E572" s="90"/>
    </row>
    <row r="573" spans="1:5" ht="32.25" customHeight="1">
      <c r="A573" s="92"/>
      <c r="B573" s="125"/>
      <c r="C573" s="88"/>
      <c r="D573" s="90"/>
      <c r="E573" s="90"/>
    </row>
    <row r="574" spans="1:5" ht="32.25" customHeight="1">
      <c r="A574" s="92"/>
      <c r="B574" s="125"/>
      <c r="C574" s="88"/>
      <c r="D574" s="90"/>
      <c r="E574" s="90"/>
    </row>
    <row r="575" spans="1:5" ht="32.25" customHeight="1">
      <c r="A575" s="92"/>
      <c r="B575" s="125"/>
      <c r="C575" s="88"/>
      <c r="D575" s="90"/>
      <c r="E575" s="90"/>
    </row>
    <row r="576" spans="1:5" ht="32.25" customHeight="1">
      <c r="A576" s="92"/>
      <c r="B576" s="125"/>
      <c r="C576" s="88"/>
      <c r="D576" s="90"/>
      <c r="E576" s="90"/>
    </row>
    <row r="577" spans="1:5" ht="32.25" customHeight="1">
      <c r="A577" s="92"/>
      <c r="B577" s="125"/>
      <c r="C577" s="88"/>
      <c r="D577" s="90"/>
      <c r="E577" s="90"/>
    </row>
    <row r="578" spans="1:5" ht="32.25" customHeight="1">
      <c r="A578" s="92"/>
      <c r="B578" s="125"/>
      <c r="C578" s="88"/>
      <c r="D578" s="90"/>
      <c r="E578" s="90"/>
    </row>
    <row r="579" spans="1:5" ht="32.25" customHeight="1">
      <c r="A579" s="92"/>
      <c r="B579" s="125"/>
      <c r="C579" s="88"/>
      <c r="D579" s="90"/>
      <c r="E579" s="90"/>
    </row>
    <row r="580" spans="1:5" ht="32.25" customHeight="1">
      <c r="A580" s="92"/>
      <c r="B580" s="125"/>
      <c r="C580" s="88"/>
      <c r="D580" s="90"/>
      <c r="E580" s="90"/>
    </row>
    <row r="581" spans="1:5" ht="32.25" customHeight="1">
      <c r="A581" s="92"/>
      <c r="B581" s="125"/>
      <c r="C581" s="88"/>
      <c r="D581" s="90"/>
      <c r="E581" s="90"/>
    </row>
    <row r="582" spans="1:5" ht="32.25" customHeight="1">
      <c r="A582" s="92"/>
      <c r="B582" s="125"/>
      <c r="C582" s="88"/>
      <c r="D582" s="90"/>
      <c r="E582" s="90"/>
    </row>
    <row r="583" spans="1:5" ht="32.25" customHeight="1">
      <c r="A583" s="92"/>
      <c r="B583" s="125"/>
      <c r="C583" s="88"/>
      <c r="D583" s="90"/>
      <c r="E583" s="90"/>
    </row>
    <row r="584" spans="1:5" ht="32.25" customHeight="1">
      <c r="A584" s="92"/>
      <c r="B584" s="125"/>
      <c r="C584" s="88"/>
      <c r="D584" s="90"/>
      <c r="E584" s="90"/>
    </row>
    <row r="585" spans="1:5" ht="32.25" customHeight="1">
      <c r="A585" s="92"/>
      <c r="B585" s="125"/>
      <c r="C585" s="88"/>
      <c r="D585" s="90"/>
      <c r="E585" s="90"/>
    </row>
    <row r="586" spans="1:5" ht="32.25" customHeight="1">
      <c r="A586" s="92"/>
      <c r="B586" s="125"/>
      <c r="C586" s="88"/>
      <c r="D586" s="90"/>
      <c r="E586" s="90"/>
    </row>
    <row r="587" spans="1:5" ht="32.25" customHeight="1">
      <c r="A587" s="92"/>
      <c r="B587" s="125"/>
      <c r="C587" s="88"/>
      <c r="D587" s="90"/>
      <c r="E587" s="90"/>
    </row>
    <row r="588" spans="1:5" ht="32.25" customHeight="1">
      <c r="A588" s="92"/>
      <c r="B588" s="125"/>
      <c r="C588" s="88"/>
      <c r="D588" s="90"/>
      <c r="E588" s="90"/>
    </row>
    <row r="589" spans="1:5" ht="32.25" customHeight="1">
      <c r="A589" s="92"/>
      <c r="B589" s="125"/>
      <c r="C589" s="88"/>
      <c r="D589" s="90"/>
      <c r="E589" s="90"/>
    </row>
    <row r="590" spans="1:5" ht="32.25" customHeight="1">
      <c r="A590" s="92"/>
      <c r="B590" s="125"/>
      <c r="C590" s="88"/>
      <c r="D590" s="90"/>
      <c r="E590" s="90"/>
    </row>
    <row r="591" spans="1:5" ht="32.25" customHeight="1">
      <c r="A591" s="92"/>
      <c r="B591" s="125"/>
      <c r="C591" s="88"/>
      <c r="D591" s="90"/>
      <c r="E591" s="90"/>
    </row>
    <row r="592" spans="1:5" ht="32.25" customHeight="1">
      <c r="A592" s="92"/>
      <c r="B592" s="125"/>
      <c r="C592" s="88"/>
      <c r="D592" s="90"/>
      <c r="E592" s="90"/>
    </row>
    <row r="593" spans="1:5" ht="32.25" customHeight="1">
      <c r="A593" s="92"/>
      <c r="B593" s="125"/>
      <c r="C593" s="88"/>
      <c r="D593" s="90"/>
      <c r="E593" s="90"/>
    </row>
    <row r="594" spans="1:5" ht="32.25" customHeight="1">
      <c r="A594" s="92"/>
      <c r="B594" s="125"/>
      <c r="C594" s="88"/>
      <c r="D594" s="90"/>
      <c r="E594" s="90"/>
    </row>
    <row r="595" spans="1:5" ht="32.25" customHeight="1">
      <c r="A595" s="92"/>
      <c r="B595" s="125"/>
      <c r="C595" s="88"/>
      <c r="D595" s="90"/>
      <c r="E595" s="90"/>
    </row>
    <row r="596" spans="1:5" ht="32.25" customHeight="1">
      <c r="A596" s="92"/>
      <c r="B596" s="125"/>
      <c r="C596" s="88"/>
      <c r="D596" s="90"/>
      <c r="E596" s="90"/>
    </row>
    <row r="597" spans="1:5" ht="32.25" customHeight="1">
      <c r="A597" s="92"/>
      <c r="B597" s="125"/>
      <c r="C597" s="88"/>
      <c r="D597" s="90"/>
      <c r="E597" s="90"/>
    </row>
    <row r="598" spans="1:5" ht="32.25" customHeight="1">
      <c r="A598" s="92"/>
      <c r="B598" s="125"/>
      <c r="C598" s="88"/>
      <c r="D598" s="90"/>
      <c r="E598" s="90"/>
    </row>
    <row r="599" spans="1:5" ht="32.25" customHeight="1">
      <c r="A599" s="92"/>
      <c r="B599" s="125"/>
      <c r="C599" s="88"/>
      <c r="D599" s="90"/>
      <c r="E599" s="90"/>
    </row>
    <row r="600" spans="1:5" ht="32.25" customHeight="1">
      <c r="A600" s="92"/>
      <c r="B600" s="125"/>
      <c r="C600" s="88"/>
      <c r="D600" s="90"/>
      <c r="E600" s="90"/>
    </row>
    <row r="601" spans="1:5" ht="32.25" customHeight="1">
      <c r="A601" s="92"/>
      <c r="B601" s="125"/>
      <c r="C601" s="88"/>
      <c r="D601" s="90"/>
      <c r="E601" s="90"/>
    </row>
    <row r="602" spans="1:5" ht="32.25" customHeight="1">
      <c r="A602" s="92"/>
      <c r="B602" s="125"/>
      <c r="C602" s="88"/>
      <c r="D602" s="90"/>
      <c r="E602" s="90"/>
    </row>
    <row r="603" spans="1:5" ht="32.25" customHeight="1">
      <c r="A603" s="92"/>
      <c r="B603" s="125"/>
      <c r="C603" s="88"/>
      <c r="D603" s="90"/>
      <c r="E603" s="90"/>
    </row>
    <row r="604" spans="1:5" ht="32.25" customHeight="1">
      <c r="A604" s="92"/>
      <c r="B604" s="125"/>
      <c r="C604" s="88"/>
      <c r="D604" s="90"/>
      <c r="E604" s="90"/>
    </row>
    <row r="605" spans="1:5" ht="32.25" customHeight="1">
      <c r="A605" s="92"/>
      <c r="B605" s="125"/>
      <c r="C605" s="88"/>
      <c r="D605" s="90"/>
      <c r="E605" s="90"/>
    </row>
    <row r="606" spans="1:5" ht="32.25" customHeight="1">
      <c r="A606" s="92"/>
      <c r="B606" s="125"/>
      <c r="C606" s="88"/>
      <c r="D606" s="90"/>
      <c r="E606" s="90"/>
    </row>
    <row r="607" spans="1:5" ht="32.25" customHeight="1">
      <c r="A607" s="92"/>
      <c r="B607" s="125"/>
      <c r="C607" s="88"/>
      <c r="D607" s="90"/>
      <c r="E607" s="90"/>
    </row>
    <row r="608" spans="1:5" ht="32.25" customHeight="1">
      <c r="A608" s="92"/>
      <c r="B608" s="125"/>
      <c r="C608" s="88"/>
      <c r="D608" s="90"/>
      <c r="E608" s="90"/>
    </row>
    <row r="609" spans="1:5" ht="32.25" customHeight="1">
      <c r="A609" s="92"/>
      <c r="B609" s="125"/>
      <c r="C609" s="88"/>
      <c r="D609" s="90"/>
      <c r="E609" s="90"/>
    </row>
    <row r="610" spans="1:5" ht="32.25" customHeight="1">
      <c r="A610" s="92"/>
      <c r="B610" s="125"/>
      <c r="C610" s="88"/>
      <c r="D610" s="90"/>
      <c r="E610" s="90"/>
    </row>
    <row r="611" spans="1:5" ht="32.25" customHeight="1">
      <c r="A611" s="92"/>
      <c r="B611" s="125"/>
      <c r="C611" s="88"/>
      <c r="D611" s="90"/>
      <c r="E611" s="90"/>
    </row>
    <row r="612" spans="1:5" ht="32.25" customHeight="1">
      <c r="A612" s="92"/>
      <c r="B612" s="125"/>
      <c r="C612" s="88"/>
      <c r="D612" s="90"/>
      <c r="E612" s="90"/>
    </row>
    <row r="613" spans="1:5" ht="32.25" customHeight="1">
      <c r="A613" s="92"/>
      <c r="B613" s="125"/>
      <c r="C613" s="88"/>
      <c r="D613" s="90"/>
      <c r="E613" s="90"/>
    </row>
    <row r="614" spans="1:5" ht="32.25" customHeight="1">
      <c r="A614" s="92"/>
      <c r="B614" s="125"/>
      <c r="C614" s="88"/>
      <c r="D614" s="90"/>
      <c r="E614" s="90"/>
    </row>
    <row r="615" spans="1:5" ht="32.25" customHeight="1">
      <c r="A615" s="92"/>
      <c r="B615" s="125"/>
      <c r="C615" s="88"/>
      <c r="D615" s="90"/>
      <c r="E615" s="90"/>
    </row>
    <row r="616" spans="1:5" ht="32.25" customHeight="1">
      <c r="A616" s="92"/>
      <c r="B616" s="125"/>
      <c r="C616" s="88"/>
      <c r="D616" s="90"/>
      <c r="E616" s="90"/>
    </row>
    <row r="617" spans="1:5" ht="32.25" customHeight="1">
      <c r="A617" s="92"/>
      <c r="B617" s="125"/>
      <c r="C617" s="88"/>
      <c r="D617" s="90"/>
      <c r="E617" s="90"/>
    </row>
    <row r="618" spans="1:5" ht="32.25" customHeight="1">
      <c r="A618" s="92"/>
      <c r="B618" s="125"/>
      <c r="C618" s="88"/>
      <c r="D618" s="90"/>
      <c r="E618" s="90"/>
    </row>
    <row r="619" spans="1:5" ht="32.25" customHeight="1">
      <c r="A619" s="92"/>
      <c r="B619" s="125"/>
      <c r="C619" s="88"/>
      <c r="D619" s="90"/>
      <c r="E619" s="90"/>
    </row>
    <row r="620" spans="1:5" ht="32.25" customHeight="1">
      <c r="A620" s="92"/>
      <c r="B620" s="125"/>
      <c r="C620" s="88"/>
      <c r="D620" s="90"/>
      <c r="E620" s="90"/>
    </row>
    <row r="621" spans="1:5" ht="32.25" customHeight="1">
      <c r="A621" s="92"/>
      <c r="B621" s="125"/>
      <c r="C621" s="88"/>
      <c r="D621" s="90"/>
      <c r="E621" s="90"/>
    </row>
    <row r="622" spans="1:5" ht="32.25" customHeight="1">
      <c r="A622" s="92"/>
      <c r="B622" s="125"/>
      <c r="C622" s="88"/>
      <c r="D622" s="90"/>
      <c r="E622" s="90"/>
    </row>
    <row r="623" spans="1:5" ht="32.25" customHeight="1">
      <c r="A623" s="92"/>
      <c r="B623" s="125"/>
      <c r="C623" s="88"/>
      <c r="D623" s="90"/>
      <c r="E623" s="90"/>
    </row>
    <row r="624" spans="1:5" ht="32.25" customHeight="1">
      <c r="A624" s="92"/>
      <c r="B624" s="125"/>
      <c r="C624" s="88"/>
      <c r="D624" s="90"/>
      <c r="E624" s="90"/>
    </row>
    <row r="625" spans="1:5" ht="32.25" customHeight="1">
      <c r="A625" s="92"/>
      <c r="B625" s="125"/>
      <c r="C625" s="88"/>
      <c r="D625" s="90"/>
      <c r="E625" s="90"/>
    </row>
    <row r="626" spans="1:5" ht="32.25" customHeight="1">
      <c r="A626" s="92"/>
      <c r="B626" s="125"/>
      <c r="C626" s="88"/>
      <c r="D626" s="90"/>
      <c r="E626" s="90"/>
    </row>
    <row r="627" spans="1:5" ht="32.25" customHeight="1">
      <c r="A627" s="92"/>
      <c r="B627" s="125"/>
      <c r="C627" s="88"/>
      <c r="D627" s="90"/>
      <c r="E627" s="90"/>
    </row>
    <row r="628" spans="1:5" ht="32.25" customHeight="1">
      <c r="A628" s="92"/>
      <c r="B628" s="125"/>
      <c r="C628" s="88"/>
      <c r="D628" s="90"/>
      <c r="E628" s="90"/>
    </row>
    <row r="629" spans="1:5" ht="32.25" customHeight="1">
      <c r="A629" s="92"/>
      <c r="B629" s="125"/>
      <c r="C629" s="88"/>
      <c r="D629" s="90"/>
      <c r="E629" s="90"/>
    </row>
    <row r="630" spans="1:5" ht="32.25" customHeight="1">
      <c r="A630" s="92"/>
      <c r="B630" s="125"/>
      <c r="C630" s="88"/>
      <c r="D630" s="90"/>
      <c r="E630" s="90"/>
    </row>
    <row r="631" spans="1:5" ht="32.25" customHeight="1">
      <c r="A631" s="92"/>
      <c r="B631" s="125"/>
      <c r="C631" s="88"/>
      <c r="D631" s="90"/>
      <c r="E631" s="90"/>
    </row>
    <row r="632" spans="1:5" ht="32.25" customHeight="1">
      <c r="A632" s="92"/>
      <c r="B632" s="125"/>
      <c r="C632" s="88"/>
      <c r="D632" s="90"/>
      <c r="E632" s="90"/>
    </row>
    <row r="633" spans="1:5" ht="32.25" customHeight="1">
      <c r="A633" s="92"/>
      <c r="B633" s="125"/>
      <c r="C633" s="88"/>
      <c r="D633" s="90"/>
      <c r="E633" s="90"/>
    </row>
    <row r="634" spans="1:5" ht="32.25" customHeight="1">
      <c r="A634" s="92"/>
      <c r="B634" s="125"/>
      <c r="C634" s="88"/>
      <c r="D634" s="90"/>
      <c r="E634" s="90"/>
    </row>
    <row r="635" spans="1:5" ht="32.25" customHeight="1">
      <c r="A635" s="92"/>
      <c r="B635" s="125"/>
      <c r="C635" s="88"/>
      <c r="D635" s="90"/>
      <c r="E635" s="90"/>
    </row>
    <row r="636" spans="1:5" ht="32.25" customHeight="1">
      <c r="A636" s="92"/>
      <c r="B636" s="125"/>
      <c r="C636" s="88"/>
      <c r="D636" s="90"/>
      <c r="E636" s="90"/>
    </row>
    <row r="637" spans="1:5" ht="32.25" customHeight="1">
      <c r="A637" s="92"/>
      <c r="B637" s="125"/>
      <c r="C637" s="88"/>
      <c r="D637" s="90"/>
      <c r="E637" s="90"/>
    </row>
    <row r="638" spans="1:5" ht="32.25" customHeight="1">
      <c r="A638" s="92"/>
      <c r="B638" s="125"/>
      <c r="C638" s="88"/>
      <c r="D638" s="90"/>
      <c r="E638" s="90"/>
    </row>
    <row r="639" spans="1:5" ht="32.25" customHeight="1">
      <c r="A639" s="92"/>
      <c r="B639" s="125"/>
      <c r="C639" s="88"/>
      <c r="D639" s="90"/>
      <c r="E639" s="90"/>
    </row>
    <row r="640" spans="1:5" ht="32.25" customHeight="1">
      <c r="A640" s="92"/>
      <c r="B640" s="125"/>
      <c r="C640" s="88"/>
      <c r="D640" s="90"/>
      <c r="E640" s="90"/>
    </row>
    <row r="641" spans="1:5" ht="32.25" customHeight="1">
      <c r="A641" s="92"/>
      <c r="B641" s="125"/>
      <c r="C641" s="88"/>
      <c r="D641" s="90"/>
      <c r="E641" s="90"/>
    </row>
    <row r="642" spans="1:5" ht="32.25" customHeight="1">
      <c r="A642" s="92"/>
      <c r="B642" s="125"/>
      <c r="C642" s="88"/>
      <c r="D642" s="90"/>
      <c r="E642" s="90"/>
    </row>
    <row r="643" spans="1:5" ht="32.25" customHeight="1">
      <c r="A643" s="92"/>
      <c r="B643" s="125"/>
      <c r="C643" s="88"/>
      <c r="D643" s="90"/>
      <c r="E643" s="90"/>
    </row>
    <row r="644" spans="1:5" ht="32.25" customHeight="1">
      <c r="A644" s="92"/>
      <c r="B644" s="125"/>
      <c r="C644" s="88"/>
      <c r="D644" s="90"/>
      <c r="E644" s="90"/>
    </row>
    <row r="645" spans="1:5" ht="32.25" customHeight="1">
      <c r="A645" s="92"/>
      <c r="B645" s="125"/>
      <c r="C645" s="88"/>
      <c r="D645" s="90"/>
      <c r="E645" s="90"/>
    </row>
    <row r="646" spans="1:5" ht="32.25" customHeight="1">
      <c r="A646" s="92"/>
      <c r="B646" s="125"/>
      <c r="C646" s="88"/>
      <c r="D646" s="90"/>
      <c r="E646" s="90"/>
    </row>
    <row r="647" spans="1:5" ht="32.25" customHeight="1">
      <c r="A647" s="92"/>
      <c r="B647" s="125"/>
      <c r="C647" s="88"/>
      <c r="D647" s="90"/>
      <c r="E647" s="90"/>
    </row>
    <row r="648" spans="1:5" ht="32.25" customHeight="1">
      <c r="A648" s="92"/>
      <c r="B648" s="125"/>
      <c r="C648" s="88"/>
      <c r="D648" s="90"/>
      <c r="E648" s="90"/>
    </row>
    <row r="649" spans="1:5" ht="32.25" customHeight="1">
      <c r="A649" s="92"/>
      <c r="B649" s="125"/>
      <c r="C649" s="88"/>
      <c r="D649" s="90"/>
      <c r="E649" s="90"/>
    </row>
    <row r="650" spans="1:5" ht="32.25" customHeight="1">
      <c r="A650" s="92"/>
      <c r="B650" s="125"/>
      <c r="C650" s="88"/>
      <c r="D650" s="90"/>
      <c r="E650" s="90"/>
    </row>
    <row r="651" spans="1:5" ht="32.25" customHeight="1">
      <c r="A651" s="92"/>
      <c r="B651" s="125"/>
      <c r="C651" s="88"/>
      <c r="D651" s="90"/>
      <c r="E651" s="90"/>
    </row>
    <row r="652" spans="1:5" ht="32.25" customHeight="1">
      <c r="A652" s="92"/>
      <c r="B652" s="125"/>
      <c r="C652" s="88"/>
      <c r="D652" s="90"/>
      <c r="E652" s="90"/>
    </row>
    <row r="653" spans="1:5" ht="32.25" customHeight="1">
      <c r="A653" s="92"/>
      <c r="B653" s="125"/>
      <c r="C653" s="88"/>
      <c r="D653" s="90"/>
      <c r="E653" s="90"/>
    </row>
    <row r="654" spans="1:5" ht="32.25" customHeight="1">
      <c r="A654" s="92"/>
      <c r="B654" s="125"/>
      <c r="C654" s="88"/>
      <c r="D654" s="90"/>
      <c r="E654" s="90"/>
    </row>
    <row r="655" spans="1:5" ht="32.25" customHeight="1">
      <c r="A655" s="92"/>
      <c r="B655" s="125"/>
      <c r="C655" s="88"/>
      <c r="D655" s="90"/>
      <c r="E655" s="90"/>
    </row>
    <row r="656" spans="1:5" ht="32.25" customHeight="1">
      <c r="A656" s="92"/>
      <c r="B656" s="125"/>
      <c r="C656" s="88"/>
      <c r="D656" s="90"/>
      <c r="E656" s="90"/>
    </row>
    <row r="657" spans="1:5" ht="32.25" customHeight="1">
      <c r="A657" s="92"/>
      <c r="B657" s="125"/>
      <c r="C657" s="88"/>
      <c r="D657" s="90"/>
      <c r="E657" s="90"/>
    </row>
    <row r="658" spans="1:5" ht="32.25" customHeight="1">
      <c r="A658" s="92"/>
      <c r="B658" s="125"/>
      <c r="C658" s="88"/>
      <c r="D658" s="90"/>
      <c r="E658" s="90"/>
    </row>
    <row r="659" spans="1:5" ht="32.25" customHeight="1">
      <c r="A659" s="92"/>
      <c r="B659" s="125"/>
      <c r="C659" s="88"/>
      <c r="D659" s="90"/>
      <c r="E659" s="90"/>
    </row>
    <row r="660" spans="1:5" ht="32.25" customHeight="1">
      <c r="A660" s="92"/>
      <c r="B660" s="125"/>
      <c r="C660" s="88"/>
      <c r="D660" s="90"/>
      <c r="E660" s="90"/>
    </row>
    <row r="661" spans="1:5" ht="32.25" customHeight="1">
      <c r="A661" s="92"/>
      <c r="B661" s="125"/>
      <c r="C661" s="88"/>
      <c r="D661" s="90"/>
      <c r="E661" s="90"/>
    </row>
    <row r="662" spans="1:5" ht="32.25" customHeight="1">
      <c r="A662" s="92"/>
      <c r="B662" s="125"/>
      <c r="C662" s="88"/>
      <c r="D662" s="90"/>
      <c r="E662" s="90"/>
    </row>
    <row r="663" spans="1:5" ht="32.25" customHeight="1">
      <c r="A663" s="92"/>
      <c r="B663" s="125"/>
      <c r="C663" s="88"/>
      <c r="D663" s="90"/>
      <c r="E663" s="90"/>
    </row>
    <row r="664" spans="1:5" ht="32.25" customHeight="1">
      <c r="A664" s="92"/>
      <c r="B664" s="125"/>
      <c r="C664" s="88"/>
      <c r="D664" s="90"/>
      <c r="E664" s="90"/>
    </row>
    <row r="665" spans="1:5" ht="32.25" customHeight="1">
      <c r="A665" s="92"/>
      <c r="B665" s="125"/>
      <c r="C665" s="88"/>
      <c r="D665" s="90"/>
      <c r="E665" s="90"/>
    </row>
    <row r="666" spans="1:5" ht="32.25" customHeight="1">
      <c r="A666" s="92"/>
      <c r="B666" s="125"/>
      <c r="C666" s="88"/>
      <c r="D666" s="90"/>
      <c r="E666" s="90"/>
    </row>
    <row r="667" spans="1:5" ht="32.25" customHeight="1">
      <c r="A667" s="92"/>
      <c r="B667" s="125"/>
      <c r="C667" s="88"/>
      <c r="D667" s="90"/>
      <c r="E667" s="90"/>
    </row>
    <row r="668" spans="1:5" ht="32.25" customHeight="1">
      <c r="A668" s="92"/>
      <c r="B668" s="125"/>
      <c r="C668" s="88"/>
      <c r="D668" s="90"/>
      <c r="E668" s="90"/>
    </row>
    <row r="669" spans="1:5" ht="32.25" customHeight="1">
      <c r="A669" s="92"/>
      <c r="B669" s="125"/>
      <c r="C669" s="88"/>
      <c r="D669" s="90"/>
      <c r="E669" s="90"/>
    </row>
    <row r="670" spans="1:5" ht="32.25" customHeight="1">
      <c r="A670" s="92"/>
      <c r="B670" s="125"/>
      <c r="C670" s="88"/>
      <c r="D670" s="90"/>
      <c r="E670" s="90"/>
    </row>
    <row r="671" spans="1:5" ht="32.25" customHeight="1">
      <c r="A671" s="92"/>
      <c r="B671" s="125"/>
      <c r="C671" s="88"/>
      <c r="D671" s="90"/>
      <c r="E671" s="90"/>
    </row>
    <row r="672" spans="1:5" ht="32.25" customHeight="1">
      <c r="A672" s="92"/>
      <c r="B672" s="125"/>
      <c r="C672" s="88"/>
      <c r="D672" s="90"/>
      <c r="E672" s="90"/>
    </row>
    <row r="673" spans="1:5" ht="32.25" customHeight="1">
      <c r="A673" s="92"/>
      <c r="B673" s="125"/>
      <c r="C673" s="88"/>
      <c r="D673" s="90"/>
      <c r="E673" s="90"/>
    </row>
    <row r="674" spans="1:5" ht="32.25" customHeight="1">
      <c r="A674" s="92"/>
      <c r="B674" s="125"/>
      <c r="C674" s="88"/>
      <c r="D674" s="90"/>
      <c r="E674" s="90"/>
    </row>
    <row r="675" spans="1:5" ht="32.25" customHeight="1">
      <c r="A675" s="92"/>
      <c r="B675" s="125"/>
      <c r="C675" s="88"/>
      <c r="D675" s="90"/>
      <c r="E675" s="90"/>
    </row>
    <row r="676" spans="1:5" ht="32.25" customHeight="1">
      <c r="A676" s="92"/>
      <c r="B676" s="125"/>
      <c r="C676" s="88"/>
      <c r="D676" s="90"/>
      <c r="E676" s="90"/>
    </row>
    <row r="677" spans="1:5" ht="32.25" customHeight="1">
      <c r="A677" s="92"/>
      <c r="B677" s="125"/>
      <c r="C677" s="88"/>
      <c r="D677" s="90"/>
      <c r="E677" s="90"/>
    </row>
    <row r="678" spans="1:5" ht="32.25" customHeight="1">
      <c r="A678" s="92"/>
      <c r="B678" s="125"/>
      <c r="C678" s="88"/>
      <c r="D678" s="90"/>
      <c r="E678" s="90"/>
    </row>
    <row r="679" spans="1:5" ht="32.25" customHeight="1">
      <c r="A679" s="92"/>
      <c r="B679" s="125"/>
      <c r="C679" s="88"/>
      <c r="D679" s="90"/>
      <c r="E679" s="90"/>
    </row>
    <row r="680" spans="1:5" ht="32.25" customHeight="1">
      <c r="A680" s="92"/>
      <c r="B680" s="125"/>
      <c r="C680" s="88"/>
      <c r="D680" s="90"/>
      <c r="E680" s="90"/>
    </row>
    <row r="681" spans="1:5" ht="32.25" customHeight="1">
      <c r="A681" s="92"/>
      <c r="B681" s="125"/>
      <c r="C681" s="88"/>
      <c r="D681" s="90"/>
      <c r="E681" s="90"/>
    </row>
    <row r="682" spans="1:5" ht="32.25" customHeight="1">
      <c r="A682" s="92"/>
      <c r="B682" s="125"/>
      <c r="C682" s="88"/>
      <c r="D682" s="90"/>
      <c r="E682" s="90"/>
    </row>
    <row r="683" spans="1:5" ht="32.25" customHeight="1">
      <c r="A683" s="92"/>
      <c r="B683" s="125"/>
      <c r="C683" s="88"/>
      <c r="D683" s="90"/>
      <c r="E683" s="90"/>
    </row>
    <row r="684" spans="1:5" ht="32.25" customHeight="1">
      <c r="A684" s="92"/>
      <c r="B684" s="125"/>
      <c r="C684" s="88"/>
      <c r="D684" s="90"/>
      <c r="E684" s="90"/>
    </row>
    <row r="685" spans="1:5" ht="32.25" customHeight="1">
      <c r="A685" s="92"/>
      <c r="B685" s="125"/>
      <c r="C685" s="88"/>
      <c r="D685" s="90"/>
      <c r="E685" s="90"/>
    </row>
    <row r="686" spans="1:5" ht="32.25" customHeight="1">
      <c r="A686" s="92"/>
      <c r="B686" s="125"/>
      <c r="C686" s="88"/>
      <c r="D686" s="90"/>
      <c r="E686" s="90"/>
    </row>
    <row r="687" spans="1:5" ht="32.25" customHeight="1">
      <c r="A687" s="92"/>
      <c r="B687" s="125"/>
      <c r="C687" s="88"/>
      <c r="D687" s="90"/>
      <c r="E687" s="90"/>
    </row>
    <row r="688" spans="1:5" ht="32.25" customHeight="1">
      <c r="A688" s="92"/>
      <c r="B688" s="125"/>
      <c r="C688" s="88"/>
      <c r="D688" s="90"/>
      <c r="E688" s="90"/>
    </row>
    <row r="689" spans="1:5" ht="32.25" customHeight="1">
      <c r="A689" s="92"/>
      <c r="B689" s="125"/>
      <c r="C689" s="88"/>
      <c r="D689" s="90"/>
      <c r="E689" s="90"/>
    </row>
    <row r="690" spans="1:5" ht="32.25" customHeight="1">
      <c r="A690" s="92"/>
      <c r="B690" s="125"/>
      <c r="C690" s="88"/>
      <c r="D690" s="90"/>
      <c r="E690" s="90"/>
    </row>
    <row r="691" spans="1:5" ht="32.25" customHeight="1">
      <c r="A691" s="92"/>
      <c r="B691" s="125"/>
      <c r="C691" s="88"/>
      <c r="D691" s="90"/>
      <c r="E691" s="90"/>
    </row>
    <row r="692" spans="1:5" ht="32.25" customHeight="1">
      <c r="A692" s="92"/>
      <c r="B692" s="125"/>
      <c r="C692" s="88"/>
      <c r="D692" s="90"/>
      <c r="E692" s="90"/>
    </row>
    <row r="693" spans="1:5" ht="32.25" customHeight="1">
      <c r="A693" s="92"/>
      <c r="B693" s="125"/>
      <c r="C693" s="88"/>
      <c r="D693" s="90"/>
      <c r="E693" s="90"/>
    </row>
    <row r="694" spans="1:5" ht="32.25" customHeight="1">
      <c r="A694" s="92"/>
      <c r="B694" s="125"/>
      <c r="C694" s="88"/>
      <c r="D694" s="90"/>
      <c r="E694" s="90"/>
    </row>
    <row r="695" spans="1:5" ht="32.25" customHeight="1">
      <c r="A695" s="92"/>
      <c r="B695" s="125"/>
      <c r="C695" s="88"/>
      <c r="D695" s="90"/>
      <c r="E695" s="90"/>
    </row>
    <row r="696" spans="1:5" ht="32.25" customHeight="1">
      <c r="A696" s="92"/>
      <c r="B696" s="125"/>
      <c r="C696" s="88"/>
      <c r="D696" s="90"/>
      <c r="E696" s="90"/>
    </row>
    <row r="697" spans="1:5" ht="32.25" customHeight="1">
      <c r="A697" s="92"/>
      <c r="B697" s="125"/>
      <c r="C697" s="88"/>
      <c r="D697" s="90"/>
      <c r="E697" s="90"/>
    </row>
    <row r="698" spans="1:5" ht="32.25" customHeight="1">
      <c r="A698" s="92"/>
      <c r="B698" s="125"/>
      <c r="C698" s="88"/>
      <c r="D698" s="90"/>
      <c r="E698" s="90"/>
    </row>
    <row r="699" spans="1:5" ht="32.25" customHeight="1">
      <c r="A699" s="92"/>
      <c r="B699" s="125"/>
      <c r="C699" s="88"/>
      <c r="D699" s="90"/>
      <c r="E699" s="90"/>
    </row>
    <row r="700" spans="1:5" ht="32.25" customHeight="1">
      <c r="A700" s="92"/>
      <c r="B700" s="125"/>
      <c r="C700" s="88"/>
      <c r="D700" s="90"/>
      <c r="E700" s="90"/>
    </row>
    <row r="701" spans="1:5" ht="32.25" customHeight="1">
      <c r="A701" s="92"/>
      <c r="B701" s="125"/>
      <c r="C701" s="88"/>
      <c r="D701" s="90"/>
      <c r="E701" s="90"/>
    </row>
    <row r="702" spans="1:5" ht="32.25" customHeight="1">
      <c r="A702" s="92"/>
      <c r="B702" s="125"/>
      <c r="C702" s="88"/>
      <c r="D702" s="90"/>
      <c r="E702" s="90"/>
    </row>
    <row r="703" spans="1:5" ht="32.25" customHeight="1">
      <c r="A703" s="92"/>
      <c r="B703" s="125"/>
      <c r="C703" s="88"/>
      <c r="D703" s="90"/>
      <c r="E703" s="90"/>
    </row>
    <row r="704" spans="1:5" ht="32.25" customHeight="1">
      <c r="A704" s="92"/>
      <c r="B704" s="125"/>
      <c r="C704" s="88"/>
      <c r="D704" s="90"/>
      <c r="E704" s="90"/>
    </row>
    <row r="705" spans="1:5" ht="32.25" customHeight="1">
      <c r="A705" s="92"/>
      <c r="B705" s="125"/>
      <c r="C705" s="88"/>
      <c r="D705" s="90"/>
      <c r="E705" s="90"/>
    </row>
    <row r="706" spans="1:5" ht="32.25" customHeight="1">
      <c r="A706" s="92"/>
      <c r="B706" s="125"/>
      <c r="C706" s="88"/>
      <c r="D706" s="90"/>
      <c r="E706" s="90"/>
    </row>
    <row r="707" spans="1:5" ht="32.25" customHeight="1">
      <c r="A707" s="92"/>
      <c r="B707" s="125"/>
      <c r="C707" s="88"/>
      <c r="D707" s="90"/>
      <c r="E707" s="90"/>
    </row>
    <row r="708" spans="1:5" ht="32.25" customHeight="1">
      <c r="A708" s="92"/>
      <c r="C708" s="88"/>
    </row>
    <row r="709" spans="1:5" ht="32.25" customHeight="1">
      <c r="A709" s="92"/>
      <c r="C709" s="88"/>
    </row>
    <row r="710" spans="1:5" ht="32.25" customHeight="1">
      <c r="A710" s="92"/>
      <c r="C710" s="88"/>
    </row>
    <row r="711" spans="1:5" ht="32.25" customHeight="1">
      <c r="A711" s="92"/>
      <c r="C711" s="88"/>
    </row>
    <row r="712" spans="1:5" ht="32.25" customHeight="1">
      <c r="A712" s="92"/>
      <c r="C712" s="88"/>
    </row>
    <row r="713" spans="1:5" ht="32.25" customHeight="1">
      <c r="A713" s="92"/>
      <c r="C713" s="88"/>
    </row>
    <row r="714" spans="1:5" ht="32.25" customHeight="1">
      <c r="A714" s="92"/>
      <c r="C714" s="88"/>
    </row>
    <row r="715" spans="1:5" ht="32.25" customHeight="1">
      <c r="A715" s="92"/>
    </row>
    <row r="716" spans="1:5" ht="32.25" customHeight="1">
      <c r="A716" s="92"/>
    </row>
  </sheetData>
  <phoneticPr fontId="0" type="noConversion"/>
  <printOptions horizontalCentered="1"/>
  <pageMargins left="0.78740157480314965" right="0.78" top="0.98425196850393704" bottom="1.25" header="0.51181102362204722" footer="0.51181102362204722"/>
  <pageSetup paperSize="9" scale="80" orientation="portrait" r:id="rId1"/>
  <headerFooter alignWithMargins="0"/>
  <rowBreaks count="1" manualBreakCount="1">
    <brk id="37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D144"/>
  <sheetViews>
    <sheetView tabSelected="1" view="pageBreakPreview" topLeftCell="A8" zoomScale="110" zoomScaleNormal="100" zoomScaleSheetLayoutView="110" workbookViewId="0">
      <selection activeCell="A8" sqref="A1:D1048576"/>
    </sheetView>
  </sheetViews>
  <sheetFormatPr defaultRowHeight="15" customHeight="1"/>
  <cols>
    <col min="1" max="1" width="6" style="4" customWidth="1"/>
    <col min="2" max="2" width="59.28515625" style="69" customWidth="1"/>
    <col min="3" max="3" width="13.28515625" style="4" bestFit="1" customWidth="1"/>
    <col min="4" max="4" width="4.42578125" style="4" customWidth="1"/>
    <col min="5" max="16384" width="9.140625" style="4"/>
  </cols>
  <sheetData>
    <row r="1" spans="1:4" ht="15" customHeight="1">
      <c r="A1" s="1"/>
      <c r="B1" s="94" t="s">
        <v>336</v>
      </c>
      <c r="C1" s="2" t="s">
        <v>337</v>
      </c>
      <c r="D1" s="3"/>
    </row>
    <row r="2" spans="1:4" ht="15" customHeight="1">
      <c r="A2" s="5"/>
      <c r="B2" s="6" t="s">
        <v>583</v>
      </c>
      <c r="C2" s="7">
        <v>36696013</v>
      </c>
      <c r="D2" s="8"/>
    </row>
    <row r="3" spans="1:4" ht="15" customHeight="1">
      <c r="A3" s="9"/>
      <c r="B3" s="10"/>
      <c r="C3" s="11"/>
      <c r="D3" s="12"/>
    </row>
    <row r="4" spans="1:4" ht="15" customHeight="1">
      <c r="A4" s="13" t="s">
        <v>408</v>
      </c>
      <c r="B4" s="14" t="s">
        <v>407</v>
      </c>
      <c r="C4" s="15">
        <v>331218</v>
      </c>
      <c r="D4" s="12"/>
    </row>
    <row r="5" spans="1:4" ht="15" customHeight="1">
      <c r="A5" s="13" t="s">
        <v>341</v>
      </c>
      <c r="B5" s="16" t="s">
        <v>406</v>
      </c>
      <c r="C5" s="17">
        <v>10810</v>
      </c>
      <c r="D5" s="12"/>
    </row>
    <row r="6" spans="1:4" ht="15" customHeight="1">
      <c r="A6" s="13"/>
      <c r="B6" s="18"/>
      <c r="C6" s="19"/>
      <c r="D6" s="12"/>
    </row>
    <row r="7" spans="1:4" ht="15" customHeight="1" thickBot="1">
      <c r="A7" s="20" t="s">
        <v>342</v>
      </c>
      <c r="B7" s="21" t="s">
        <v>343</v>
      </c>
      <c r="C7" s="22">
        <f>+C9+C18+C36</f>
        <v>273804</v>
      </c>
      <c r="D7" s="12"/>
    </row>
    <row r="8" spans="1:4" ht="15" customHeight="1">
      <c r="A8" s="20"/>
      <c r="B8" s="23"/>
      <c r="C8" s="24"/>
      <c r="D8" s="12"/>
    </row>
    <row r="9" spans="1:4" ht="15" customHeight="1" thickBot="1">
      <c r="A9" s="25" t="s">
        <v>344</v>
      </c>
      <c r="B9" s="26" t="s">
        <v>345</v>
      </c>
      <c r="C9" s="27">
        <f>SUM(C11:C16)</f>
        <v>605498</v>
      </c>
      <c r="D9" s="12"/>
    </row>
    <row r="10" spans="1:4" ht="15" customHeight="1">
      <c r="A10" s="13"/>
      <c r="B10" s="28"/>
      <c r="C10" s="29"/>
      <c r="D10" s="30"/>
    </row>
    <row r="11" spans="1:4" ht="15" customHeight="1">
      <c r="A11" s="13">
        <v>1</v>
      </c>
      <c r="B11" s="31" t="s">
        <v>346</v>
      </c>
      <c r="C11" s="32">
        <f>+Aktíva!G67-Aktíva!F66</f>
        <v>-302</v>
      </c>
      <c r="D11" s="12"/>
    </row>
    <row r="12" spans="1:4" ht="15" customHeight="1">
      <c r="A12" s="13">
        <f>+A11+1</f>
        <v>2</v>
      </c>
      <c r="B12" s="31" t="s">
        <v>347</v>
      </c>
      <c r="C12" s="32">
        <f>+Aktíva!G69-Aktíva!F68</f>
        <v>0</v>
      </c>
      <c r="D12" s="12"/>
    </row>
    <row r="13" spans="1:4" ht="15" customHeight="1">
      <c r="A13" s="13">
        <f>+A12+1</f>
        <v>3</v>
      </c>
      <c r="B13" s="31" t="s">
        <v>348</v>
      </c>
      <c r="C13" s="32">
        <f>+Aktíva!G71-Aktíva!F70</f>
        <v>0</v>
      </c>
      <c r="D13" s="12"/>
    </row>
    <row r="14" spans="1:4" ht="15" customHeight="1">
      <c r="A14" s="13">
        <f>+A13+1</f>
        <v>4</v>
      </c>
      <c r="B14" s="31" t="s">
        <v>349</v>
      </c>
      <c r="C14" s="32">
        <f>+Aktíva!G73-Aktíva!F72</f>
        <v>0</v>
      </c>
      <c r="D14" s="12"/>
    </row>
    <row r="15" spans="1:4" ht="15" customHeight="1">
      <c r="A15" s="13">
        <f>+A14+1</f>
        <v>5</v>
      </c>
      <c r="B15" s="31" t="s">
        <v>350</v>
      </c>
      <c r="C15" s="32">
        <f>Aktíva!G75-Aktíva!F74</f>
        <v>605800</v>
      </c>
      <c r="D15" s="12"/>
    </row>
    <row r="16" spans="1:4" ht="15" customHeight="1" thickBot="1">
      <c r="A16" s="13">
        <f>+A15+1</f>
        <v>6</v>
      </c>
      <c r="B16" s="33" t="s">
        <v>351</v>
      </c>
      <c r="C16" s="34">
        <f>+Aktíva!G77-Aktíva!F76</f>
        <v>0</v>
      </c>
      <c r="D16" s="12"/>
    </row>
    <row r="17" spans="1:4" ht="15" customHeight="1" thickTop="1">
      <c r="A17" s="35"/>
      <c r="B17" s="36"/>
      <c r="C17" s="37"/>
      <c r="D17" s="38"/>
    </row>
    <row r="18" spans="1:4" ht="15" customHeight="1" thickBot="1">
      <c r="A18" s="39" t="s">
        <v>352</v>
      </c>
      <c r="B18" s="26" t="s">
        <v>353</v>
      </c>
      <c r="C18" s="27">
        <f>SUM(C20:C34)</f>
        <v>177515</v>
      </c>
      <c r="D18" s="38"/>
    </row>
    <row r="19" spans="1:4" ht="15" customHeight="1">
      <c r="A19" s="40"/>
      <c r="B19" s="28"/>
      <c r="C19" s="29"/>
      <c r="D19" s="41"/>
    </row>
    <row r="20" spans="1:4" ht="15" customHeight="1">
      <c r="A20" s="40">
        <v>1</v>
      </c>
      <c r="B20" s="31" t="s">
        <v>451</v>
      </c>
      <c r="C20" s="32">
        <f>+Aktíva!G81-Aktíva!F80</f>
        <v>0</v>
      </c>
      <c r="D20" s="38"/>
    </row>
    <row r="21" spans="1:4" ht="15" customHeight="1">
      <c r="A21" s="40">
        <v>2</v>
      </c>
      <c r="B21" s="31" t="s">
        <v>580</v>
      </c>
      <c r="C21" s="32">
        <f>+Aktíva!G83-Aktíva!F82</f>
        <v>0</v>
      </c>
      <c r="D21" s="38"/>
    </row>
    <row r="22" spans="1:4" ht="15" customHeight="1">
      <c r="A22" s="40">
        <v>3</v>
      </c>
      <c r="B22" s="31" t="s">
        <v>452</v>
      </c>
      <c r="C22" s="32">
        <f>+Aktíva!G85-Aktíva!F84</f>
        <v>0</v>
      </c>
      <c r="D22" s="38"/>
    </row>
    <row r="23" spans="1:4" ht="15" customHeight="1">
      <c r="A23" s="40">
        <v>4</v>
      </c>
      <c r="B23" s="31" t="s">
        <v>453</v>
      </c>
      <c r="C23" s="32">
        <f>+Aktíva!G87-Aktíva!F86</f>
        <v>0</v>
      </c>
      <c r="D23" s="38"/>
    </row>
    <row r="24" spans="1:4" ht="15" customHeight="1">
      <c r="A24" s="40">
        <v>5</v>
      </c>
      <c r="B24" s="31" t="s">
        <v>454</v>
      </c>
      <c r="C24" s="32">
        <f>+Aktíva!G89-Aktíva!F88</f>
        <v>0</v>
      </c>
      <c r="D24" s="38"/>
    </row>
    <row r="25" spans="1:4" ht="15" customHeight="1">
      <c r="A25" s="40">
        <v>6</v>
      </c>
      <c r="B25" s="31" t="s">
        <v>455</v>
      </c>
      <c r="C25" s="32">
        <f>+Aktíva!G91-Aktíva!F90</f>
        <v>0</v>
      </c>
      <c r="D25" s="38"/>
    </row>
    <row r="26" spans="1:4" ht="15" customHeight="1">
      <c r="A26" s="40">
        <v>7</v>
      </c>
      <c r="B26" s="31" t="s">
        <v>355</v>
      </c>
      <c r="C26" s="32">
        <f>+Aktíva!G97-Aktíva!F96</f>
        <v>178115</v>
      </c>
      <c r="D26" s="38"/>
    </row>
    <row r="27" spans="1:4" ht="15" customHeight="1">
      <c r="A27" s="40">
        <v>8</v>
      </c>
      <c r="B27" s="31" t="s">
        <v>581</v>
      </c>
      <c r="C27" s="32">
        <f>+Aktíva!G99-Aktíva!F98</f>
        <v>0</v>
      </c>
      <c r="D27" s="38"/>
    </row>
    <row r="28" spans="1:4" ht="15" customHeight="1">
      <c r="A28" s="40">
        <v>9</v>
      </c>
      <c r="B28" s="31" t="s">
        <v>409</v>
      </c>
      <c r="C28" s="32">
        <f>+Aktíva!G101-Aktíva!F100</f>
        <v>0</v>
      </c>
      <c r="D28" s="38"/>
    </row>
    <row r="29" spans="1:4" ht="15" customHeight="1">
      <c r="A29" s="40">
        <v>10</v>
      </c>
      <c r="B29" s="31" t="s">
        <v>357</v>
      </c>
      <c r="C29" s="32">
        <f>+Aktíva!G107-Aktíva!F106</f>
        <v>0</v>
      </c>
      <c r="D29" s="38"/>
    </row>
    <row r="30" spans="1:4" ht="15" customHeight="1">
      <c r="A30" s="40">
        <v>11</v>
      </c>
      <c r="B30" s="31" t="s">
        <v>413</v>
      </c>
      <c r="C30" s="32">
        <f>+Aktíva!G109-Aktíva!F108</f>
        <v>0</v>
      </c>
      <c r="D30" s="38"/>
    </row>
    <row r="31" spans="1:4" ht="15" customHeight="1">
      <c r="A31" s="40">
        <v>12</v>
      </c>
      <c r="B31" s="31" t="s">
        <v>412</v>
      </c>
      <c r="C31" s="32">
        <f>+Aktíva!G93-Aktíva!F92</f>
        <v>0</v>
      </c>
      <c r="D31" s="38"/>
    </row>
    <row r="32" spans="1:4" ht="15" customHeight="1">
      <c r="A32" s="40">
        <v>13</v>
      </c>
      <c r="B32" s="31" t="s">
        <v>410</v>
      </c>
      <c r="C32" s="32">
        <f>+Aktíva!G103-Aktíva!F102</f>
        <v>0</v>
      </c>
      <c r="D32" s="38"/>
    </row>
    <row r="33" spans="1:4" ht="15" customHeight="1">
      <c r="A33" s="40">
        <v>14</v>
      </c>
      <c r="B33" s="31" t="s">
        <v>411</v>
      </c>
      <c r="C33" s="32">
        <f>+Aktíva!G105-Aktíva!F104</f>
        <v>0</v>
      </c>
      <c r="D33" s="38"/>
    </row>
    <row r="34" spans="1:4" ht="15" customHeight="1" thickBot="1">
      <c r="A34" s="40">
        <v>15</v>
      </c>
      <c r="B34" s="33" t="s">
        <v>356</v>
      </c>
      <c r="C34" s="34">
        <f>+Aktíva!G111-Aktíva!F110</f>
        <v>-600</v>
      </c>
      <c r="D34" s="38"/>
    </row>
    <row r="35" spans="1:4" ht="15" customHeight="1" thickTop="1">
      <c r="A35" s="40"/>
      <c r="B35" s="36"/>
      <c r="C35" s="37"/>
      <c r="D35" s="38"/>
    </row>
    <row r="36" spans="1:4" ht="15" customHeight="1" thickBot="1">
      <c r="A36" s="39" t="s">
        <v>358</v>
      </c>
      <c r="B36" s="26" t="s">
        <v>359</v>
      </c>
      <c r="C36" s="27">
        <f>SUM(C38:C52)</f>
        <v>-509209</v>
      </c>
      <c r="D36" s="38"/>
    </row>
    <row r="37" spans="1:4" ht="15" customHeight="1">
      <c r="A37" s="40"/>
      <c r="B37" s="28"/>
      <c r="C37" s="29"/>
      <c r="D37" s="41"/>
    </row>
    <row r="38" spans="1:4" ht="15" customHeight="1">
      <c r="A38" s="40">
        <f>+A34+1</f>
        <v>16</v>
      </c>
      <c r="B38" s="31" t="s">
        <v>360</v>
      </c>
      <c r="C38" s="32">
        <f>+SUM(Pasíva!D32-Pasíva!E32+Pasíva!D44-Pasíva!E44)</f>
        <v>-203557</v>
      </c>
      <c r="D38" s="38"/>
    </row>
    <row r="39" spans="1:4" ht="15" customHeight="1">
      <c r="A39" s="40">
        <f>+A38+1</f>
        <v>17</v>
      </c>
      <c r="B39" s="31" t="s">
        <v>582</v>
      </c>
      <c r="C39" s="32">
        <f>+Pasíva!D33-Pasíva!E33+Pasíva!D45-Pasíva!E45</f>
        <v>0</v>
      </c>
      <c r="D39" s="38"/>
    </row>
    <row r="40" spans="1:4" ht="15" customHeight="1">
      <c r="A40" s="40">
        <f t="shared" ref="A40:A52" si="0">+A39+1</f>
        <v>18</v>
      </c>
      <c r="B40" s="31" t="s">
        <v>416</v>
      </c>
      <c r="C40" s="32">
        <f>+Pasíva!D47-Pasíva!E47</f>
        <v>0</v>
      </c>
      <c r="D40" s="38"/>
    </row>
    <row r="41" spans="1:4" ht="15" customHeight="1">
      <c r="A41" s="40">
        <f t="shared" si="0"/>
        <v>19</v>
      </c>
      <c r="B41" s="31" t="s">
        <v>361</v>
      </c>
      <c r="C41" s="32">
        <f>+Pasíva!D50-Pasíva!E50</f>
        <v>-1097</v>
      </c>
      <c r="D41" s="38"/>
    </row>
    <row r="42" spans="1:4" ht="15" customHeight="1">
      <c r="A42" s="40">
        <f t="shared" si="0"/>
        <v>20</v>
      </c>
      <c r="B42" s="31" t="s">
        <v>362</v>
      </c>
      <c r="C42" s="32">
        <f>+Pasíva!D51-Pasíva!E51</f>
        <v>-3382</v>
      </c>
      <c r="D42" s="38"/>
    </row>
    <row r="43" spans="1:4" ht="15" customHeight="1">
      <c r="A43" s="40">
        <f t="shared" si="0"/>
        <v>21</v>
      </c>
      <c r="B43" s="31" t="s">
        <v>414</v>
      </c>
      <c r="C43" s="32">
        <f>+Pasíva!D52-Pasíva!E52</f>
        <v>-15189</v>
      </c>
      <c r="D43" s="38"/>
    </row>
    <row r="44" spans="1:4" ht="15" customHeight="1">
      <c r="A44" s="40">
        <f t="shared" si="0"/>
        <v>22</v>
      </c>
      <c r="B44" s="31" t="s">
        <v>415</v>
      </c>
      <c r="C44" s="32">
        <f>+Pasíva!D42-Pasíva!E42</f>
        <v>-3802</v>
      </c>
      <c r="D44" s="38"/>
    </row>
    <row r="45" spans="1:4" ht="15" customHeight="1">
      <c r="A45" s="40">
        <f t="shared" si="0"/>
        <v>23</v>
      </c>
      <c r="B45" s="31" t="s">
        <v>417</v>
      </c>
      <c r="C45" s="32">
        <f>+Pasíva!D48-Pasíva!E48</f>
        <v>0</v>
      </c>
      <c r="D45" s="38"/>
    </row>
    <row r="46" spans="1:4" ht="15" customHeight="1">
      <c r="A46" s="40">
        <f t="shared" si="0"/>
        <v>24</v>
      </c>
      <c r="B46" s="31" t="s">
        <v>418</v>
      </c>
      <c r="C46" s="32">
        <f>+Pasíva!D49-Pasíva!E49</f>
        <v>150000</v>
      </c>
      <c r="D46" s="38"/>
    </row>
    <row r="47" spans="1:4" ht="15" customHeight="1">
      <c r="A47" s="40">
        <f t="shared" si="0"/>
        <v>25</v>
      </c>
      <c r="B47" s="31" t="s">
        <v>443</v>
      </c>
      <c r="C47" s="32">
        <f>+Pasíva!D53-Pasíva!E53</f>
        <v>0</v>
      </c>
      <c r="D47" s="38"/>
    </row>
    <row r="48" spans="1:4" ht="15" customHeight="1">
      <c r="A48" s="40">
        <f t="shared" si="0"/>
        <v>26</v>
      </c>
      <c r="B48" s="31" t="s">
        <v>363</v>
      </c>
      <c r="C48" s="32">
        <f>+Pasíva!D57-Pasíva!E57</f>
        <v>-427090</v>
      </c>
      <c r="D48" s="38"/>
    </row>
    <row r="49" spans="1:4" ht="15" customHeight="1">
      <c r="A49" s="40">
        <f t="shared" si="0"/>
        <v>27</v>
      </c>
      <c r="B49" s="42" t="s">
        <v>364</v>
      </c>
      <c r="C49" s="43">
        <f>+Pasíva!D54-Pasíva!E54</f>
        <v>0</v>
      </c>
      <c r="D49" s="38"/>
    </row>
    <row r="50" spans="1:4" ht="15" customHeight="1">
      <c r="A50" s="40">
        <f t="shared" si="0"/>
        <v>28</v>
      </c>
      <c r="B50" s="42" t="s">
        <v>551</v>
      </c>
      <c r="C50" s="43">
        <f>+Pasíva!D26-Pasíva!E26</f>
        <v>-6856</v>
      </c>
      <c r="D50" s="38"/>
    </row>
    <row r="51" spans="1:4" ht="15" customHeight="1">
      <c r="A51" s="40">
        <f t="shared" si="0"/>
        <v>29</v>
      </c>
      <c r="B51" s="42" t="s">
        <v>445</v>
      </c>
      <c r="C51" s="43">
        <f>+Pasíva!D46-Pasíva!E46</f>
        <v>-1302</v>
      </c>
      <c r="D51" s="38"/>
    </row>
    <row r="52" spans="1:4" ht="15" customHeight="1">
      <c r="A52" s="40">
        <f t="shared" si="0"/>
        <v>30</v>
      </c>
      <c r="B52" s="42" t="s">
        <v>446</v>
      </c>
      <c r="C52" s="43">
        <f>+Pasíva!D40-Pasíva!E40</f>
        <v>3066</v>
      </c>
      <c r="D52" s="38"/>
    </row>
    <row r="53" spans="1:4" ht="15" customHeight="1">
      <c r="A53" s="35"/>
      <c r="B53" s="36"/>
      <c r="C53" s="37"/>
      <c r="D53" s="38"/>
    </row>
    <row r="54" spans="1:4" ht="15" customHeight="1" thickBot="1">
      <c r="A54" s="39" t="s">
        <v>365</v>
      </c>
      <c r="B54" s="26" t="s">
        <v>366</v>
      </c>
      <c r="C54" s="27">
        <f>SUM(C56:C57)</f>
        <v>4289</v>
      </c>
      <c r="D54" s="38"/>
    </row>
    <row r="55" spans="1:4" ht="15" customHeight="1">
      <c r="A55" s="40"/>
      <c r="B55" s="28"/>
      <c r="C55" s="29"/>
      <c r="D55" s="41"/>
    </row>
    <row r="56" spans="1:4" ht="15" customHeight="1">
      <c r="A56" s="40">
        <v>1</v>
      </c>
      <c r="B56" s="31" t="s">
        <v>367</v>
      </c>
      <c r="C56" s="32">
        <f>+Aktíva!G127-Aktíva!F126+Aktíva!G129-Aktíva!F128</f>
        <v>4289</v>
      </c>
      <c r="D56" s="38"/>
    </row>
    <row r="57" spans="1:4" ht="15" customHeight="1">
      <c r="A57" s="40">
        <f>+A56+1</f>
        <v>2</v>
      </c>
      <c r="B57" s="31" t="s">
        <v>368</v>
      </c>
      <c r="C57" s="32">
        <f>Aktíva!G133-Aktíva!F132+Aktíva!G131-Aktíva!F130</f>
        <v>0</v>
      </c>
      <c r="D57" s="38"/>
    </row>
    <row r="58" spans="1:4" ht="15" customHeight="1">
      <c r="A58" s="40"/>
      <c r="B58" s="36"/>
      <c r="C58" s="37"/>
      <c r="D58" s="38"/>
    </row>
    <row r="59" spans="1:4" ht="15" customHeight="1" thickBot="1">
      <c r="A59" s="39" t="s">
        <v>369</v>
      </c>
      <c r="B59" s="26" t="s">
        <v>370</v>
      </c>
      <c r="C59" s="27">
        <f>SUM(C61:C62)</f>
        <v>0</v>
      </c>
      <c r="D59" s="38"/>
    </row>
    <row r="60" spans="1:4" ht="15" customHeight="1">
      <c r="A60" s="40"/>
      <c r="B60" s="28"/>
      <c r="C60" s="29"/>
      <c r="D60" s="41"/>
    </row>
    <row r="61" spans="1:4" ht="15" customHeight="1">
      <c r="A61" s="40">
        <v>1</v>
      </c>
      <c r="B61" s="31" t="s">
        <v>371</v>
      </c>
      <c r="C61" s="32">
        <f>+Pasíva!D59-Pasíva!E59++Pasíva!D60-Pasíva!E60</f>
        <v>0</v>
      </c>
      <c r="D61" s="38"/>
    </row>
    <row r="62" spans="1:4" ht="15" customHeight="1">
      <c r="A62" s="40">
        <f>+A61+1</f>
        <v>2</v>
      </c>
      <c r="B62" s="31" t="s">
        <v>372</v>
      </c>
      <c r="C62" s="32">
        <f>+Pasíva!D61-Pasíva!E61+Pasíva!D62-Pasíva!E62</f>
        <v>0</v>
      </c>
      <c r="D62" s="38"/>
    </row>
    <row r="63" spans="1:4" ht="15" customHeight="1">
      <c r="A63" s="40"/>
      <c r="B63" s="36"/>
      <c r="C63" s="37"/>
      <c r="D63" s="38"/>
    </row>
    <row r="64" spans="1:4" ht="15" customHeight="1">
      <c r="A64" s="44" t="s">
        <v>373</v>
      </c>
      <c r="B64" s="45" t="s">
        <v>374</v>
      </c>
      <c r="C64" s="46">
        <f>+C4+C5+C9+C18+C36+C54+C59</f>
        <v>620121</v>
      </c>
      <c r="D64" s="47"/>
    </row>
    <row r="65" spans="1:4" ht="15" customHeight="1">
      <c r="A65" s="227" t="s">
        <v>375</v>
      </c>
      <c r="B65" s="228"/>
      <c r="C65" s="228"/>
      <c r="D65" s="229"/>
    </row>
    <row r="66" spans="1:4" ht="15" customHeight="1">
      <c r="A66" s="48"/>
      <c r="B66" s="49"/>
      <c r="C66" s="50"/>
      <c r="D66" s="51"/>
    </row>
    <row r="67" spans="1:4" ht="15" customHeight="1" thickBot="1">
      <c r="A67" s="39" t="s">
        <v>376</v>
      </c>
      <c r="B67" s="52" t="s">
        <v>377</v>
      </c>
      <c r="C67" s="53">
        <f>SUM(C69:C91)</f>
        <v>-397920</v>
      </c>
      <c r="D67" s="38"/>
    </row>
    <row r="68" spans="1:4" ht="15" customHeight="1">
      <c r="A68" s="40"/>
      <c r="B68" s="28"/>
      <c r="C68" s="29"/>
      <c r="D68" s="41"/>
    </row>
    <row r="69" spans="1:4" ht="15" customHeight="1">
      <c r="A69" s="40">
        <v>1</v>
      </c>
      <c r="B69" s="31" t="s">
        <v>419</v>
      </c>
      <c r="C69" s="32">
        <f>+Aktíva!G11-Aktíva!F10</f>
        <v>0</v>
      </c>
      <c r="D69" s="38"/>
    </row>
    <row r="70" spans="1:4" ht="15" customHeight="1">
      <c r="A70" s="40">
        <f t="shared" ref="A70:A87" si="1">+A69+1</f>
        <v>2</v>
      </c>
      <c r="B70" s="31" t="s">
        <v>420</v>
      </c>
      <c r="C70" s="32">
        <f>+Aktíva!G13-Aktíva!F12</f>
        <v>0</v>
      </c>
      <c r="D70" s="38"/>
    </row>
    <row r="71" spans="1:4" ht="15" customHeight="1">
      <c r="A71" s="40">
        <f t="shared" si="1"/>
        <v>3</v>
      </c>
      <c r="B71" s="31" t="s">
        <v>378</v>
      </c>
      <c r="C71" s="32">
        <f>+Aktíva!G15-Aktíva!F14</f>
        <v>0</v>
      </c>
      <c r="D71" s="38"/>
    </row>
    <row r="72" spans="1:4" ht="15" customHeight="1">
      <c r="A72" s="40">
        <f>+A71+1</f>
        <v>4</v>
      </c>
      <c r="B72" s="54" t="s">
        <v>436</v>
      </c>
      <c r="C72" s="55">
        <f>+Aktíva!G17-Aktíva!F16</f>
        <v>0</v>
      </c>
      <c r="D72" s="38"/>
    </row>
    <row r="73" spans="1:4" ht="15" customHeight="1">
      <c r="A73" s="40">
        <f t="shared" si="1"/>
        <v>5</v>
      </c>
      <c r="B73" s="31" t="s">
        <v>421</v>
      </c>
      <c r="C73" s="32">
        <f>+Aktíva!G19-Aktíva!F18</f>
        <v>0</v>
      </c>
      <c r="D73" s="38"/>
    </row>
    <row r="74" spans="1:4" ht="15" customHeight="1">
      <c r="A74" s="40">
        <f t="shared" si="1"/>
        <v>6</v>
      </c>
      <c r="B74" s="31" t="s">
        <v>422</v>
      </c>
      <c r="C74" s="32">
        <f>+Aktíva!G21-Aktíva!F20</f>
        <v>0</v>
      </c>
      <c r="D74" s="38"/>
    </row>
    <row r="75" spans="1:4" ht="15" customHeight="1">
      <c r="A75" s="40">
        <f t="shared" si="1"/>
        <v>7</v>
      </c>
      <c r="B75" s="31" t="s">
        <v>423</v>
      </c>
      <c r="C75" s="32">
        <f>+Aktíva!G23-Aktíva!F22</f>
        <v>0</v>
      </c>
      <c r="D75" s="38"/>
    </row>
    <row r="76" spans="1:4" ht="15" customHeight="1">
      <c r="A76" s="40">
        <f t="shared" si="1"/>
        <v>8</v>
      </c>
      <c r="B76" s="31" t="s">
        <v>379</v>
      </c>
      <c r="C76" s="32">
        <f>+Aktíva!G27-Aktíva!F26</f>
        <v>0</v>
      </c>
      <c r="D76" s="38"/>
    </row>
    <row r="77" spans="1:4" ht="15" customHeight="1">
      <c r="A77" s="40">
        <f t="shared" si="1"/>
        <v>9</v>
      </c>
      <c r="B77" s="31" t="s">
        <v>424</v>
      </c>
      <c r="C77" s="32">
        <f>+Aktíva!G29-Aktíva!F28</f>
        <v>0</v>
      </c>
      <c r="D77" s="38"/>
    </row>
    <row r="78" spans="1:4" ht="15" customHeight="1">
      <c r="A78" s="40">
        <f t="shared" si="1"/>
        <v>10</v>
      </c>
      <c r="B78" s="31" t="s">
        <v>425</v>
      </c>
      <c r="C78" s="32">
        <f>+Aktíva!G31-Aktíva!F30</f>
        <v>6618</v>
      </c>
      <c r="D78" s="38"/>
    </row>
    <row r="79" spans="1:4" ht="15" customHeight="1">
      <c r="A79" s="40">
        <f t="shared" si="1"/>
        <v>11</v>
      </c>
      <c r="B79" s="31" t="s">
        <v>426</v>
      </c>
      <c r="C79" s="32">
        <f>+Aktíva!G33-Aktíva!F32</f>
        <v>0</v>
      </c>
      <c r="D79" s="38"/>
    </row>
    <row r="80" spans="1:4" ht="15" customHeight="1">
      <c r="A80" s="40">
        <f t="shared" si="1"/>
        <v>12</v>
      </c>
      <c r="B80" s="31" t="s">
        <v>380</v>
      </c>
      <c r="C80" s="32">
        <f>+Aktíva!G35-Aktíva!F34</f>
        <v>0</v>
      </c>
      <c r="D80" s="38"/>
    </row>
    <row r="81" spans="1:4" ht="15" customHeight="1">
      <c r="A81" s="40">
        <f t="shared" si="1"/>
        <v>13</v>
      </c>
      <c r="B81" s="31" t="s">
        <v>427</v>
      </c>
      <c r="C81" s="32">
        <f>+Aktíva!G37-Aktíva!F36</f>
        <v>0</v>
      </c>
      <c r="D81" s="38"/>
    </row>
    <row r="82" spans="1:4" ht="15" customHeight="1">
      <c r="A82" s="40">
        <f t="shared" si="1"/>
        <v>14</v>
      </c>
      <c r="B82" s="31" t="s">
        <v>428</v>
      </c>
      <c r="C82" s="32">
        <f>+Aktíva!G39-Aktíva!F38</f>
        <v>-24681</v>
      </c>
      <c r="D82" s="38"/>
    </row>
    <row r="83" spans="1:4" ht="15" customHeight="1">
      <c r="A83" s="40">
        <f t="shared" si="1"/>
        <v>15</v>
      </c>
      <c r="B83" s="31" t="s">
        <v>429</v>
      </c>
      <c r="C83" s="32">
        <f>+Aktíva!G41-Aktíva!F40</f>
        <v>0</v>
      </c>
      <c r="D83" s="38"/>
    </row>
    <row r="84" spans="1:4" ht="15" customHeight="1">
      <c r="A84" s="40">
        <f t="shared" si="1"/>
        <v>16</v>
      </c>
      <c r="B84" s="31" t="s">
        <v>381</v>
      </c>
      <c r="C84" s="32">
        <f>+Aktíva!G43-Aktíva!F42</f>
        <v>0</v>
      </c>
      <c r="D84" s="38"/>
    </row>
    <row r="85" spans="1:4" ht="15" customHeight="1">
      <c r="A85" s="40">
        <f t="shared" si="1"/>
        <v>17</v>
      </c>
      <c r="B85" s="31" t="s">
        <v>430</v>
      </c>
      <c r="C85" s="32">
        <f>+Aktíva!G47-Aktíva!F46</f>
        <v>0</v>
      </c>
      <c r="D85" s="38"/>
    </row>
    <row r="86" spans="1:4" ht="15" customHeight="1">
      <c r="A86" s="40">
        <f t="shared" si="1"/>
        <v>18</v>
      </c>
      <c r="B86" s="31" t="s">
        <v>431</v>
      </c>
      <c r="C86" s="32">
        <f>+Aktíva!G49-Aktíva!F48</f>
        <v>-204955</v>
      </c>
      <c r="D86" s="38"/>
    </row>
    <row r="87" spans="1:4" ht="15" customHeight="1">
      <c r="A87" s="40">
        <f t="shared" si="1"/>
        <v>19</v>
      </c>
      <c r="B87" s="31" t="s">
        <v>432</v>
      </c>
      <c r="C87" s="32">
        <f>+Aktíva!G51-Aktíva!F50</f>
        <v>0</v>
      </c>
      <c r="D87" s="38"/>
    </row>
    <row r="88" spans="1:4" ht="15" customHeight="1">
      <c r="A88" s="168">
        <v>21</v>
      </c>
      <c r="B88" s="169" t="s">
        <v>486</v>
      </c>
      <c r="C88" s="170">
        <f>+Aktíva!G59-Aktíva!F58</f>
        <v>0</v>
      </c>
      <c r="D88" s="38"/>
    </row>
    <row r="89" spans="1:4" ht="15" customHeight="1">
      <c r="A89" s="168">
        <v>22</v>
      </c>
      <c r="B89" s="169" t="s">
        <v>552</v>
      </c>
      <c r="C89" s="170">
        <f>+Aktíva!G61-Aktíva!F60</f>
        <v>0</v>
      </c>
      <c r="D89" s="38"/>
    </row>
    <row r="90" spans="1:4" ht="15" customHeight="1">
      <c r="A90" s="40">
        <v>23</v>
      </c>
      <c r="B90" s="31" t="s">
        <v>433</v>
      </c>
      <c r="C90" s="32">
        <f>+Aktíva!G53-Aktíva!F52</f>
        <v>-399902</v>
      </c>
      <c r="D90" s="38"/>
    </row>
    <row r="91" spans="1:4" ht="15" customHeight="1" thickBot="1">
      <c r="A91" s="40">
        <f>+A90+1</f>
        <v>24</v>
      </c>
      <c r="B91" s="33" t="s">
        <v>434</v>
      </c>
      <c r="C91" s="34">
        <f>+Aktíva!G55-Aktíva!F54</f>
        <v>225000</v>
      </c>
      <c r="D91" s="38"/>
    </row>
    <row r="92" spans="1:4" ht="15" customHeight="1" thickTop="1">
      <c r="A92" s="35"/>
      <c r="B92" s="36"/>
      <c r="C92" s="37"/>
      <c r="D92" s="38"/>
    </row>
    <row r="93" spans="1:4" ht="15" customHeight="1">
      <c r="A93" s="40" t="s">
        <v>341</v>
      </c>
      <c r="B93" s="16" t="s">
        <v>406</v>
      </c>
      <c r="C93" s="17">
        <f>-Výsledovka!D20</f>
        <v>-10810</v>
      </c>
      <c r="D93" s="38"/>
    </row>
    <row r="94" spans="1:4" ht="15" customHeight="1">
      <c r="A94" s="40"/>
      <c r="B94" s="36"/>
      <c r="C94" s="37"/>
      <c r="D94" s="38"/>
    </row>
    <row r="95" spans="1:4" ht="15" customHeight="1">
      <c r="A95" s="44" t="s">
        <v>382</v>
      </c>
      <c r="B95" s="45" t="s">
        <v>383</v>
      </c>
      <c r="C95" s="46">
        <f>+C67+C93</f>
        <v>-408730</v>
      </c>
      <c r="D95" s="47"/>
    </row>
    <row r="96" spans="1:4" ht="15" customHeight="1">
      <c r="A96" s="230" t="s">
        <v>375</v>
      </c>
      <c r="B96" s="231"/>
      <c r="C96" s="231"/>
      <c r="D96" s="232"/>
    </row>
    <row r="97" spans="1:4" ht="15" customHeight="1">
      <c r="A97" s="40"/>
      <c r="B97" s="36"/>
      <c r="C97" s="37"/>
      <c r="D97" s="38"/>
    </row>
    <row r="98" spans="1:4" ht="15" customHeight="1" thickBot="1">
      <c r="A98" s="39" t="s">
        <v>384</v>
      </c>
      <c r="B98" s="26" t="s">
        <v>385</v>
      </c>
      <c r="C98" s="27">
        <f>SUM(C100:C113)</f>
        <v>-82545</v>
      </c>
      <c r="D98" s="38"/>
    </row>
    <row r="99" spans="1:4" ht="15" customHeight="1">
      <c r="A99" s="40"/>
      <c r="B99" s="28"/>
      <c r="C99" s="29"/>
      <c r="D99" s="41"/>
    </row>
    <row r="100" spans="1:4" ht="15" customHeight="1">
      <c r="A100" s="40">
        <v>1</v>
      </c>
      <c r="B100" s="31" t="s">
        <v>435</v>
      </c>
      <c r="C100" s="32">
        <f>+SUM(Pasíva!D6-Pasíva!E6+Pasíva!D8-Pasíva!E8)</f>
        <v>0</v>
      </c>
      <c r="D100" s="38"/>
    </row>
    <row r="101" spans="1:4" ht="15" customHeight="1">
      <c r="A101" s="40">
        <v>2</v>
      </c>
      <c r="B101" s="31" t="s">
        <v>354</v>
      </c>
      <c r="C101" s="32">
        <f>+Pasíva!D9-Pasíva!E9</f>
        <v>0</v>
      </c>
      <c r="D101" s="38"/>
    </row>
    <row r="102" spans="1:4" ht="15" customHeight="1">
      <c r="A102" s="40">
        <v>3</v>
      </c>
      <c r="B102" s="31" t="s">
        <v>437</v>
      </c>
      <c r="C102" s="32">
        <f>+Pasíva!D7-Pasíva!E7</f>
        <v>0</v>
      </c>
      <c r="D102" s="38"/>
    </row>
    <row r="103" spans="1:4" ht="15" customHeight="1">
      <c r="A103" s="40">
        <v>4</v>
      </c>
      <c r="B103" s="31" t="s">
        <v>386</v>
      </c>
      <c r="C103" s="32">
        <f>+Pasíva!D11-Pasíva!E11</f>
        <v>0</v>
      </c>
      <c r="D103" s="38"/>
    </row>
    <row r="104" spans="1:4" ht="15" customHeight="1">
      <c r="A104" s="40">
        <v>5</v>
      </c>
      <c r="B104" s="31" t="s">
        <v>387</v>
      </c>
      <c r="C104" s="32">
        <f>+Pasíva!D12-Pasíva!E12</f>
        <v>0</v>
      </c>
      <c r="D104" s="38"/>
    </row>
    <row r="105" spans="1:4" ht="15" customHeight="1">
      <c r="A105" s="40">
        <v>6</v>
      </c>
      <c r="B105" s="31" t="s">
        <v>438</v>
      </c>
      <c r="C105" s="32">
        <f>+Pasíva!D14-Pasíva!E14</f>
        <v>-82545</v>
      </c>
      <c r="D105" s="38"/>
    </row>
    <row r="106" spans="1:4" ht="15" customHeight="1">
      <c r="A106" s="40">
        <v>7</v>
      </c>
      <c r="B106" s="31" t="s">
        <v>439</v>
      </c>
      <c r="C106" s="32">
        <f>+Pasíva!D15-Pasíva!E15</f>
        <v>0</v>
      </c>
      <c r="D106" s="38"/>
    </row>
    <row r="107" spans="1:4" ht="15" customHeight="1">
      <c r="A107" s="40">
        <v>8</v>
      </c>
      <c r="B107" s="54" t="s">
        <v>440</v>
      </c>
      <c r="C107" s="55">
        <f>+Pasíva!D16-Pasíva!E16</f>
        <v>0</v>
      </c>
      <c r="D107" s="38"/>
    </row>
    <row r="108" spans="1:4" ht="15" customHeight="1">
      <c r="A108" s="40">
        <v>9</v>
      </c>
      <c r="B108" s="31" t="s">
        <v>388</v>
      </c>
      <c r="C108" s="32">
        <f>+SUM(Pasíva!D13-Pasíva!E13+Pasíva!D18-Pasíva!E18)</f>
        <v>0</v>
      </c>
      <c r="D108" s="38"/>
    </row>
    <row r="109" spans="1:4" ht="15" customHeight="1">
      <c r="A109" s="40">
        <v>10</v>
      </c>
      <c r="B109" s="31" t="s">
        <v>389</v>
      </c>
      <c r="C109" s="32">
        <f>+Pasíva!D19-Pasíva!E19</f>
        <v>0</v>
      </c>
      <c r="D109" s="38"/>
    </row>
    <row r="110" spans="1:4" ht="15" customHeight="1">
      <c r="A110" s="40">
        <v>11</v>
      </c>
      <c r="B110" s="31" t="s">
        <v>390</v>
      </c>
      <c r="C110" s="32">
        <f>+Pasíva!D20-Pasíva!E20</f>
        <v>0</v>
      </c>
      <c r="D110" s="38"/>
    </row>
    <row r="111" spans="1:4" ht="15" customHeight="1">
      <c r="A111" s="40">
        <v>12</v>
      </c>
      <c r="B111" s="31" t="s">
        <v>391</v>
      </c>
      <c r="C111" s="32">
        <f>+Pasíva!D22-Pasíva!E22</f>
        <v>290191</v>
      </c>
      <c r="D111" s="38"/>
    </row>
    <row r="112" spans="1:4" ht="15" customHeight="1">
      <c r="A112" s="40">
        <v>13</v>
      </c>
      <c r="B112" s="31" t="s">
        <v>392</v>
      </c>
      <c r="C112" s="32">
        <f>+Pasíva!D23-Pasíva!E23</f>
        <v>0</v>
      </c>
      <c r="D112" s="38"/>
    </row>
    <row r="113" spans="1:4" ht="15" customHeight="1">
      <c r="A113" s="40">
        <v>14</v>
      </c>
      <c r="B113" s="31" t="s">
        <v>444</v>
      </c>
      <c r="C113" s="32">
        <f>-Pasíva!E24</f>
        <v>-290191</v>
      </c>
      <c r="D113" s="38"/>
    </row>
    <row r="114" spans="1:4" ht="15" customHeight="1">
      <c r="A114" s="40"/>
      <c r="B114" s="36"/>
      <c r="C114" s="37"/>
      <c r="D114" s="38"/>
    </row>
    <row r="115" spans="1:4" ht="15" customHeight="1" thickBot="1">
      <c r="A115" s="39" t="s">
        <v>393</v>
      </c>
      <c r="B115" s="26" t="s">
        <v>394</v>
      </c>
      <c r="C115" s="27">
        <f>SUM(C117:C123)</f>
        <v>62878</v>
      </c>
      <c r="D115" s="38"/>
    </row>
    <row r="116" spans="1:4" ht="15" customHeight="1">
      <c r="A116" s="40"/>
      <c r="B116" s="28"/>
      <c r="C116" s="29"/>
      <c r="D116" s="41"/>
    </row>
    <row r="117" spans="1:4" ht="15" customHeight="1">
      <c r="A117" s="40">
        <v>1</v>
      </c>
      <c r="B117" s="31" t="s">
        <v>442</v>
      </c>
      <c r="C117" s="32">
        <f>+Pasíva!D35-Pasíva!E35</f>
        <v>0</v>
      </c>
      <c r="D117" s="38"/>
    </row>
    <row r="118" spans="1:4" ht="15" customHeight="1">
      <c r="A118" s="40">
        <f t="shared" ref="A118:A123" si="2">+A117+1</f>
        <v>2</v>
      </c>
      <c r="B118" s="31" t="s">
        <v>441</v>
      </c>
      <c r="C118" s="32">
        <f>+Pasíva!D36-Pasíva!E36</f>
        <v>0</v>
      </c>
      <c r="D118" s="38"/>
    </row>
    <row r="119" spans="1:4" ht="15" customHeight="1">
      <c r="A119" s="40">
        <f t="shared" si="2"/>
        <v>3</v>
      </c>
      <c r="B119" s="31" t="s">
        <v>395</v>
      </c>
      <c r="C119" s="32">
        <f>+Pasíva!D37-Pasíva!E37</f>
        <v>0</v>
      </c>
      <c r="D119" s="38"/>
    </row>
    <row r="120" spans="1:4" ht="15" customHeight="1">
      <c r="A120" s="40">
        <f t="shared" si="2"/>
        <v>4</v>
      </c>
      <c r="B120" s="31" t="s">
        <v>396</v>
      </c>
      <c r="C120" s="32">
        <f>+Pasíva!D39-Pasíva!E39</f>
        <v>0</v>
      </c>
      <c r="D120" s="38"/>
    </row>
    <row r="121" spans="1:4" ht="15" customHeight="1">
      <c r="A121" s="40">
        <f t="shared" si="2"/>
        <v>5</v>
      </c>
      <c r="B121" s="31" t="s">
        <v>397</v>
      </c>
      <c r="C121" s="32">
        <f>+Pasíva!D38-Pasíva!E38</f>
        <v>0</v>
      </c>
      <c r="D121" s="38"/>
    </row>
    <row r="122" spans="1:4" ht="15" customHeight="1">
      <c r="A122" s="40">
        <f t="shared" si="2"/>
        <v>6</v>
      </c>
      <c r="B122" s="31" t="s">
        <v>398</v>
      </c>
      <c r="C122" s="32">
        <f>+Pasíva!D41-Pasíva!E41</f>
        <v>62878</v>
      </c>
      <c r="D122" s="38"/>
    </row>
    <row r="123" spans="1:4" ht="15" customHeight="1" thickBot="1">
      <c r="A123" s="40">
        <f t="shared" si="2"/>
        <v>7</v>
      </c>
      <c r="B123" s="33" t="s">
        <v>399</v>
      </c>
      <c r="C123" s="34">
        <f>+Pasíva!D56-Pasíva!E56</f>
        <v>0</v>
      </c>
      <c r="D123" s="38"/>
    </row>
    <row r="124" spans="1:4" ht="15" customHeight="1" thickTop="1">
      <c r="A124" s="40"/>
      <c r="B124" s="36"/>
      <c r="C124" s="37"/>
      <c r="D124" s="38"/>
    </row>
    <row r="125" spans="1:4" ht="15" customHeight="1">
      <c r="A125" s="44" t="s">
        <v>400</v>
      </c>
      <c r="B125" s="45" t="s">
        <v>401</v>
      </c>
      <c r="C125" s="46">
        <f>+C98+C115</f>
        <v>-19667</v>
      </c>
      <c r="D125" s="47"/>
    </row>
    <row r="126" spans="1:4" ht="15" customHeight="1">
      <c r="A126" s="230" t="s">
        <v>375</v>
      </c>
      <c r="B126" s="231"/>
      <c r="C126" s="231"/>
      <c r="D126" s="232"/>
    </row>
    <row r="127" spans="1:4" ht="15" customHeight="1">
      <c r="A127" s="35"/>
      <c r="B127" s="36"/>
      <c r="C127" s="37"/>
      <c r="D127" s="38"/>
    </row>
    <row r="128" spans="1:4" ht="15" customHeight="1">
      <c r="A128" s="56" t="s">
        <v>265</v>
      </c>
      <c r="B128" s="57" t="s">
        <v>374</v>
      </c>
      <c r="C128" s="58">
        <f>+C64</f>
        <v>620121</v>
      </c>
      <c r="D128" s="38"/>
    </row>
    <row r="129" spans="1:4" ht="15" customHeight="1">
      <c r="A129" s="56" t="s">
        <v>402</v>
      </c>
      <c r="B129" s="57" t="s">
        <v>383</v>
      </c>
      <c r="C129" s="58">
        <f>+C95</f>
        <v>-408730</v>
      </c>
      <c r="D129" s="38"/>
    </row>
    <row r="130" spans="1:4" ht="15" customHeight="1">
      <c r="A130" s="56" t="s">
        <v>279</v>
      </c>
      <c r="B130" s="57" t="s">
        <v>401</v>
      </c>
      <c r="C130" s="58">
        <f>+C125</f>
        <v>-19667</v>
      </c>
      <c r="D130" s="38"/>
    </row>
    <row r="131" spans="1:4" ht="15" customHeight="1">
      <c r="A131" s="224" t="s">
        <v>375</v>
      </c>
      <c r="B131" s="225"/>
      <c r="C131" s="225"/>
      <c r="D131" s="226"/>
    </row>
    <row r="132" spans="1:4" ht="15" customHeight="1">
      <c r="A132" s="44" t="s">
        <v>281</v>
      </c>
      <c r="B132" s="45" t="s">
        <v>403</v>
      </c>
      <c r="C132" s="46">
        <f>+C136-C134</f>
        <v>-73</v>
      </c>
      <c r="D132" s="47"/>
    </row>
    <row r="133" spans="1:4" ht="15" customHeight="1">
      <c r="A133" s="224" t="s">
        <v>375</v>
      </c>
      <c r="B133" s="225"/>
      <c r="C133" s="225"/>
      <c r="D133" s="226"/>
    </row>
    <row r="134" spans="1:4" ht="15" customHeight="1">
      <c r="A134" s="44" t="s">
        <v>283</v>
      </c>
      <c r="B134" s="171" t="s">
        <v>404</v>
      </c>
      <c r="C134" s="46">
        <f>Aktíva!G113</f>
        <v>373</v>
      </c>
      <c r="D134" s="47"/>
    </row>
    <row r="135" spans="1:4" ht="15" customHeight="1">
      <c r="A135" s="224" t="s">
        <v>375</v>
      </c>
      <c r="B135" s="225"/>
      <c r="C135" s="225"/>
      <c r="D135" s="226"/>
    </row>
    <row r="136" spans="1:4" ht="15" customHeight="1">
      <c r="A136" s="44" t="s">
        <v>285</v>
      </c>
      <c r="B136" s="171" t="s">
        <v>405</v>
      </c>
      <c r="C136" s="46">
        <f>+Aktíva!F112</f>
        <v>300</v>
      </c>
      <c r="D136" s="47"/>
    </row>
    <row r="137" spans="1:4" ht="15" customHeight="1">
      <c r="A137" s="224" t="s">
        <v>375</v>
      </c>
      <c r="B137" s="225"/>
      <c r="C137" s="225"/>
      <c r="D137" s="226"/>
    </row>
    <row r="138" spans="1:4" ht="15" customHeight="1">
      <c r="A138" s="59"/>
      <c r="B138" s="60"/>
      <c r="C138" s="61"/>
      <c r="D138" s="62"/>
    </row>
    <row r="139" spans="1:4" ht="15" customHeight="1">
      <c r="A139" s="63"/>
      <c r="B139" s="64"/>
      <c r="C139" s="65"/>
      <c r="D139" s="66"/>
    </row>
    <row r="140" spans="1:4" ht="15" customHeight="1">
      <c r="A140" s="63"/>
      <c r="B140" s="64"/>
      <c r="C140" s="65"/>
      <c r="D140" s="66"/>
    </row>
    <row r="141" spans="1:4" ht="15" customHeight="1">
      <c r="A141" s="63"/>
      <c r="B141" s="67" t="s">
        <v>338</v>
      </c>
      <c r="C141" s="65"/>
      <c r="D141" s="66"/>
    </row>
    <row r="142" spans="1:4" ht="15" customHeight="1">
      <c r="A142" s="63"/>
      <c r="B142" s="68" t="s">
        <v>339</v>
      </c>
      <c r="C142" s="65">
        <f>+C134+C128+C129+C130</f>
        <v>192097</v>
      </c>
      <c r="D142" s="66"/>
    </row>
    <row r="143" spans="1:4" ht="15" customHeight="1">
      <c r="A143" s="63"/>
      <c r="B143" s="68" t="s">
        <v>340</v>
      </c>
      <c r="C143" s="65">
        <f>+Aktíva!F112</f>
        <v>300</v>
      </c>
      <c r="D143" s="66"/>
    </row>
    <row r="144" spans="1:4" ht="15" customHeight="1">
      <c r="A144" s="63"/>
      <c r="B144" s="68" t="s">
        <v>553</v>
      </c>
      <c r="C144" s="65">
        <f>+C142-C143</f>
        <v>191797</v>
      </c>
      <c r="D144" s="66"/>
    </row>
  </sheetData>
  <mergeCells count="7">
    <mergeCell ref="A137:D137"/>
    <mergeCell ref="A65:D65"/>
    <mergeCell ref="A96:D96"/>
    <mergeCell ref="A126:D126"/>
    <mergeCell ref="A131:D131"/>
    <mergeCell ref="A133:D133"/>
    <mergeCell ref="A135:D135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6</vt:i4>
      </vt:variant>
    </vt:vector>
  </HeadingPairs>
  <TitlesOfParts>
    <vt:vector size="10" baseType="lpstr">
      <vt:lpstr>Aktíva</vt:lpstr>
      <vt:lpstr>Pasíva</vt:lpstr>
      <vt:lpstr>Výsledovka</vt:lpstr>
      <vt:lpstr>Cash Flow</vt:lpstr>
      <vt:lpstr>Aktíva!Názvy_tlače</vt:lpstr>
      <vt:lpstr>Pasíva!Názvy_tlače</vt:lpstr>
      <vt:lpstr>Výsledovka!Názvy_tlače</vt:lpstr>
      <vt:lpstr>Aktíva!Oblasť_tlače</vt:lpstr>
      <vt:lpstr>Pasíva!Oblasť_tlače</vt:lpstr>
      <vt:lpstr>Výsledovka!Oblasť_tlače</vt:lpstr>
    </vt:vector>
  </TitlesOfParts>
  <Company>vuje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Výkazy 2010</dc:title>
  <dc:creator>De Sio Eva</dc:creator>
  <cp:keywords>súvaha, výsledovka, cash flow</cp:keywords>
  <cp:lastModifiedBy>J.Fiedlerova</cp:lastModifiedBy>
  <cp:lastPrinted>2021-07-14T11:46:51Z</cp:lastPrinted>
  <dcterms:created xsi:type="dcterms:W3CDTF">2003-05-05T09:11:35Z</dcterms:created>
  <dcterms:modified xsi:type="dcterms:W3CDTF">2021-07-14T11:57:38Z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