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CF2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5" i="1"/>
  <c r="F34" i="1"/>
  <c r="F33" i="1"/>
  <c r="G30" i="1"/>
  <c r="F27" i="1"/>
  <c r="F30" i="1" s="1"/>
  <c r="F26" i="1"/>
  <c r="F24" i="1"/>
  <c r="G23" i="1"/>
  <c r="G25" i="1" s="1"/>
  <c r="G37" i="1" s="1"/>
  <c r="G41" i="1" s="1"/>
  <c r="F20" i="1"/>
  <c r="F19" i="1"/>
  <c r="F18" i="1"/>
  <c r="F16" i="1"/>
  <c r="F14" i="1"/>
  <c r="F13" i="1"/>
  <c r="F12" i="1"/>
  <c r="F11" i="1"/>
  <c r="F10" i="1"/>
  <c r="F9" i="1"/>
  <c r="F8" i="1"/>
  <c r="F17" i="1" l="1"/>
  <c r="F7" i="1"/>
  <c r="F23" i="1" s="1"/>
  <c r="F25" i="1" s="1"/>
  <c r="F36" i="1"/>
  <c r="F37" i="1" s="1"/>
  <c r="F41" i="1" s="1"/>
</calcChain>
</file>

<file path=xl/sharedStrings.xml><?xml version="1.0" encoding="utf-8"?>
<sst xmlns="http://schemas.openxmlformats.org/spreadsheetml/2006/main" count="51" uniqueCount="51">
  <si>
    <t>Cash flow</t>
  </si>
  <si>
    <t>Z/S</t>
  </si>
  <si>
    <t>Hospodársky výsledok pred zdanením</t>
  </si>
  <si>
    <t>A.1.</t>
  </si>
  <si>
    <t>Nepeňažné operácie ovplyvňujúce HV pred zdanením</t>
  </si>
  <si>
    <t>Odpisy</t>
  </si>
  <si>
    <t>Zmena stavu rezerv a OP</t>
  </si>
  <si>
    <t>Daň z príjmov splatná</t>
  </si>
  <si>
    <t>Nákladové úroky (+), Prijaté úroky (-) *P1</t>
  </si>
  <si>
    <t>Výsledok z predaja dlhodobého majetku (+/-)</t>
  </si>
  <si>
    <t>Zmena stavu časového rozlíšenia aktív (- nárast)</t>
  </si>
  <si>
    <t>Zmena stavu časového rozlíšenia pasív (+ nárast)</t>
  </si>
  <si>
    <t>Kurzové rozdiely k peňažným prostriedkom ku dňu zostavenia UZ (-/+)</t>
  </si>
  <si>
    <t xml:space="preserve">Ostatné položky nepeňažného charakteru </t>
  </si>
  <si>
    <t>A.2.</t>
  </si>
  <si>
    <t>Vplyv zmien pracovného kapitálu na HV z bežnej činnosti</t>
  </si>
  <si>
    <t>Zmena stavu zásob (- nárast)</t>
  </si>
  <si>
    <t>Zmena stavu pohľadávok z prevádzkovej činnosti (- nárast)</t>
  </si>
  <si>
    <t>Zmena stavu záväzkov  z prevádzkovej činnosti (+ nárast)</t>
  </si>
  <si>
    <t>Zmena stavu  krátkodob. prevádzk. úverov a pôžičiek (+ čerpanie) r. 139 + 141</t>
  </si>
  <si>
    <t>Nákladové úroky z prevádzkových úverov a pôžičiek (-)</t>
  </si>
  <si>
    <t>A.</t>
  </si>
  <si>
    <t>Peňažné toky z prevádzkovej činnosti</t>
  </si>
  <si>
    <t>A.4.</t>
  </si>
  <si>
    <t>Zaplatená daň z príjmov PO vrátane vrátených preplatkov</t>
  </si>
  <si>
    <t>A.****</t>
  </si>
  <si>
    <t>Čisté peňažné toky z prevádzkovej činnosti</t>
  </si>
  <si>
    <t xml:space="preserve">Investičné výdavky (-) </t>
  </si>
  <si>
    <t xml:space="preserve">Výsledok z predaja investičného majetku (+) nezahrnutého v prevádzkovom CF </t>
  </si>
  <si>
    <t>Výdavky na poskytnuté pôžičky (-), príjmy zo splácania (+)</t>
  </si>
  <si>
    <t>Derivátové operácie (+/-)</t>
  </si>
  <si>
    <t>B.</t>
  </si>
  <si>
    <t xml:space="preserve">Cash-flow z investičnej činnosti </t>
  </si>
  <si>
    <t>Príjmy z emisie akcií a iného navýšenia vlastného imania (ážio) (+)</t>
  </si>
  <si>
    <t>Peňažné toky z dlhodobých záväzkov z fin. činnosti</t>
  </si>
  <si>
    <t>Zmena stavu dlhodobých invest. úverov ( + čerpanie -splátka) r. 121 *P2</t>
  </si>
  <si>
    <t>Nákladové úroky z investičných úverov (-)</t>
  </si>
  <si>
    <t>Zaplatené dividendy a iné podiely na zisku (-)</t>
  </si>
  <si>
    <t>C.</t>
  </si>
  <si>
    <t xml:space="preserve">Cash-flow z finančnej činnosti </t>
  </si>
  <si>
    <t>D.</t>
  </si>
  <si>
    <t>Čistý Cash-flow (A + B + C)</t>
  </si>
  <si>
    <t>E.</t>
  </si>
  <si>
    <t>Stav peňažných prostriedkov a peň. ekv. na začiatku účt. obdobia</t>
  </si>
  <si>
    <t>F.</t>
  </si>
  <si>
    <t>Stav peňažných prostriedkov a peň. ekv. na konci účt. obdobia</t>
  </si>
  <si>
    <t>Kurzové rozdiely k peňažným prostriedkom ku dňu zostavenia UZ (+/-)</t>
  </si>
  <si>
    <t>G.</t>
  </si>
  <si>
    <t>Zostatok peň. prostriedkov a peň. ekv. na konci účt. obdobia upravený o kurzové rozdiely</t>
  </si>
  <si>
    <t>ENVI-GEOS Nitra, s.r.o.</t>
  </si>
  <si>
    <t>Prehľad peňažných tokov použitím nepriamej metódy za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</si>
</sst>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1" xfId="1" applyFont="1" applyFill="1" applyBorder="1" applyAlignment="1">
      <alignment horizontal="centerContinuous"/>
    </xf>
    <xf numFmtId="0" fontId="2" fillId="2" borderId="2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"/>
    </xf>
    <xf numFmtId="0" fontId="3" fillId="0" borderId="3" xfId="1" applyFont="1" applyBorder="1" applyAlignment="1" applyProtection="1">
      <alignment horizontal="right"/>
      <protection hidden="1"/>
    </xf>
    <xf numFmtId="0" fontId="4" fillId="0" borderId="4" xfId="1" applyFont="1" applyBorder="1"/>
    <xf numFmtId="2" fontId="4" fillId="0" borderId="5" xfId="1" applyNumberFormat="1" applyFont="1" applyBorder="1"/>
    <xf numFmtId="2" fontId="4" fillId="0" borderId="6" xfId="1" applyNumberFormat="1" applyFont="1" applyBorder="1"/>
    <xf numFmtId="0" fontId="3" fillId="3" borderId="1" xfId="1" applyFont="1" applyFill="1" applyBorder="1" applyAlignment="1" applyProtection="1">
      <alignment horizontal="right"/>
      <protection hidden="1"/>
    </xf>
    <xf numFmtId="0" fontId="4" fillId="4" borderId="7" xfId="1" applyFont="1" applyFill="1" applyBorder="1"/>
    <xf numFmtId="2" fontId="5" fillId="4" borderId="8" xfId="1" applyNumberFormat="1" applyFont="1" applyFill="1" applyBorder="1"/>
    <xf numFmtId="2" fontId="5" fillId="4" borderId="9" xfId="1" applyNumberFormat="1" applyFont="1" applyFill="1" applyBorder="1"/>
    <xf numFmtId="3" fontId="5" fillId="4" borderId="2" xfId="1" applyNumberFormat="1" applyFont="1" applyFill="1" applyBorder="1"/>
    <xf numFmtId="0" fontId="3" fillId="0" borderId="10" xfId="1" applyFont="1" applyBorder="1" applyAlignment="1" applyProtection="1">
      <alignment horizontal="right"/>
      <protection hidden="1"/>
    </xf>
    <xf numFmtId="0" fontId="4" fillId="0" borderId="11" xfId="1" applyFont="1" applyBorder="1"/>
    <xf numFmtId="2" fontId="5" fillId="0" borderId="12" xfId="1" applyNumberFormat="1" applyFont="1" applyBorder="1"/>
    <xf numFmtId="2" fontId="5" fillId="0" borderId="13" xfId="1" applyNumberFormat="1" applyFont="1" applyBorder="1"/>
    <xf numFmtId="3" fontId="4" fillId="0" borderId="14" xfId="1" applyNumberFormat="1" applyFont="1" applyBorder="1"/>
    <xf numFmtId="0" fontId="3" fillId="3" borderId="15" xfId="1" applyFont="1" applyFill="1" applyBorder="1" applyAlignment="1" applyProtection="1">
      <alignment horizontal="right"/>
      <protection hidden="1"/>
    </xf>
    <xf numFmtId="0" fontId="5" fillId="4" borderId="16" xfId="1" applyFont="1" applyFill="1" applyBorder="1"/>
    <xf numFmtId="2" fontId="5" fillId="4" borderId="17" xfId="1" applyNumberFormat="1" applyFont="1" applyFill="1" applyBorder="1"/>
    <xf numFmtId="2" fontId="5" fillId="4" borderId="18" xfId="1" applyNumberFormat="1" applyFont="1" applyFill="1" applyBorder="1"/>
    <xf numFmtId="3" fontId="5" fillId="4" borderId="19" xfId="1" applyNumberFormat="1" applyFont="1" applyFill="1" applyBorder="1"/>
    <xf numFmtId="0" fontId="3" fillId="3" borderId="20" xfId="1" applyFont="1" applyFill="1" applyBorder="1" applyAlignment="1" applyProtection="1">
      <alignment horizontal="right"/>
      <protection hidden="1"/>
    </xf>
    <xf numFmtId="0" fontId="5" fillId="4" borderId="21" xfId="1" applyFont="1" applyFill="1" applyBorder="1"/>
    <xf numFmtId="2" fontId="5" fillId="4" borderId="22" xfId="1" applyNumberFormat="1" applyFont="1" applyFill="1" applyBorder="1"/>
    <xf numFmtId="2" fontId="5" fillId="4" borderId="23" xfId="1" applyNumberFormat="1" applyFont="1" applyFill="1" applyBorder="1"/>
    <xf numFmtId="3" fontId="5" fillId="4" borderId="24" xfId="1" applyNumberFormat="1" applyFont="1" applyFill="1" applyBorder="1"/>
    <xf numFmtId="0" fontId="5" fillId="4" borderId="25" xfId="1" applyFont="1" applyFill="1" applyBorder="1"/>
    <xf numFmtId="3" fontId="5" fillId="4" borderId="26" xfId="1" applyNumberFormat="1" applyFont="1" applyFill="1" applyBorder="1"/>
    <xf numFmtId="0" fontId="3" fillId="3" borderId="27" xfId="1" applyFont="1" applyFill="1" applyBorder="1" applyAlignment="1" applyProtection="1">
      <alignment horizontal="right"/>
      <protection hidden="1"/>
    </xf>
    <xf numFmtId="0" fontId="5" fillId="4" borderId="28" xfId="1" applyFont="1" applyFill="1" applyBorder="1"/>
    <xf numFmtId="2" fontId="5" fillId="4" borderId="29" xfId="1" applyNumberFormat="1" applyFont="1" applyFill="1" applyBorder="1"/>
    <xf numFmtId="2" fontId="5" fillId="4" borderId="30" xfId="1" applyNumberFormat="1" applyFont="1" applyFill="1" applyBorder="1"/>
    <xf numFmtId="3" fontId="5" fillId="4" borderId="31" xfId="1" applyNumberFormat="1" applyFont="1" applyFill="1" applyBorder="1"/>
    <xf numFmtId="0" fontId="3" fillId="0" borderId="1" xfId="1" applyFont="1" applyBorder="1" applyAlignment="1" applyProtection="1">
      <alignment horizontal="right"/>
      <protection hidden="1"/>
    </xf>
    <xf numFmtId="0" fontId="4" fillId="0" borderId="7" xfId="1" applyFont="1" applyBorder="1"/>
    <xf numFmtId="2" fontId="4" fillId="0" borderId="8" xfId="1" applyNumberFormat="1" applyFont="1" applyBorder="1"/>
    <xf numFmtId="2" fontId="4" fillId="0" borderId="9" xfId="1" applyNumberFormat="1" applyFont="1" applyBorder="1"/>
    <xf numFmtId="3" fontId="4" fillId="0" borderId="2" xfId="1" applyNumberFormat="1" applyFont="1" applyBorder="1"/>
    <xf numFmtId="0" fontId="3" fillId="3" borderId="32" xfId="1" applyFont="1" applyFill="1" applyBorder="1" applyAlignment="1" applyProtection="1">
      <alignment horizontal="right"/>
      <protection hidden="1"/>
    </xf>
    <xf numFmtId="2" fontId="5" fillId="4" borderId="33" xfId="1" applyNumberFormat="1" applyFont="1" applyFill="1" applyBorder="1"/>
    <xf numFmtId="2" fontId="5" fillId="4" borderId="34" xfId="1" applyNumberFormat="1" applyFont="1" applyFill="1" applyBorder="1"/>
    <xf numFmtId="0" fontId="3" fillId="0" borderId="35" xfId="1" applyFont="1" applyBorder="1" applyAlignment="1" applyProtection="1">
      <alignment horizontal="right"/>
      <protection hidden="1"/>
    </xf>
    <xf numFmtId="3" fontId="5" fillId="4" borderId="36" xfId="1" applyNumberFormat="1" applyFont="1" applyFill="1" applyBorder="1"/>
    <xf numFmtId="0" fontId="0" fillId="0" borderId="37" xfId="0" applyBorder="1"/>
    <xf numFmtId="2" fontId="5" fillId="0" borderId="8" xfId="1" applyNumberFormat="1" applyFont="1" applyBorder="1"/>
    <xf numFmtId="2" fontId="5" fillId="0" borderId="9" xfId="1" applyNumberFormat="1" applyFont="1" applyBorder="1"/>
    <xf numFmtId="2" fontId="4" fillId="4" borderId="17" xfId="1" applyNumberFormat="1" applyFont="1" applyFill="1" applyBorder="1"/>
    <xf numFmtId="2" fontId="4" fillId="4" borderId="18" xfId="1" applyNumberFormat="1" applyFont="1" applyFill="1" applyBorder="1"/>
    <xf numFmtId="3" fontId="0" fillId="0" borderId="0" xfId="0" applyNumberFormat="1"/>
    <xf numFmtId="0" fontId="5" fillId="4" borderId="8" xfId="1" applyFont="1" applyFill="1" applyBorder="1"/>
    <xf numFmtId="0" fontId="5" fillId="4" borderId="22" xfId="1" applyFont="1" applyFill="1" applyBorder="1"/>
    <xf numFmtId="3" fontId="6" fillId="0" borderId="0" xfId="0" applyNumberFormat="1" applyFont="1"/>
    <xf numFmtId="0" fontId="5" fillId="4" borderId="2" xfId="1" applyFont="1" applyFill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kovacova/AppData/Local/Microsoft/Windows/INetCache/Content.Outlook/47TPUP08/CFENVIGEO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árok2"/>
      <sheetName val="CF21"/>
    </sheetNames>
    <sheetDataSet>
      <sheetData sheetId="0"/>
      <sheetData sheetId="1">
        <row r="57">
          <cell r="I57">
            <v>-134310.78000000009</v>
          </cell>
        </row>
        <row r="71">
          <cell r="I71">
            <v>662492.06999999995</v>
          </cell>
        </row>
        <row r="73">
          <cell r="I73">
            <v>799715.24</v>
          </cell>
        </row>
        <row r="75">
          <cell r="I75">
            <v>3800.0799999999981</v>
          </cell>
        </row>
        <row r="76">
          <cell r="I76">
            <v>32381.97</v>
          </cell>
        </row>
        <row r="79">
          <cell r="I79">
            <v>-30251.019999999997</v>
          </cell>
        </row>
        <row r="89">
          <cell r="I89">
            <v>133269.87999999998</v>
          </cell>
        </row>
        <row r="91">
          <cell r="I91">
            <v>214808.02</v>
          </cell>
        </row>
        <row r="92">
          <cell r="I92">
            <v>-290384</v>
          </cell>
        </row>
        <row r="94">
          <cell r="I94">
            <v>269172.8</v>
          </cell>
        </row>
        <row r="96">
          <cell r="H96">
            <v>27210.000000000004</v>
          </cell>
        </row>
        <row r="101">
          <cell r="I101">
            <v>125063.03</v>
          </cell>
        </row>
        <row r="103">
          <cell r="I103">
            <v>-429489.84000000008</v>
          </cell>
        </row>
        <row r="106">
          <cell r="I106">
            <v>318710.43999999855</v>
          </cell>
        </row>
        <row r="114">
          <cell r="I114">
            <v>-441436.86999999988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tabSelected="1" topLeftCell="B1" workbookViewId="0">
      <selection activeCell="I26" sqref="I26"/>
    </sheetView>
  </sheetViews>
  <sheetFormatPr defaultRowHeight="14.4" x14ac:dyDescent="0.3"/>
  <cols>
    <col min="2" max="2" width="5.5546875" bestFit="1" customWidth="1"/>
    <col min="3" max="3" width="72.6640625" customWidth="1"/>
    <col min="4" max="4" width="10.33203125" customWidth="1"/>
    <col min="5" max="5" width="8.6640625" customWidth="1"/>
    <col min="6" max="6" width="11.6640625" customWidth="1"/>
    <col min="7" max="7" width="13" customWidth="1"/>
  </cols>
  <sheetData>
    <row r="1" spans="2:7" ht="15.75" x14ac:dyDescent="0.25">
      <c r="B1" s="56" t="s">
        <v>49</v>
      </c>
      <c r="C1" s="56"/>
      <c r="D1" s="56"/>
      <c r="E1" s="56"/>
      <c r="F1" s="56"/>
      <c r="G1" s="56"/>
    </row>
    <row r="2" spans="2:7" ht="15.6" x14ac:dyDescent="0.3">
      <c r="B2" s="57" t="s">
        <v>50</v>
      </c>
      <c r="C2" s="57"/>
      <c r="D2" s="57"/>
      <c r="E2" s="57"/>
      <c r="F2" s="57"/>
      <c r="G2" s="57"/>
    </row>
    <row r="3" spans="2:7" ht="15.75" thickBot="1" x14ac:dyDescent="0.3"/>
    <row r="4" spans="2:7" ht="18.75" thickBot="1" x14ac:dyDescent="0.3">
      <c r="B4" s="1"/>
      <c r="C4" s="2" t="s">
        <v>0</v>
      </c>
      <c r="D4" s="2"/>
      <c r="E4" s="2"/>
      <c r="F4" s="4">
        <v>2021</v>
      </c>
      <c r="G4" s="3">
        <v>2020</v>
      </c>
    </row>
    <row r="5" spans="2:7" ht="15.75" thickBot="1" x14ac:dyDescent="0.3">
      <c r="B5" s="5"/>
      <c r="C5" s="6"/>
      <c r="D5" s="7"/>
      <c r="E5" s="8"/>
    </row>
    <row r="6" spans="2:7" ht="15" thickBot="1" x14ac:dyDescent="0.35">
      <c r="B6" s="9" t="s">
        <v>1</v>
      </c>
      <c r="C6" s="10" t="s">
        <v>2</v>
      </c>
      <c r="D6" s="11"/>
      <c r="E6" s="12"/>
      <c r="F6" s="13">
        <v>984836.94</v>
      </c>
      <c r="G6" s="13">
        <v>900158</v>
      </c>
    </row>
    <row r="7" spans="2:7" ht="15" thickBot="1" x14ac:dyDescent="0.35">
      <c r="B7" s="14" t="s">
        <v>3</v>
      </c>
      <c r="C7" s="15" t="s">
        <v>4</v>
      </c>
      <c r="D7" s="16"/>
      <c r="E7" s="17"/>
      <c r="F7" s="18">
        <f t="shared" ref="F7" si="0">SUM(F8:F16)</f>
        <v>88826.060000000027</v>
      </c>
      <c r="G7" s="18">
        <v>190065</v>
      </c>
    </row>
    <row r="8" spans="2:7" ht="15" x14ac:dyDescent="0.25">
      <c r="B8" s="19"/>
      <c r="C8" s="20" t="s">
        <v>5</v>
      </c>
      <c r="D8" s="21"/>
      <c r="E8" s="22"/>
      <c r="F8" s="23">
        <f>[1]Hárok2!I73</f>
        <v>799715.24</v>
      </c>
      <c r="G8" s="23"/>
    </row>
    <row r="9" spans="2:7" ht="15" x14ac:dyDescent="0.25">
      <c r="B9" s="24"/>
      <c r="C9" s="25" t="s">
        <v>6</v>
      </c>
      <c r="D9" s="26"/>
      <c r="E9" s="27"/>
      <c r="F9" s="28">
        <f>[1]Hárok2!I89</f>
        <v>133269.87999999998</v>
      </c>
      <c r="G9" s="28"/>
    </row>
    <row r="10" spans="2:7" x14ac:dyDescent="0.3">
      <c r="B10" s="24"/>
      <c r="C10" s="25" t="s">
        <v>7</v>
      </c>
      <c r="D10" s="26"/>
      <c r="E10" s="27"/>
      <c r="F10" s="28">
        <f>[1]Hárok2!I91*-1</f>
        <v>-214808.02</v>
      </c>
      <c r="G10" s="28"/>
    </row>
    <row r="11" spans="2:7" x14ac:dyDescent="0.3">
      <c r="B11" s="24"/>
      <c r="C11" s="25" t="s">
        <v>8</v>
      </c>
      <c r="D11" s="26"/>
      <c r="E11" s="27"/>
      <c r="F11" s="28">
        <f>[1]Hárok2!H96</f>
        <v>27210.000000000004</v>
      </c>
      <c r="G11" s="28"/>
    </row>
    <row r="12" spans="2:7" x14ac:dyDescent="0.3">
      <c r="B12" s="24"/>
      <c r="C12" s="25" t="s">
        <v>9</v>
      </c>
      <c r="D12" s="26"/>
      <c r="E12" s="27"/>
      <c r="F12" s="28">
        <f>[1]Hárok2!I71*-1</f>
        <v>-662492.06999999995</v>
      </c>
      <c r="G12" s="28"/>
    </row>
    <row r="13" spans="2:7" x14ac:dyDescent="0.3">
      <c r="B13" s="24"/>
      <c r="C13" s="29" t="s">
        <v>10</v>
      </c>
      <c r="D13" s="26"/>
      <c r="E13" s="27"/>
      <c r="F13" s="30">
        <f>[1]Hárok2!I75</f>
        <v>3800.0799999999981</v>
      </c>
      <c r="G13" s="30"/>
    </row>
    <row r="14" spans="2:7" x14ac:dyDescent="0.3">
      <c r="B14" s="24"/>
      <c r="C14" s="25" t="s">
        <v>11</v>
      </c>
      <c r="D14" s="26"/>
      <c r="E14" s="27"/>
      <c r="F14" s="28">
        <f>[1]Hárok2!I76</f>
        <v>32381.97</v>
      </c>
      <c r="G14" s="28"/>
    </row>
    <row r="15" spans="2:7" x14ac:dyDescent="0.3">
      <c r="B15" s="24"/>
      <c r="C15" s="25" t="s">
        <v>12</v>
      </c>
      <c r="D15" s="26"/>
      <c r="E15" s="27"/>
      <c r="F15" s="28"/>
      <c r="G15" s="28"/>
    </row>
    <row r="16" spans="2:7" ht="15" thickBot="1" x14ac:dyDescent="0.35">
      <c r="B16" s="31"/>
      <c r="C16" s="32" t="s">
        <v>13</v>
      </c>
      <c r="D16" s="33"/>
      <c r="E16" s="34"/>
      <c r="F16" s="35">
        <f>[1]Hárok2!I79</f>
        <v>-30251.019999999997</v>
      </c>
      <c r="G16" s="35"/>
    </row>
    <row r="17" spans="2:8" ht="15" thickBot="1" x14ac:dyDescent="0.35">
      <c r="B17" s="36" t="s">
        <v>14</v>
      </c>
      <c r="C17" s="37" t="s">
        <v>15</v>
      </c>
      <c r="D17" s="38"/>
      <c r="E17" s="39"/>
      <c r="F17" s="40">
        <f t="shared" ref="F17" si="1">SUM(F18:F22)</f>
        <v>14283.629999998491</v>
      </c>
      <c r="G17" s="40">
        <v>-46591</v>
      </c>
    </row>
    <row r="18" spans="2:8" x14ac:dyDescent="0.3">
      <c r="B18" s="19"/>
      <c r="C18" s="20" t="s">
        <v>16</v>
      </c>
      <c r="D18" s="21"/>
      <c r="E18" s="22"/>
      <c r="F18" s="23">
        <f>[1]Hárok2!I101</f>
        <v>125063.03</v>
      </c>
      <c r="G18" s="23"/>
    </row>
    <row r="19" spans="2:8" x14ac:dyDescent="0.3">
      <c r="B19" s="41"/>
      <c r="C19" s="29" t="s">
        <v>17</v>
      </c>
      <c r="D19" s="42"/>
      <c r="E19" s="43"/>
      <c r="F19" s="30">
        <f>[1]Hárok2!I103</f>
        <v>-429489.84000000008</v>
      </c>
      <c r="G19" s="30"/>
    </row>
    <row r="20" spans="2:8" x14ac:dyDescent="0.3">
      <c r="B20" s="41"/>
      <c r="C20" s="29" t="s">
        <v>18</v>
      </c>
      <c r="D20" s="42"/>
      <c r="E20" s="43"/>
      <c r="F20" s="30">
        <f>[1]Hárok2!I106</f>
        <v>318710.43999999855</v>
      </c>
      <c r="G20" s="30"/>
    </row>
    <row r="21" spans="2:8" x14ac:dyDescent="0.3">
      <c r="B21" s="41"/>
      <c r="C21" s="29" t="s">
        <v>19</v>
      </c>
      <c r="D21" s="42"/>
      <c r="E21" s="43"/>
      <c r="F21" s="30"/>
      <c r="G21" s="30"/>
    </row>
    <row r="22" spans="2:8" ht="15" thickBot="1" x14ac:dyDescent="0.35">
      <c r="B22" s="41"/>
      <c r="C22" s="29" t="s">
        <v>20</v>
      </c>
      <c r="D22" s="42"/>
      <c r="E22" s="43"/>
      <c r="F22" s="30"/>
      <c r="G22" s="30"/>
    </row>
    <row r="23" spans="2:8" ht="15" thickBot="1" x14ac:dyDescent="0.35">
      <c r="B23" s="36" t="s">
        <v>21</v>
      </c>
      <c r="C23" s="37" t="s">
        <v>22</v>
      </c>
      <c r="D23" s="38"/>
      <c r="E23" s="39"/>
      <c r="F23" s="40">
        <f>F6+F7+F17</f>
        <v>1087946.6299999985</v>
      </c>
      <c r="G23" s="40">
        <f t="shared" ref="G23" si="2">G6+G7+G17</f>
        <v>1043632</v>
      </c>
    </row>
    <row r="24" spans="2:8" ht="15" thickBot="1" x14ac:dyDescent="0.35">
      <c r="B24" s="44" t="s">
        <v>23</v>
      </c>
      <c r="C24" s="21" t="s">
        <v>24</v>
      </c>
      <c r="D24" s="21"/>
      <c r="E24" s="21"/>
      <c r="F24" s="45">
        <f>[1]Hárok2!I92</f>
        <v>-290384</v>
      </c>
      <c r="G24" s="13">
        <v>-78110</v>
      </c>
      <c r="H24" s="46"/>
    </row>
    <row r="25" spans="2:8" ht="15" thickBot="1" x14ac:dyDescent="0.35">
      <c r="B25" s="36" t="s">
        <v>25</v>
      </c>
      <c r="C25" s="37" t="s">
        <v>26</v>
      </c>
      <c r="D25" s="38"/>
      <c r="E25" s="39"/>
      <c r="F25" s="40">
        <f t="shared" ref="F25:G25" si="3">F23+F24</f>
        <v>797562.62999999849</v>
      </c>
      <c r="G25" s="40">
        <f t="shared" si="3"/>
        <v>965522</v>
      </c>
    </row>
    <row r="26" spans="2:8" x14ac:dyDescent="0.3">
      <c r="B26" s="19"/>
      <c r="C26" s="20" t="s">
        <v>27</v>
      </c>
      <c r="D26" s="21"/>
      <c r="E26" s="22"/>
      <c r="F26" s="23">
        <f>[1]Hárok2!I57</f>
        <v>-134310.78000000009</v>
      </c>
      <c r="G26" s="23">
        <v>-742665</v>
      </c>
    </row>
    <row r="27" spans="2:8" x14ac:dyDescent="0.3">
      <c r="B27" s="41"/>
      <c r="C27" s="29" t="s">
        <v>28</v>
      </c>
      <c r="D27" s="42"/>
      <c r="E27" s="43"/>
      <c r="F27" s="30">
        <f>[1]Hárok2!I71</f>
        <v>662492.06999999995</v>
      </c>
      <c r="G27" s="30">
        <v>685963</v>
      </c>
    </row>
    <row r="28" spans="2:8" x14ac:dyDescent="0.3">
      <c r="B28" s="41"/>
      <c r="C28" s="29" t="s">
        <v>29</v>
      </c>
      <c r="D28" s="42"/>
      <c r="E28" s="43"/>
      <c r="F28" s="30"/>
      <c r="G28" s="30"/>
    </row>
    <row r="29" spans="2:8" ht="15" thickBot="1" x14ac:dyDescent="0.35">
      <c r="B29" s="24"/>
      <c r="C29" s="25" t="s">
        <v>30</v>
      </c>
      <c r="D29" s="26"/>
      <c r="E29" s="27"/>
      <c r="F29" s="28"/>
      <c r="G29" s="28"/>
    </row>
    <row r="30" spans="2:8" ht="15" thickBot="1" x14ac:dyDescent="0.35">
      <c r="B30" s="36" t="s">
        <v>31</v>
      </c>
      <c r="C30" s="37" t="s">
        <v>32</v>
      </c>
      <c r="D30" s="47"/>
      <c r="E30" s="48"/>
      <c r="F30" s="40">
        <f t="shared" ref="F30:G30" si="4">SUM(F26:F29)</f>
        <v>528181.2899999998</v>
      </c>
      <c r="G30" s="40">
        <f t="shared" si="4"/>
        <v>-56702</v>
      </c>
    </row>
    <row r="31" spans="2:8" x14ac:dyDescent="0.3">
      <c r="B31" s="19"/>
      <c r="C31" s="20" t="s">
        <v>33</v>
      </c>
      <c r="D31" s="49"/>
      <c r="E31" s="50"/>
      <c r="F31" s="23"/>
      <c r="G31" s="23"/>
    </row>
    <row r="32" spans="2:8" x14ac:dyDescent="0.3">
      <c r="B32" s="41"/>
      <c r="C32" s="29" t="s">
        <v>34</v>
      </c>
      <c r="D32" s="42"/>
      <c r="E32" s="43"/>
      <c r="F32" s="30"/>
      <c r="G32" s="30"/>
    </row>
    <row r="33" spans="2:10" x14ac:dyDescent="0.3">
      <c r="B33" s="41"/>
      <c r="C33" s="29" t="s">
        <v>35</v>
      </c>
      <c r="D33" s="42"/>
      <c r="E33" s="43"/>
      <c r="F33" s="30">
        <f>[1]Hárok2!I114</f>
        <v>-441436.86999999988</v>
      </c>
      <c r="G33" s="30">
        <v>-631024</v>
      </c>
    </row>
    <row r="34" spans="2:10" x14ac:dyDescent="0.3">
      <c r="B34" s="41"/>
      <c r="C34" s="29" t="s">
        <v>36</v>
      </c>
      <c r="D34" s="42"/>
      <c r="E34" s="43"/>
      <c r="F34" s="30">
        <f>-1*[1]Hárok2!H96</f>
        <v>-27210.000000000004</v>
      </c>
      <c r="G34" s="30">
        <v>-33299</v>
      </c>
    </row>
    <row r="35" spans="2:10" ht="15" thickBot="1" x14ac:dyDescent="0.35">
      <c r="B35" s="24"/>
      <c r="C35" s="25" t="s">
        <v>37</v>
      </c>
      <c r="D35" s="26"/>
      <c r="E35" s="27"/>
      <c r="F35" s="28">
        <f>-1*[1]Hárok2!I94</f>
        <v>-269172.8</v>
      </c>
      <c r="G35" s="28">
        <v>-71300</v>
      </c>
    </row>
    <row r="36" spans="2:10" ht="15" thickBot="1" x14ac:dyDescent="0.35">
      <c r="B36" s="36" t="s">
        <v>38</v>
      </c>
      <c r="C36" s="37" t="s">
        <v>39</v>
      </c>
      <c r="D36" s="47"/>
      <c r="E36" s="48"/>
      <c r="F36" s="40">
        <f t="shared" ref="F36:G36" si="5">SUM(F31:F35)</f>
        <v>-737819.66999999993</v>
      </c>
      <c r="G36" s="40">
        <f t="shared" si="5"/>
        <v>-735623</v>
      </c>
    </row>
    <row r="37" spans="2:10" ht="15" thickBot="1" x14ac:dyDescent="0.35">
      <c r="B37" s="36" t="s">
        <v>40</v>
      </c>
      <c r="C37" s="37" t="s">
        <v>41</v>
      </c>
      <c r="D37" s="38"/>
      <c r="E37" s="39"/>
      <c r="F37" s="40">
        <f t="shared" ref="F37:G37" si="6">F25+F30+F36</f>
        <v>587924.24999999837</v>
      </c>
      <c r="G37" s="40">
        <f t="shared" si="6"/>
        <v>173197</v>
      </c>
      <c r="I37" s="51"/>
      <c r="J37" s="51"/>
    </row>
    <row r="38" spans="2:10" ht="15" thickBot="1" x14ac:dyDescent="0.35">
      <c r="B38" s="36" t="s">
        <v>42</v>
      </c>
      <c r="C38" s="37" t="s">
        <v>43</v>
      </c>
      <c r="D38" s="38"/>
      <c r="E38" s="39"/>
      <c r="F38" s="40">
        <v>215670</v>
      </c>
      <c r="G38" s="40">
        <v>42473</v>
      </c>
      <c r="I38" s="51"/>
    </row>
    <row r="39" spans="2:10" ht="15" thickBot="1" x14ac:dyDescent="0.35">
      <c r="B39" s="36" t="s">
        <v>44</v>
      </c>
      <c r="C39" s="37" t="s">
        <v>45</v>
      </c>
      <c r="D39" s="38"/>
      <c r="E39" s="39"/>
      <c r="F39" s="40">
        <v>803594</v>
      </c>
      <c r="G39" s="40">
        <v>215670</v>
      </c>
    </row>
    <row r="40" spans="2:10" ht="15" thickBot="1" x14ac:dyDescent="0.35">
      <c r="B40" s="41"/>
      <c r="C40" s="25" t="s">
        <v>46</v>
      </c>
      <c r="D40" s="52"/>
      <c r="E40" s="53"/>
      <c r="F40" s="25"/>
      <c r="G40" s="55"/>
    </row>
    <row r="41" spans="2:10" ht="15" thickBot="1" x14ac:dyDescent="0.35">
      <c r="B41" s="36" t="s">
        <v>47</v>
      </c>
      <c r="C41" s="37" t="s">
        <v>48</v>
      </c>
      <c r="D41" s="38"/>
      <c r="E41" s="39"/>
      <c r="F41" s="40">
        <f t="shared" ref="F41:G41" si="7">F37+F38</f>
        <v>803594.24999999837</v>
      </c>
      <c r="G41" s="40">
        <f t="shared" si="7"/>
        <v>215670</v>
      </c>
    </row>
    <row r="42" spans="2:10" ht="15" x14ac:dyDescent="0.25">
      <c r="F42" s="54"/>
      <c r="G42" s="54"/>
    </row>
  </sheetData>
  <mergeCells count="2">
    <mergeCell ref="B1:G1"/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Zuzana Kováčova</cp:lastModifiedBy>
  <dcterms:created xsi:type="dcterms:W3CDTF">2022-03-28T09:19:41Z</dcterms:created>
  <dcterms:modified xsi:type="dcterms:W3CDTF">2022-03-28T13:37:16Z</dcterms:modified>
</cp:coreProperties>
</file>