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795" windowHeight="7440"/>
  </bookViews>
  <sheets>
    <sheet name="2021" sheetId="1" r:id="rId1"/>
  </sheets>
  <definedNames>
    <definedName name="_xlnm.Print_Area" localSheetId="0">'2021'!$A$1:$AF$991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01" i="1" l="1"/>
  <c r="M755" i="1"/>
  <c r="AC668" i="1"/>
  <c r="AC667" i="1"/>
  <c r="Y668" i="1"/>
  <c r="Y667" i="1"/>
  <c r="M674" i="1" l="1"/>
  <c r="M562" i="1"/>
  <c r="Y910" i="1" l="1"/>
  <c r="Y917" i="1" s="1"/>
  <c r="U917" i="1"/>
  <c r="U931" i="1"/>
  <c r="Y931" i="1"/>
  <c r="U940" i="1"/>
  <c r="Y940" i="1"/>
  <c r="U948" i="1"/>
  <c r="Y948" i="1"/>
  <c r="U955" i="1"/>
  <c r="Y955" i="1"/>
  <c r="Y811" i="1" l="1"/>
  <c r="U807" i="1"/>
  <c r="Y803" i="1"/>
  <c r="Y802" i="1"/>
  <c r="Y801" i="1"/>
  <c r="Y800" i="1"/>
  <c r="W551" i="1"/>
  <c r="W554" i="1"/>
  <c r="W566" i="1"/>
  <c r="Y807" i="1" l="1"/>
  <c r="I651" i="1"/>
  <c r="M651" i="1" l="1"/>
  <c r="M766" i="1" l="1"/>
  <c r="M768" i="1"/>
  <c r="W768" i="1"/>
  <c r="AH667" i="1"/>
  <c r="M765" i="1" l="1"/>
  <c r="AB527" i="1"/>
  <c r="AB526" i="1"/>
  <c r="AB525" i="1"/>
  <c r="AB524" i="1"/>
  <c r="AB523" i="1"/>
  <c r="AB522" i="1"/>
  <c r="AB521" i="1"/>
  <c r="AB520" i="1"/>
  <c r="W519" i="1"/>
  <c r="R519" i="1"/>
  <c r="M519" i="1"/>
  <c r="H519" i="1"/>
  <c r="AB518" i="1"/>
  <c r="W517" i="1"/>
  <c r="R517" i="1"/>
  <c r="M517" i="1"/>
  <c r="H517" i="1"/>
  <c r="AB519" i="1" l="1"/>
  <c r="AB517" i="1"/>
  <c r="AB357" i="1" l="1"/>
  <c r="Y357" i="1"/>
  <c r="V357" i="1"/>
  <c r="S357" i="1"/>
  <c r="P357" i="1"/>
  <c r="M357" i="1"/>
  <c r="J357" i="1"/>
  <c r="G357" i="1"/>
  <c r="AB355" i="1"/>
  <c r="Y355" i="1"/>
  <c r="V355" i="1"/>
  <c r="S355" i="1"/>
  <c r="P355" i="1"/>
  <c r="M355" i="1"/>
  <c r="J355" i="1"/>
  <c r="G355" i="1"/>
  <c r="AE354" i="1"/>
  <c r="AE353" i="1"/>
  <c r="AE352" i="1"/>
  <c r="AE351" i="1"/>
  <c r="AB349" i="1"/>
  <c r="Y349" i="1"/>
  <c r="V349" i="1"/>
  <c r="S349" i="1"/>
  <c r="P349" i="1"/>
  <c r="M349" i="1"/>
  <c r="J349" i="1"/>
  <c r="G349" i="1"/>
  <c r="AE348" i="1"/>
  <c r="AE347" i="1"/>
  <c r="AE346" i="1"/>
  <c r="AE345" i="1"/>
  <c r="AB343" i="1"/>
  <c r="AB358" i="1" s="1"/>
  <c r="Y343" i="1"/>
  <c r="Y358" i="1" s="1"/>
  <c r="V343" i="1"/>
  <c r="V358" i="1" s="1"/>
  <c r="S343" i="1"/>
  <c r="S358" i="1" s="1"/>
  <c r="P343" i="1"/>
  <c r="P358" i="1" s="1"/>
  <c r="M343" i="1"/>
  <c r="M358" i="1" s="1"/>
  <c r="J343" i="1"/>
  <c r="J358" i="1" s="1"/>
  <c r="G343" i="1"/>
  <c r="AE342" i="1"/>
  <c r="AE341" i="1"/>
  <c r="AE340" i="1"/>
  <c r="AE339" i="1"/>
  <c r="AE357" i="1" s="1"/>
  <c r="AA299" i="1"/>
  <c r="X299" i="1"/>
  <c r="U299" i="1"/>
  <c r="R299" i="1"/>
  <c r="O299" i="1"/>
  <c r="L299" i="1"/>
  <c r="I299" i="1"/>
  <c r="AA297" i="1"/>
  <c r="X297" i="1"/>
  <c r="U297" i="1"/>
  <c r="R297" i="1"/>
  <c r="O297" i="1"/>
  <c r="L297" i="1"/>
  <c r="I297" i="1"/>
  <c r="AD296" i="1"/>
  <c r="AD295" i="1"/>
  <c r="AD294" i="1"/>
  <c r="AD293" i="1"/>
  <c r="AA291" i="1"/>
  <c r="X291" i="1"/>
  <c r="U291" i="1"/>
  <c r="R291" i="1"/>
  <c r="O291" i="1"/>
  <c r="L291" i="1"/>
  <c r="I291" i="1"/>
  <c r="AD290" i="1"/>
  <c r="AD289" i="1"/>
  <c r="AD288" i="1"/>
  <c r="AD287" i="1"/>
  <c r="AA285" i="1"/>
  <c r="X285" i="1"/>
  <c r="U285" i="1"/>
  <c r="R285" i="1"/>
  <c r="O285" i="1"/>
  <c r="L285" i="1"/>
  <c r="I285" i="1"/>
  <c r="AD284" i="1"/>
  <c r="AD283" i="1"/>
  <c r="AD282" i="1"/>
  <c r="AD281" i="1"/>
  <c r="G358" i="1" l="1"/>
  <c r="AD299" i="1"/>
  <c r="I300" i="1"/>
  <c r="U300" i="1"/>
  <c r="AE349" i="1"/>
  <c r="AE355" i="1"/>
  <c r="L300" i="1"/>
  <c r="X300" i="1"/>
  <c r="AD297" i="1"/>
  <c r="O300" i="1"/>
  <c r="AA300" i="1"/>
  <c r="AD291" i="1"/>
  <c r="AD285" i="1"/>
  <c r="R300" i="1"/>
  <c r="AE343" i="1"/>
  <c r="Y888" i="1"/>
  <c r="U888" i="1"/>
  <c r="Q888" i="1"/>
  <c r="M888" i="1"/>
  <c r="AC887" i="1"/>
  <c r="AC886" i="1"/>
  <c r="AC885" i="1"/>
  <c r="AC884" i="1"/>
  <c r="AC883" i="1"/>
  <c r="AC882" i="1"/>
  <c r="AC881" i="1"/>
  <c r="AC880" i="1"/>
  <c r="AC879" i="1"/>
  <c r="AC878" i="1"/>
  <c r="AC877" i="1"/>
  <c r="AC876" i="1"/>
  <c r="AC875" i="1"/>
  <c r="AC874" i="1"/>
  <c r="AC873" i="1"/>
  <c r="AC872" i="1"/>
  <c r="AC871" i="1"/>
  <c r="AC870" i="1"/>
  <c r="AC869" i="1"/>
  <c r="Y864" i="1"/>
  <c r="U864" i="1"/>
  <c r="Q864" i="1"/>
  <c r="M864" i="1"/>
  <c r="AC863" i="1"/>
  <c r="AC862" i="1"/>
  <c r="AC861" i="1"/>
  <c r="AC860" i="1"/>
  <c r="AC859" i="1"/>
  <c r="AC858" i="1"/>
  <c r="AC857" i="1"/>
  <c r="AC856" i="1"/>
  <c r="AC855" i="1"/>
  <c r="AC854" i="1"/>
  <c r="AC853" i="1"/>
  <c r="AC852" i="1"/>
  <c r="AC851" i="1"/>
  <c r="AC850" i="1"/>
  <c r="AC849" i="1"/>
  <c r="AC848" i="1"/>
  <c r="AC847" i="1"/>
  <c r="AC846" i="1"/>
  <c r="AC845" i="1"/>
  <c r="I807" i="1"/>
  <c r="M803" i="1"/>
  <c r="M802" i="1"/>
  <c r="M801" i="1"/>
  <c r="M800" i="1"/>
  <c r="W778" i="1"/>
  <c r="M778" i="1"/>
  <c r="W765" i="1"/>
  <c r="W756" i="1"/>
  <c r="M756" i="1"/>
  <c r="W730" i="1"/>
  <c r="M730" i="1"/>
  <c r="W722" i="1"/>
  <c r="M722" i="1"/>
  <c r="M703" i="1"/>
  <c r="W692" i="1"/>
  <c r="M692" i="1"/>
  <c r="W686" i="1"/>
  <c r="M686" i="1"/>
  <c r="AC670" i="1"/>
  <c r="AC677" i="1" s="1"/>
  <c r="Y670" i="1"/>
  <c r="Y677" i="1" s="1"/>
  <c r="U670" i="1"/>
  <c r="M670" i="1"/>
  <c r="AC658" i="1"/>
  <c r="Y658" i="1"/>
  <c r="U658" i="1"/>
  <c r="Q658" i="1"/>
  <c r="M658" i="1"/>
  <c r="I658" i="1"/>
  <c r="AC629" i="1"/>
  <c r="Y629" i="1"/>
  <c r="U629" i="1"/>
  <c r="Q629" i="1"/>
  <c r="M629" i="1"/>
  <c r="I629" i="1"/>
  <c r="M581" i="1"/>
  <c r="M583" i="1" s="1"/>
  <c r="M564" i="1"/>
  <c r="M565" i="1" s="1"/>
  <c r="M566" i="1" s="1"/>
  <c r="M554" i="1"/>
  <c r="M551" i="1"/>
  <c r="W538" i="1"/>
  <c r="M538" i="1"/>
  <c r="W535" i="1"/>
  <c r="M535" i="1"/>
  <c r="AB512" i="1"/>
  <c r="AB511" i="1"/>
  <c r="AB510" i="1"/>
  <c r="AB509" i="1"/>
  <c r="AB508" i="1"/>
  <c r="AB507" i="1"/>
  <c r="AB506" i="1"/>
  <c r="AB505" i="1"/>
  <c r="W504" i="1"/>
  <c r="R504" i="1"/>
  <c r="M504" i="1"/>
  <c r="H504" i="1"/>
  <c r="AB503" i="1"/>
  <c r="R502" i="1"/>
  <c r="M502" i="1"/>
  <c r="H502" i="1"/>
  <c r="Q493" i="1"/>
  <c r="X475" i="1"/>
  <c r="O475" i="1"/>
  <c r="X473" i="1"/>
  <c r="O473" i="1"/>
  <c r="O465" i="1"/>
  <c r="X463" i="1"/>
  <c r="O463" i="1"/>
  <c r="W447" i="1"/>
  <c r="M447" i="1"/>
  <c r="M435" i="1"/>
  <c r="W434" i="1"/>
  <c r="W435" i="1" s="1"/>
  <c r="S428" i="1"/>
  <c r="L428" i="1"/>
  <c r="Z427" i="1"/>
  <c r="Z426" i="1"/>
  <c r="Z425" i="1"/>
  <c r="Z424" i="1"/>
  <c r="Z423" i="1"/>
  <c r="Z422" i="1"/>
  <c r="Z421" i="1"/>
  <c r="Z420" i="1"/>
  <c r="S418" i="1"/>
  <c r="L418" i="1"/>
  <c r="Z417" i="1"/>
  <c r="Z416" i="1"/>
  <c r="Z415" i="1"/>
  <c r="Z414" i="1"/>
  <c r="Z413" i="1"/>
  <c r="W405" i="1"/>
  <c r="R405" i="1"/>
  <c r="M405" i="1"/>
  <c r="H405" i="1"/>
  <c r="AB404" i="1"/>
  <c r="AB403" i="1"/>
  <c r="AB402" i="1"/>
  <c r="AB401" i="1"/>
  <c r="AB400" i="1"/>
  <c r="W385" i="1"/>
  <c r="R385" i="1"/>
  <c r="M385" i="1"/>
  <c r="H385" i="1"/>
  <c r="AB384" i="1"/>
  <c r="AB383" i="1"/>
  <c r="AB382" i="1"/>
  <c r="AB381" i="1"/>
  <c r="AB380" i="1"/>
  <c r="AB379" i="1"/>
  <c r="AB332" i="1"/>
  <c r="Y332" i="1"/>
  <c r="V332" i="1"/>
  <c r="S332" i="1"/>
  <c r="P332" i="1"/>
  <c r="M332" i="1"/>
  <c r="J332" i="1"/>
  <c r="G332" i="1"/>
  <c r="AB330" i="1"/>
  <c r="Y330" i="1"/>
  <c r="V330" i="1"/>
  <c r="S330" i="1"/>
  <c r="P330" i="1"/>
  <c r="M330" i="1"/>
  <c r="J330" i="1"/>
  <c r="G330" i="1"/>
  <c r="AE329" i="1"/>
  <c r="AE328" i="1"/>
  <c r="AE327" i="1"/>
  <c r="AE326" i="1"/>
  <c r="AB324" i="1"/>
  <c r="Y324" i="1"/>
  <c r="V324" i="1"/>
  <c r="S324" i="1"/>
  <c r="P324" i="1"/>
  <c r="M324" i="1"/>
  <c r="J324" i="1"/>
  <c r="G324" i="1"/>
  <c r="AE323" i="1"/>
  <c r="AE322" i="1"/>
  <c r="AE321" i="1"/>
  <c r="AE320" i="1"/>
  <c r="AB318" i="1"/>
  <c r="AB333" i="1" s="1"/>
  <c r="Y318" i="1"/>
  <c r="Y333" i="1" s="1"/>
  <c r="V318" i="1"/>
  <c r="V333" i="1" s="1"/>
  <c r="S318" i="1"/>
  <c r="S333" i="1" s="1"/>
  <c r="P318" i="1"/>
  <c r="M318" i="1"/>
  <c r="J318" i="1"/>
  <c r="G318" i="1"/>
  <c r="G333" i="1" s="1"/>
  <c r="AE317" i="1"/>
  <c r="AE316" i="1"/>
  <c r="AE315" i="1"/>
  <c r="AE314" i="1"/>
  <c r="AA275" i="1"/>
  <c r="X275" i="1"/>
  <c r="U275" i="1"/>
  <c r="R275" i="1"/>
  <c r="O275" i="1"/>
  <c r="L275" i="1"/>
  <c r="I275" i="1"/>
  <c r="AA273" i="1"/>
  <c r="X273" i="1"/>
  <c r="U273" i="1"/>
  <c r="R273" i="1"/>
  <c r="O273" i="1"/>
  <c r="L273" i="1"/>
  <c r="I273" i="1"/>
  <c r="AD272" i="1"/>
  <c r="AD271" i="1"/>
  <c r="AD270" i="1"/>
  <c r="AD269" i="1"/>
  <c r="AA267" i="1"/>
  <c r="X267" i="1"/>
  <c r="U267" i="1"/>
  <c r="R267" i="1"/>
  <c r="O267" i="1"/>
  <c r="L267" i="1"/>
  <c r="I267" i="1"/>
  <c r="AD266" i="1"/>
  <c r="AD265" i="1"/>
  <c r="AD264" i="1"/>
  <c r="AD263" i="1"/>
  <c r="AA261" i="1"/>
  <c r="X261" i="1"/>
  <c r="U261" i="1"/>
  <c r="R261" i="1"/>
  <c r="O261" i="1"/>
  <c r="L261" i="1"/>
  <c r="I261" i="1"/>
  <c r="AD260" i="1"/>
  <c r="AD259" i="1"/>
  <c r="AD258" i="1"/>
  <c r="AD257" i="1"/>
  <c r="AB51" i="1"/>
  <c r="W51" i="1"/>
  <c r="R51" i="1"/>
  <c r="M51" i="1"/>
  <c r="P333" i="1" l="1"/>
  <c r="AD300" i="1"/>
  <c r="AE358" i="1"/>
  <c r="M333" i="1"/>
  <c r="J333" i="1"/>
  <c r="AD275" i="1"/>
  <c r="AE318" i="1"/>
  <c r="AE324" i="1"/>
  <c r="AE330" i="1"/>
  <c r="O276" i="1"/>
  <c r="AD267" i="1"/>
  <c r="Z418" i="1"/>
  <c r="AA276" i="1"/>
  <c r="AD261" i="1"/>
  <c r="AD276" i="1" s="1"/>
  <c r="R276" i="1"/>
  <c r="AB385" i="1"/>
  <c r="M807" i="1"/>
  <c r="AE332" i="1"/>
  <c r="I276" i="1"/>
  <c r="AB502" i="1"/>
  <c r="AC888" i="1"/>
  <c r="U276" i="1"/>
  <c r="L276" i="1"/>
  <c r="X276" i="1"/>
  <c r="AD273" i="1"/>
  <c r="AB405" i="1"/>
  <c r="Z428" i="1"/>
  <c r="AB504" i="1"/>
  <c r="AC864" i="1"/>
  <c r="AE333" i="1" l="1"/>
</calcChain>
</file>

<file path=xl/comments1.xml><?xml version="1.0" encoding="utf-8"?>
<comments xmlns="http://schemas.openxmlformats.org/spreadsheetml/2006/main">
  <authors>
    <author>Autor</author>
  </authors>
  <commentList>
    <comment ref="W538" authorId="0" shapeId="0">
      <text>
        <r>
          <rPr>
            <sz val="11"/>
            <color theme="1"/>
            <rFont val="Calibri"/>
            <family val="2"/>
            <scheme val="minor"/>
          </rPr>
          <t>[Zreťazený komentár]
Vaša verzia programu Excel vám umožňuje čítať tento zreťazený komentár, avšak akékoľvek jeho zmeny sa odstránia, ak sa súbor otvorí v novšej verzii programu Excel. Ďalšie informácie: https://go.microsoft.com/fwlink/?linkid=870924
Komentár:
    opravila som čísla, boli tam z roku 2019</t>
        </r>
      </text>
    </comment>
  </commentList>
</comments>
</file>

<file path=xl/sharedStrings.xml><?xml version="1.0" encoding="utf-8"?>
<sst xmlns="http://schemas.openxmlformats.org/spreadsheetml/2006/main" count="930" uniqueCount="610">
  <si>
    <t>Poznámky Úč PODV 3 - 01</t>
  </si>
  <si>
    <t>DIČ</t>
  </si>
  <si>
    <t>IČO</t>
  </si>
  <si>
    <t>KOVOSTROJ a.s. Medzilaborce</t>
  </si>
  <si>
    <r>
      <t>1.      </t>
    </r>
    <r>
      <rPr>
        <b/>
        <u/>
        <sz val="10"/>
        <rFont val="Arial"/>
        <family val="2"/>
        <charset val="238"/>
      </rPr>
      <t>POPIS SPOLOČNOSTI</t>
    </r>
  </si>
  <si>
    <t xml:space="preserve">Obchodné meno a sídlo:  </t>
  </si>
  <si>
    <t>Mierová 297/11, 068 01  Medzilaborce</t>
  </si>
  <si>
    <t>Dátum založenia:</t>
  </si>
  <si>
    <t xml:space="preserve">28.apríla 2000 </t>
  </si>
  <si>
    <t xml:space="preserve">Dátum vzniku:                </t>
  </si>
  <si>
    <t xml:space="preserve">20.júna 2000 zapísaná do Obchodného registra  vedenom na Okresnom súde         </t>
  </si>
  <si>
    <t>Prešov, oddiel: SA,  vložka číslo : 10181/P</t>
  </si>
  <si>
    <t>IČO:</t>
  </si>
  <si>
    <t>Hlavným predmetom činnosti je:</t>
  </si>
  <si>
    <t>1.</t>
  </si>
  <si>
    <t>Výroba a montáž, rekonštrukcie a periodické skúšky  vyhradených tlakových zariadení,</t>
  </si>
  <si>
    <t>2.</t>
  </si>
  <si>
    <t>výroba a montáž kovových konštrukcií,</t>
  </si>
  <si>
    <t>3.</t>
  </si>
  <si>
    <t>výroba poľnohospodárskej techniky,</t>
  </si>
  <si>
    <t>4.</t>
  </si>
  <si>
    <t>výroba a montáž kovových prefabrikátov pre stavby,</t>
  </si>
  <si>
    <t>5.</t>
  </si>
  <si>
    <t>výroba nádrží, zásobníkov a kontajnerov z kovu,</t>
  </si>
  <si>
    <t>6.</t>
  </si>
  <si>
    <t>výroba drevených obalov,</t>
  </si>
  <si>
    <t>7.</t>
  </si>
  <si>
    <t>kovanie, lisovanie, razenie a valcovanie kovov, prášková metalurgia,</t>
  </si>
  <si>
    <t>8.</t>
  </si>
  <si>
    <t>frézovanie, sústruženie a iné obrábanie kovov,</t>
  </si>
  <si>
    <t>9.</t>
  </si>
  <si>
    <t>povrchová úprava kovov,</t>
  </si>
  <si>
    <t>10.</t>
  </si>
  <si>
    <t>výroba nástrojov,</t>
  </si>
  <si>
    <t>11.</t>
  </si>
  <si>
    <t>výroba drobných kovových obalov,</t>
  </si>
  <si>
    <t>12.</t>
  </si>
  <si>
    <t>výroba účelových zariadení a strojov,</t>
  </si>
  <si>
    <t>13.</t>
  </si>
  <si>
    <t>obchodná a sprostredkovateľská činnosť,</t>
  </si>
  <si>
    <t>14.</t>
  </si>
  <si>
    <t>výkup a predaj železného šrotu,</t>
  </si>
  <si>
    <t>15.</t>
  </si>
  <si>
    <t>zámočnícke a zváračské práce,</t>
  </si>
  <si>
    <t>16.</t>
  </si>
  <si>
    <t>skladovanie,</t>
  </si>
  <si>
    <t>17.</t>
  </si>
  <si>
    <t>prenájom nehnuteľností spojený s poskytovaním iných než základných služieb spojených s prenájmom,</t>
  </si>
  <si>
    <t>18.</t>
  </si>
  <si>
    <t>čistiace a upratovacie služby,</t>
  </si>
  <si>
    <t>19.</t>
  </si>
  <si>
    <t>prenájom hnuteľných vecí.</t>
  </si>
  <si>
    <t>Informácie o počte zamestnancov</t>
  </si>
  <si>
    <t>Názov položky</t>
  </si>
  <si>
    <t>Bežné účtovné obdobie</t>
  </si>
  <si>
    <t>Bezprostredne predchádzajúce účtovné obdobie</t>
  </si>
  <si>
    <t>Priemerný prepočítaný počet zamestnancov</t>
  </si>
  <si>
    <t>Stav zamestnancov ku dňu, ku ktorému sa zostavuje účtovná závierka, z toho:</t>
  </si>
  <si>
    <t>počet vedúcich zamestnancov</t>
  </si>
  <si>
    <t xml:space="preserve">Informácie o štruktúre akcionárov ku dňu, ku ktorému sa zostavuje účtovná závierka </t>
  </si>
  <si>
    <t>Spoločník, akcionár</t>
  </si>
  <si>
    <t>Výška podielu na základnom imaní</t>
  </si>
  <si>
    <t>Podiel na hlasovacích právach v %</t>
  </si>
  <si>
    <t>Iný podiel na ostatných položkách VI ako na ZI v %</t>
  </si>
  <si>
    <t>absolútne</t>
  </si>
  <si>
    <t>v %</t>
  </si>
  <si>
    <t>Fyzické osoby</t>
  </si>
  <si>
    <t>Spolu</t>
  </si>
  <si>
    <t>Spoločnosť nie je v žiadnom podniku neobmedzene ručiacim spoločníkom.</t>
  </si>
  <si>
    <t>Predstavenstvo (Konatelia)</t>
  </si>
  <si>
    <t>Predseda:</t>
  </si>
  <si>
    <t>Ing. Darko Karlovský</t>
  </si>
  <si>
    <t>Dozorná rada</t>
  </si>
  <si>
    <t>Ing. Matilda Sciranková</t>
  </si>
  <si>
    <t>Člen:</t>
  </si>
  <si>
    <t>Tibor Lučkai</t>
  </si>
  <si>
    <t xml:space="preserve">Spoločnosť nemá organizačnú zložku v zahraničí. </t>
  </si>
  <si>
    <r>
      <t>2.</t>
    </r>
    <r>
      <rPr>
        <b/>
        <sz val="7"/>
        <rFont val="Times New Roman"/>
        <family val="1"/>
        <charset val="238"/>
      </rPr>
      <t xml:space="preserve">       </t>
    </r>
    <r>
      <rPr>
        <b/>
        <u/>
        <sz val="10"/>
        <rFont val="Arial"/>
        <family val="2"/>
        <charset val="238"/>
      </rPr>
      <t>ZÁKLADNÉ VÝCHODISKÁ PRE ZOSTAVENIE ÚČTOVNEJ ZÁVIERKY</t>
    </r>
  </si>
  <si>
    <t xml:space="preserve">Účtovná závierka bola zostavená podľa Zákona č. 431/2002 Z.z. o účtovníctve v znení neskorších predpisov za predpokladu nepretržitého trvania jej činnosti a je zostavená ako riadna účtovná závierka. </t>
  </si>
  <si>
    <r>
      <t>3.</t>
    </r>
    <r>
      <rPr>
        <b/>
        <sz val="7"/>
        <rFont val="Times New Roman"/>
        <family val="1"/>
        <charset val="238"/>
      </rPr>
      <t>      </t>
    </r>
    <r>
      <rPr>
        <b/>
        <u/>
        <sz val="10"/>
        <rFont val="Arial"/>
        <family val="2"/>
        <charset val="238"/>
      </rPr>
      <t>VŠEOBECNÉ ÚČTOVNÉ ZÁSADY A METÓDY</t>
    </r>
  </si>
  <si>
    <t>a)    Dlhodobý nehmotný majetok</t>
  </si>
  <si>
    <t>Nakupovaný dlhodobý nehmotný majetok sa oceňuje v obstarávacích cenách, ktoré obsahujú cenu obstarania a náklady súvisiace s jeho obstaraním.</t>
  </si>
  <si>
    <t>Dlhodobý nehmotný majetok vytvorený vlastnou činnosťou sa oceňuje vlastnými nákladmi, ktoré zahrňujú priame materiálové a mzdové náklady a výrobné režijné náklady (prípadne časť správnych nákladov).</t>
  </si>
  <si>
    <t>Odpisovanie</t>
  </si>
  <si>
    <t>Dlhodobý nehmotný majetok sa odpisuje do nákladov počas predpokladanej doby životnosti príslušného majetku. Predpokladaná  doba používania, metóda odpisovania a odpisová  sadzba sú  stanovené pre jednotlivé skupiny dlhodobého nehmotného majetku  nasledovne:</t>
  </si>
  <si>
    <t>Predpokladaná doba používania</t>
  </si>
  <si>
    <t>Ročná odpisová sadzba</t>
  </si>
  <si>
    <t>Metóda odpisovania</t>
  </si>
  <si>
    <t>Softvér</t>
  </si>
  <si>
    <t>4 roky</t>
  </si>
  <si>
    <t>rovnomerné</t>
  </si>
  <si>
    <t xml:space="preserve">Ostatný dlhodobý nehmotný majetok </t>
  </si>
  <si>
    <t>V prípade prechodného zníženia úžitkovej hodnoty dlhodobého nehmotného majetku sa tvorí opravná položka vo výške rozdielu jeho zistenej úžitkovej hodnoty a zostatkovej hodnoty.</t>
  </si>
  <si>
    <t>b)    Dlhodobý hmotný majetok</t>
  </si>
  <si>
    <t>Nakupovaný dlhodobý hmotný majetok sa oceňuje v obstarávacích cenách, ktoré zahŕňajú cenu obstarania, náklady na dopravu, clo a ďalšie náklady súvisiace s obstaraním.</t>
  </si>
  <si>
    <t xml:space="preserve">Dlhodobý hmotný majetok vytvorený vlastnou činnosťou sa oceňuje vlastnými nákladmi, ktoré zahrňujú priame materiálové a mzdové náklady a výrobné režijné náklady (prípadne časť správnych nákladov). </t>
  </si>
  <si>
    <t>Náklady na technické zhodnotenie dlhodobého hmotného majetku zvyšujú jeho obstarávaciu cenu. Opravy a údržba sa účtujú do nákladov.</t>
  </si>
  <si>
    <t>Dlhodobý hmotný majetok sa odpisuje do nákladov počas predpokladanej doby životnosti príslušného majetku. Predpokladaná doba používania, metóda odpisovania a odpisová sadzba sú stanovené pre jednotlivé skupiny dlhodobého hmotného majetku  nasledovne:</t>
  </si>
  <si>
    <t>Stavby</t>
  </si>
  <si>
    <t>20 až 40 rokov</t>
  </si>
  <si>
    <t>3,3 až 5%</t>
  </si>
  <si>
    <t>Stroje, prístroje a zariadenia</t>
  </si>
  <si>
    <t>4 až 12 rokov</t>
  </si>
  <si>
    <t>12,5 až 25%</t>
  </si>
  <si>
    <t>Dopravné prostriedky</t>
  </si>
  <si>
    <t xml:space="preserve">4 až 6 rokov </t>
  </si>
  <si>
    <t>Iný dlhodobý hmotný majetok</t>
  </si>
  <si>
    <t>13 mesiacov</t>
  </si>
  <si>
    <t>7,7 až 92,3%</t>
  </si>
  <si>
    <t>V prípade prechodného zníženia úžitkovej hodnoty dlhodobého hmotného majetku sa tvorí opravná položka vo výške rozdielu jeho zistenej úžitkovej hodnoty a zostatkovej hodnoty.</t>
  </si>
  <si>
    <t>c)    Finančný majetok</t>
  </si>
  <si>
    <t>Krátkodobý finančný majetok tvoria ceniny, peniaze v hotovosti a na bankových účtoch.</t>
  </si>
  <si>
    <t>d)    Zásoby</t>
  </si>
  <si>
    <r>
      <t xml:space="preserve">Nakupované zásoby sú ocenené obstarávacou cenou. Obstarávacia cena zásob zahŕňa cenu obstarania a náklady súvisiace s ich obstaraním (náklady na prepravu, clo, provízie, atď.). Prijaté zľavy, diskonty, rabaty znižujú obstarávaciu cenu zásob. Nakupovaný materiál vydaný do spotreby sa od 01.01.2019 oceňuje v skutočnej obstarávacej cene. </t>
    </r>
    <r>
      <rPr>
        <b/>
        <sz val="10"/>
        <rFont val="Arial"/>
        <family val="2"/>
        <charset val="238"/>
      </rPr>
      <t xml:space="preserve"> </t>
    </r>
  </si>
  <si>
    <t>Zásoby vytvorené vlastnou činnosťou sa oceňujú vlastnými nákladmi. Vlastné náklady zahŕňajú priame materiálové a mzdové náklady a nepriame výrobné náklady (výrobná réžia). Výrobné režijné náklady zahŕňajú napr. mzdy majstrov, pomocných pracovníkov,odpisy, opravy strojov, energie.</t>
  </si>
  <si>
    <t xml:space="preserve">Zásoby obstarané iným spôsobom sa oceňujú reálnou hodnotou  v prípade bezodplatného nadobudnutia zásob alebo zásob novo zistených pri inventarizácii, t.j. cenou, za ktorú by sa majetok obstaral v čase, keď sa o ňom účtuje. </t>
  </si>
  <si>
    <t xml:space="preserve">V prípade prechodného zníženia úžitkovej hodnoty zásob sa tvorí  opravná položka. </t>
  </si>
  <si>
    <t xml:space="preserve">e)    Zákazková výroba </t>
  </si>
  <si>
    <t>Zákazková výroba sa oceňuje metódou percenta dokončenia, pričom stupeň dokončenia zákazky sa zisťuje ako pomer skutočne vynaložených nákladov na zákazku k celkovým nákladom na zákazku podľa rozpočtu. Náklady na zákazku na účely účtovania sú priame náklady súvisiace so zákazkou, nepriame náklady, ktoré sa dajú priradiť k zákazke, a iné náklady, napríklad správna réžia, náklady na výskum a vývoj, ktoré sa dajú priradiť k zákazke odo dňa zabezpečenia zmluvy až po jej úplné splnenie.</t>
  </si>
  <si>
    <t xml:space="preserve">Ak výsledok zákazkovej výroby ku dňu, ku ktorému sa zostavuje účtovná závierka, sa nemôže spoľahlivo odhadnúť, účtujú sa zmluvné výnosy v sume vynaložených zmluvných nákladov v danom účtovnom období, pri ktorých je pravdepodobné, že budú preplatené (ďalej len „metóda nulového zisku“). Možnosť spoľahlivého odhadu výsledku zákazkovej výroby sa prehodnocuje vždy ku dňu, ku ktorému sa zostavuje účtovná závierka. </t>
  </si>
  <si>
    <t>f)    Pohľadávky</t>
  </si>
  <si>
    <t>Pohľadávky oceňujeme pri ich vzniku alebo bezodplatnom nadobudnutí  menovitou hodnotou. Pri odplatnom nadobudnutí (postúpení) alebo nadobudnutí vkladom do základného imania ich oceňujeme obstarávacou cenou. Toto ocenenie sa znižuje o pochybné a nevymožiteľné pohľadávky.</t>
  </si>
  <si>
    <t>Ak je zostatková doba splatnosti pohľadávky dlhšia ako jeden rok, tvorí sa opravná položka, ktorá predstavuje rozdiel medzi menovitou a súčasnou hodnotou pohľadávky</t>
  </si>
  <si>
    <t>g)    Náklady budúcich období a príjmy budúcich období</t>
  </si>
  <si>
    <t>Náklady budúcich období a príjmy budúcich období sa oceňujú ich menovitou hodnotou, pričom sa vykazujú vo výške, ktorá je potrebná na dodržanie zásady vecnej a časovej súvislosti s účtovným obdobím.</t>
  </si>
  <si>
    <t xml:space="preserve">h)    Záväzky </t>
  </si>
  <si>
    <t>Dlhodobé i krátkodobé záväzky sa vykazujú v menovitých hodnotách. V položke iné záväzky sa vykazujú taktiež  hodnoty zistené pri ocenení finančných derivátov reálnou hodnotou.</t>
  </si>
  <si>
    <t>Dlhodobé, krátkodobé úvery sa vykazujú v menovitej hodnote. Za krátkodobý úver sa považuje aj časť dlhodobých úverov, ktorá je splatná do jedného roka od súvahového dňa.</t>
  </si>
  <si>
    <t xml:space="preserve">i)    Rezervy </t>
  </si>
  <si>
    <t>Rezervy sú záväzky s neurčitým časovým vymedzením alebo výškou, tvoria sa na krytie  známych rizík alebo strát z podnikania. Oceňujú sa v očakávanej výške záväzku.</t>
  </si>
  <si>
    <t>Podmienené záväzky (pokiaľ existujú) nie sú vykázané v súvahe z dôvodu vysokej neistoty pri stanovení ich výšky,  alebo termínu plnenia.</t>
  </si>
  <si>
    <t>j)    Výdavky budúcich období a výnosy budúcich období</t>
  </si>
  <si>
    <t>Výdavky budúcich období a výnosy budúcich období sa oceňujú ich menovitou hodnotou, pričom sa vykazujú vo výške, ktorá je potrebná na dodržanie zásady vecnej a časovej súvislosti s účtovným obdobím.</t>
  </si>
  <si>
    <t>k)    Vlastné imanie</t>
  </si>
  <si>
    <t xml:space="preserve">Vlastné imanie sa skladá zo základného imania, zákonného rezervného fondu, neuhradenej straty minulých rokov a výsledku hospodárenia v schvaľovacom konaní. </t>
  </si>
  <si>
    <t>Základné imanie spoločnosti sa vykazuje vo výške zapísanej v obchodnom registri okresného súdu Prešov. Pozostáva zo 64 akcií s menovitou hodnotou jednej akcie 33 250 EUR. Základné imanie bolo celé upísané a splatené.</t>
  </si>
  <si>
    <t xml:space="preserve">Spoločnosť vytvára rezervný fond 10% z čistého zisku vyčisleného v riadnej účtovnej závierke.  </t>
  </si>
  <si>
    <t>l)    Transakcie v cudzích menách</t>
  </si>
  <si>
    <t>Transakcie v cudzej mene sa prepočítavajú na eurá referenčným výmenným kurzom určeným a vyhláseným Európskou centrálnou bankou alebo Národnou bankou Slovenska v deň predchádzajúci dňu uskutočnenia účtovného prípadu.</t>
  </si>
  <si>
    <t>Peňažné aktíva a pasíva vyjadrené v cudzej mene sa prepočítavajú kurzom platným ku dňu zostavenia účtovnej závierky. Vzniknuté kurzové rozdiely sa vykazujú vo výkaze ziskov a strát.</t>
  </si>
  <si>
    <t xml:space="preserve">Kúpa a predaj cudzej meny sa prepočítava na euro kurzom, za ktorý boli tieto hodnoty nakúpené alebo predané.  </t>
  </si>
  <si>
    <t>m)    Výnosy</t>
  </si>
  <si>
    <t xml:space="preserve">Tržby za vlastné výkony a tovar neobsahujú daň z pridanej hodnoty. Sú tiež znížené o zľavy a zrážky (rabaty, bonusy, skontá, dobropisy a pod.). Tržby sú účtované ku dňu splnenia dodávky alebo služby. </t>
  </si>
  <si>
    <t>n)   Finančný lízing</t>
  </si>
  <si>
    <t xml:space="preserve">Spoločnosť účtuje o finančnom lízingu tak, že majetok obstaraný formou finančného lízingu je aktivovaný v deň prijatia predmetu lízingu v ocenení rovnajúcom sa istine. Lízingové splátky sú rozdelené medzi finančný náklad a zníženie nesplateného záväzku t.j. istinu. Finančný náklad sa účtuje do nákladov pri zachovaní vecnej a časovej súvislosti.   </t>
  </si>
  <si>
    <t>o)   Daň z príjmu</t>
  </si>
  <si>
    <t>Náklad na daň z príjmov sa počíta pomocou platnej daňovej sadzby  podľa slovenského zákona o dani z príjmov. Splatne dane z príjmov sa určujú z účtovného zisku pri sadzbe 21% upraveného o trvalé alebo dočasne daňovo neuznateľné náklady a nezdaňované výnosy. Odložené dane (odložená daňová pohľadávka a odložený daňový záväzok)  sa vzťahujú na:</t>
  </si>
  <si>
    <t>-</t>
  </si>
  <si>
    <t>dočasné rozdiely medzi účtovnou hodnotou majetku a účtovnou hodnotou záväzkov vykázanou v súvahe a ich daňovou základňou,</t>
  </si>
  <si>
    <t>možnosti umorovať daňovú stratu v budúcnosti, pod ktorou sa rozumie možnosť odpočítať daňovú stratu od základu dane v budúcnosti,</t>
  </si>
  <si>
    <t>možnosť previesť nevyužité daňové odpočty a iné daňové nároky do budúcich období.</t>
  </si>
  <si>
    <t>O odloženom daňovom záväzku účtuje spoločnosť vždy, o pohľadávke účtuje, ak je realizovateľná.</t>
  </si>
  <si>
    <t>p)   Opravy chýb minulých účtovných období</t>
  </si>
  <si>
    <t>Spoločnosť v bežnom účtovnom období neúčtovala o oprave významných chýb minulých období.</t>
  </si>
  <si>
    <t>r)</t>
  </si>
  <si>
    <t>Informácie o poskytnutých dotáciách na úhradu nákladov /dotácie na obstaranie dlhodobého majetku - N/A/</t>
  </si>
  <si>
    <t>Dotácia na úhradu nákladov, ktorá kompenzuje konkrétne náklady spojené s činnosťou účtovnej jednotky, sa účtuje do výnosov v účtovnom období, v ktorom sa účtuje kompenzovaný náklad. Pri účtovaní dotácie na úhradu nákladov sa na zabezpečenie vecnej a časovej súvislosti použije účtovanie na účte 384 – Výnosy budúcich období. Tieto sa rozpúšťajú v prospech vecne príslušného účtu výnosov, a to účtu 648 – Ostatné výnosy z hospodárskej činnosti alebo účtu 668 – Ostatné finančné výnosy v účtovnom období, v ktorom sa účtujú kompenzované náklady.</t>
  </si>
  <si>
    <r>
      <t>4.</t>
    </r>
    <r>
      <rPr>
        <b/>
        <sz val="7"/>
        <rFont val="Times New Roman"/>
        <family val="1"/>
        <charset val="238"/>
      </rPr>
      <t>      </t>
    </r>
    <r>
      <rPr>
        <b/>
        <u/>
        <sz val="10"/>
        <rFont val="Arial"/>
        <family val="2"/>
        <charset val="238"/>
      </rPr>
      <t>DLHODOBÝ MAJETOK</t>
    </r>
  </si>
  <si>
    <t>a)   Dlhodobý nehmotný majetok</t>
  </si>
  <si>
    <t>Informácie o dlhodobom nehmotnom majetku</t>
  </si>
  <si>
    <t>Dlhodobý nehmotný majetok</t>
  </si>
  <si>
    <t>Aktivované náklady na vývoj</t>
  </si>
  <si>
    <t>Oceniteľné práva</t>
  </si>
  <si>
    <t>Goodwill</t>
  </si>
  <si>
    <t>Ostatný DNM</t>
  </si>
  <si>
    <t>Obstarávaný DNM</t>
  </si>
  <si>
    <t>Poskytnuté preddavky na DNM</t>
  </si>
  <si>
    <t>Prvotné ocenenie</t>
  </si>
  <si>
    <t>Stav na začiatku účtovného obdobia k 1.1.2018</t>
  </si>
  <si>
    <t>Prírastky</t>
  </si>
  <si>
    <t>Úbytky</t>
  </si>
  <si>
    <t>Presuny</t>
  </si>
  <si>
    <t xml:space="preserve">Stav na konci účtovného obdobia </t>
  </si>
  <si>
    <t>Oprávky</t>
  </si>
  <si>
    <t>Opravné položky</t>
  </si>
  <si>
    <t>Zostatková hodnota </t>
  </si>
  <si>
    <t>Stav na konci účtovného obdobia</t>
  </si>
  <si>
    <t>Hodnota za bežné účtovné obdobie</t>
  </si>
  <si>
    <t>Dlhodobý nehmotný majetok, na ktorý je zriadené záložné právo</t>
  </si>
  <si>
    <t>Dlhodobý nehmotný majetok, pri ktorom má účtovná jednotka obmedzené právo s ním nakladať</t>
  </si>
  <si>
    <t>b)   Dlhodobý hmotný majetok</t>
  </si>
  <si>
    <t>Informácie o dlhodobom hmotnom majetku</t>
  </si>
  <si>
    <t>Dlhodobý hmotný majetok</t>
  </si>
  <si>
    <t>Pozemky</t>
  </si>
  <si>
    <t>Samostatné hnuteľné veci a súbory hnuteľných vecí</t>
  </si>
  <si>
    <t>Pestovateľ-  ské celky 
trvalých porastov</t>
  </si>
  <si>
    <t>Základné stádo a ťažné zvieratá</t>
  </si>
  <si>
    <t>Ostatný DHM</t>
  </si>
  <si>
    <t>Obstarávaný DHM</t>
  </si>
  <si>
    <t>Poskytnuté preddavky na DHM</t>
  </si>
  <si>
    <t>Stav na začiatku účtovného obdobia</t>
  </si>
  <si>
    <t>Stav na konci účtovného obdobia k 31.12.2016</t>
  </si>
  <si>
    <t>Stav na začiatku účtovného obdobia</t>
  </si>
  <si>
    <t>Dlhodobý hmotný majetok, na ktorý je zriadené záložné právo</t>
  </si>
  <si>
    <t xml:space="preserve">Na všetok hnuteľný a nehnuteľný majetok má spoločnosť uzavretú  Zmluvu o zriadení záložného práva k hnuteľným veciam a pohľadávkam číslo zmluvy: 000189B/CORP/2016 zo dňa 10.06.2016. </t>
  </si>
  <si>
    <t>Dlhodobý hmotný majetok, pri ktorom má účtovná jednotka obmedzené právo s ním nakladať</t>
  </si>
  <si>
    <t>Poistenie majetku</t>
  </si>
  <si>
    <r>
      <t xml:space="preserve">5.      </t>
    </r>
    <r>
      <rPr>
        <b/>
        <u/>
        <sz val="10"/>
        <rFont val="Arial"/>
        <family val="2"/>
        <charset val="238"/>
      </rPr>
      <t>ZÁSOBY</t>
    </r>
  </si>
  <si>
    <t>Ocenenie nadbytočných, zastaraných a nízkoobrátkových zásob sa znižuje na nižšiu úžitkovú hodnotu prostredníctvom opravných položiek. Opravnú položku stanovilo vedenie spoločnosti k zásobam bez obratu nad 360 dní vo výške 100% podľa posúdenia ich využiteľnosti v spoločnosti alebo možného odpredaja.</t>
  </si>
  <si>
    <t>Informácie o opravných položkách k zásobám</t>
  </si>
  <si>
    <t>Zásoby</t>
  </si>
  <si>
    <t>Stav  OP na začiatku účtovného obdobia</t>
  </si>
  <si>
    <t>Tvorba OP</t>
  </si>
  <si>
    <t>Zúčtovanie OP z dôvodu zániku opodstat-
nenosti</t>
  </si>
  <si>
    <t>Zúčtovanie OP z dôvodu vyradenia majetku 
z účtovníctva</t>
  </si>
  <si>
    <t>Stav OP na konci účtovného obdobia</t>
  </si>
  <si>
    <t>Materiál</t>
  </si>
  <si>
    <t>Nedokončená výroba a polotovary vlastnej výroby</t>
  </si>
  <si>
    <t>Výrobky</t>
  </si>
  <si>
    <t xml:space="preserve">Zvieratá </t>
  </si>
  <si>
    <t>Tovar</t>
  </si>
  <si>
    <t>Nehnuteľnosť na predaj</t>
  </si>
  <si>
    <t>Poskytnuté preddavky 
na zásoby</t>
  </si>
  <si>
    <t>Zásoby spolu</t>
  </si>
  <si>
    <t>Informácie o zásobách, na ktoré je zriadené záložné právo a o zásobách, pri ktorých má účtovná jednotka obmedzené právo s nimi nakladať</t>
  </si>
  <si>
    <t>Zásoby, na ktoré je zriadené záložné právo</t>
  </si>
  <si>
    <t>Zásoby, pri ktorých má účtovná jednotka obmedzené právo s nimi nakladať</t>
  </si>
  <si>
    <r>
      <t xml:space="preserve">6.      </t>
    </r>
    <r>
      <rPr>
        <b/>
        <u/>
        <sz val="10"/>
        <rFont val="Arial"/>
        <family val="2"/>
        <charset val="238"/>
      </rPr>
      <t>POHĽADÁVKY</t>
    </r>
  </si>
  <si>
    <t>Informácie o vývoji opravnej položky k pohľadávkam</t>
  </si>
  <si>
    <t>Pohľadávky</t>
  </si>
  <si>
    <t xml:space="preserve">Pohľadávky z obchodného styku </t>
  </si>
  <si>
    <t>Pohľadávky voči DÚJ a MÚJ</t>
  </si>
  <si>
    <t>Ostatné pohľadávky v rámci kons. celku</t>
  </si>
  <si>
    <t>Pohľadávky voči spoločníkom, členom a združeniu</t>
  </si>
  <si>
    <t>Iné pohľadávky</t>
  </si>
  <si>
    <t>Pohľadávky spolu</t>
  </si>
  <si>
    <t>Informácie o vekovej štruktúre pohľadávok</t>
  </si>
  <si>
    <t>Názov položky</t>
  </si>
  <si>
    <t>V lehote splatnosti</t>
  </si>
  <si>
    <t>Po lehote splatnosti</t>
  </si>
  <si>
    <t>Dlhodobé pohľadávky</t>
  </si>
  <si>
    <t>Pohľadávky  z obchodného styku</t>
  </si>
  <si>
    <t>Pohľadávky voči voči DÚJ a MÚJ</t>
  </si>
  <si>
    <t>Ostatné pohľadávky v rámci konsolidovaného celku</t>
  </si>
  <si>
    <t>Dlhodobé pohľadávky spolu</t>
  </si>
  <si>
    <t>Krátkodobé pohľadávky</t>
  </si>
  <si>
    <t>Pohľadávky z obchodného styku</t>
  </si>
  <si>
    <t>Čistá hodnota zákazky</t>
  </si>
  <si>
    <t>Pohľadávky voči DÚJ a MÚJ</t>
  </si>
  <si>
    <t>Sociálne poistenie</t>
  </si>
  <si>
    <t>Daňové pohľadávky a dotácie</t>
  </si>
  <si>
    <t>Krátkodobé pohľadávky spolu</t>
  </si>
  <si>
    <t>Informácie o pohľadávkach zabezpečených záložným právom alebo inou formou zabezpečenia</t>
  </si>
  <si>
    <t>Opis predmetu záložného práva</t>
  </si>
  <si>
    <t>Hodnota predmetu záložného práva</t>
  </si>
  <si>
    <t>Hodnota pohľadávky</t>
  </si>
  <si>
    <t>Pohľadávky kryté záložným právom alebo inou formou zabezpečenia</t>
  </si>
  <si>
    <t>Hodnota pohľadávok, na ktoré sa zriadilo záložné právo</t>
  </si>
  <si>
    <t>Hodnota pohľadávok, pri ktorých je obmedzené právo s nimi nakladať</t>
  </si>
  <si>
    <t>x</t>
  </si>
  <si>
    <r>
      <t xml:space="preserve">7.      </t>
    </r>
    <r>
      <rPr>
        <b/>
        <u/>
        <sz val="10"/>
        <rFont val="Arial"/>
        <family val="2"/>
        <charset val="238"/>
      </rPr>
      <t>FINANČNÉ ÚČTY</t>
    </r>
  </si>
  <si>
    <t>Informácie o finančných účtoch</t>
  </si>
  <si>
    <t>Pokladnica, ceniny</t>
  </si>
  <si>
    <t>Bežné účty v banke alebo v pobočke zahraničnej banky</t>
  </si>
  <si>
    <t>Vkladové účty v banke alebo v pobočke zahraničnej banky termínované</t>
  </si>
  <si>
    <t>Peniaze na ceste</t>
  </si>
  <si>
    <t>Krátkodobý  finančný majetok, na ktorý bolo zriadené záložné právo</t>
  </si>
  <si>
    <t>Krátkodobý  finančný majetok, pri ktorom je obmedzené právo s ním nakladať</t>
  </si>
  <si>
    <r>
      <t xml:space="preserve">8.      </t>
    </r>
    <r>
      <rPr>
        <b/>
        <u/>
        <sz val="10"/>
        <rFont val="Arial"/>
        <family val="2"/>
        <charset val="238"/>
      </rPr>
      <t>ČASOVÉ ROZLÍŠENIE</t>
    </r>
  </si>
  <si>
    <t>Informácie o významných položkách časového rozlíšenia</t>
  </si>
  <si>
    <t>Opis položky časového rozlíšenia</t>
  </si>
  <si>
    <t xml:space="preserve">Náklady budúcich období dlhodobé,  z toho: </t>
  </si>
  <si>
    <t>Náklady budúcich období krátkodobé, z toho:</t>
  </si>
  <si>
    <t>poistenie</t>
  </si>
  <si>
    <t>finančný leasing</t>
  </si>
  <si>
    <t>predplatné publikácií</t>
  </si>
  <si>
    <t>nájomné za plynové fľaše</t>
  </si>
  <si>
    <t>poplatky za telefón</t>
  </si>
  <si>
    <t>ostatné</t>
  </si>
  <si>
    <t>Príjmy budúcich období dlhodobé, z toho:</t>
  </si>
  <si>
    <t>Príjmy budúcich období krátkodobé, z toho:</t>
  </si>
  <si>
    <r>
      <t xml:space="preserve">9.      </t>
    </r>
    <r>
      <rPr>
        <b/>
        <u/>
        <sz val="10"/>
        <rFont val="Arial"/>
        <family val="2"/>
        <charset val="238"/>
      </rPr>
      <t>VLASTNÉ IMANIE</t>
    </r>
  </si>
  <si>
    <t xml:space="preserve">Základné imanie spoločnosti je zložené z  64 akcií, kmeňových, plne upísaných a splatených, s nominálnou hodnotou za 
1 akciu 33 250 EUR. </t>
  </si>
  <si>
    <t>Informácie o rozdelení účtovného zisku  / straty</t>
  </si>
  <si>
    <t>Účtovná strata</t>
  </si>
  <si>
    <t>Vysporiadanie účtovnej straty</t>
  </si>
  <si>
    <t>prevod do neuhradených strát z minulých rokov</t>
  </si>
  <si>
    <t xml:space="preserve">Iné   </t>
  </si>
  <si>
    <r>
      <t xml:space="preserve">10.      </t>
    </r>
    <r>
      <rPr>
        <b/>
        <u/>
        <sz val="10"/>
        <rFont val="Arial"/>
        <family val="2"/>
        <charset val="238"/>
      </rPr>
      <t>REZERVY</t>
    </r>
  </si>
  <si>
    <t>Informácie o rezervách</t>
  </si>
  <si>
    <t>Tvorba</t>
  </si>
  <si>
    <t>Použitie</t>
  </si>
  <si>
    <t>Zrušenie</t>
  </si>
  <si>
    <t>Dlhodobé rezervy, z toho:</t>
  </si>
  <si>
    <t>záručné opravy a reklamácie</t>
  </si>
  <si>
    <t>Krátkodobé rezervy, z toho:</t>
  </si>
  <si>
    <t>rezerva na audit a overenie ÚZ</t>
  </si>
  <si>
    <t>rezerva na nevyfakt.dodávky energie</t>
  </si>
  <si>
    <t>rezerva na služby</t>
  </si>
  <si>
    <t>rezerva na nevyčerpanú dovolenku+odstupné</t>
  </si>
  <si>
    <t>rez.na zák.poist.k nevyčerp.dovolenke+odstupné</t>
  </si>
  <si>
    <t xml:space="preserve">rezerva na odmeny a prémie </t>
  </si>
  <si>
    <t>rezerva na zákon.poist. k odmenam a prémiam</t>
  </si>
  <si>
    <t>rezerva - ostatné</t>
  </si>
  <si>
    <r>
      <t xml:space="preserve">11.      </t>
    </r>
    <r>
      <rPr>
        <b/>
        <u/>
        <sz val="10"/>
        <rFont val="Arial"/>
        <family val="2"/>
        <charset val="238"/>
      </rPr>
      <t>ZÁVÄZKY</t>
    </r>
  </si>
  <si>
    <t>Informácie o záväzkoch</t>
  </si>
  <si>
    <t>Dlhodobé záväzky spolu</t>
  </si>
  <si>
    <t>Záväzky so zostatkovou dobou splatnosti nad päť rokov</t>
  </si>
  <si>
    <t>Záväzky so zostatkovou dobou splatnosti jeden rok až päť rokov</t>
  </si>
  <si>
    <t>Krátkodobé záväzky spolu</t>
  </si>
  <si>
    <t>Záväzky so zostatkovou dobou splatnosti 
do jedného roka vrátane</t>
  </si>
  <si>
    <t>Záväzky po lehote splatnosti</t>
  </si>
  <si>
    <r>
      <t>12.     </t>
    </r>
    <r>
      <rPr>
        <b/>
        <u/>
        <sz val="10"/>
        <rFont val="Arial"/>
        <family val="2"/>
        <charset val="238"/>
      </rPr>
      <t>ODLOŽENÁ DAŇ Z PRÍJMOV</t>
    </r>
  </si>
  <si>
    <t xml:space="preserve">Informácie o odloženej daňovej pohľadávke alebo o odloženom daňovom záväzku </t>
  </si>
  <si>
    <t>Dočasné rozdiely medzi účtovnou hodnotou majetku a daňovou základňou, z toho:</t>
  </si>
  <si>
    <t>odpočítateľné</t>
  </si>
  <si>
    <t>zdaniteľné</t>
  </si>
  <si>
    <t>Dočasné rozdiely medzi účtovnou hodnotou záväzkov a daňovou základňou, z toho:</t>
  </si>
  <si>
    <t>Možnosť umorovať daňovú stratu v budúcnosti</t>
  </si>
  <si>
    <t>Možnosť previesť nevyužité daňové odpočty</t>
  </si>
  <si>
    <t>Sadzba dane z príjmov ( v %)</t>
  </si>
  <si>
    <t>Odložená daňová pohľadávka</t>
  </si>
  <si>
    <t>Uplatnená daňová pohľadávka</t>
  </si>
  <si>
    <t xml:space="preserve">Zaúčtovaná  ako náklad </t>
  </si>
  <si>
    <t>Zaúčtovaná do vlastného imania</t>
  </si>
  <si>
    <t>Odložený daňový záväzok</t>
  </si>
  <si>
    <t>Zmena odloženého daňového záväzku</t>
  </si>
  <si>
    <t>Zaúčtovaná ako náklad</t>
  </si>
  <si>
    <t>Iné</t>
  </si>
  <si>
    <r>
      <t>13.     </t>
    </r>
    <r>
      <rPr>
        <b/>
        <u/>
        <sz val="10"/>
        <rFont val="Arial"/>
        <family val="2"/>
        <charset val="238"/>
      </rPr>
      <t>INFORMÁCIE O ZÁVAZKOCH ZO SOCIÁLNEHO FONDU</t>
    </r>
  </si>
  <si>
    <t>Informácie o záväzkoch zo sociálneho fondu</t>
  </si>
  <si>
    <t>Začiatočný stav sociálneho fondu</t>
  </si>
  <si>
    <t>Tvorba sociálneho fondu na ťarchu nákladov</t>
  </si>
  <si>
    <t>Tvorba sociálneho fondu zo zisku</t>
  </si>
  <si>
    <t>Ostatná tvorba sociálneho fondu</t>
  </si>
  <si>
    <t>Tvorba sociálneho fondu spolu</t>
  </si>
  <si>
    <t xml:space="preserve">Čerpanie sociálneho fondu </t>
  </si>
  <si>
    <t>Konečný zostatok sociálneho fondu</t>
  </si>
  <si>
    <r>
      <t xml:space="preserve">14.      </t>
    </r>
    <r>
      <rPr>
        <b/>
        <u/>
        <sz val="10"/>
        <rFont val="Arial"/>
        <family val="2"/>
        <charset val="238"/>
      </rPr>
      <t>BANKOVÉ ÚVERY A FINANČNÉ VÝPOMOCI</t>
    </r>
  </si>
  <si>
    <t>Informácie o bankových úveroch, pôžičkách a krátkodobých finančných výpomociach</t>
  </si>
  <si>
    <t>Mena</t>
  </si>
  <si>
    <t>Úrok p. a. v %</t>
  </si>
  <si>
    <t>Dátum splatnosti</t>
  </si>
  <si>
    <t>Suma istiny v príslušnej mene za bežné účtovné obdobie</t>
  </si>
  <si>
    <t>Suma istiny v eurách za bežné účtovné obdobie</t>
  </si>
  <si>
    <t>Suma istiny v príslušnej mene za bezprostredne predchádzajúce účtovné obdobie</t>
  </si>
  <si>
    <t>Dlhodobé bankové úvery</t>
  </si>
  <si>
    <t>Splátkový úver KM</t>
  </si>
  <si>
    <t>EUR</t>
  </si>
  <si>
    <t>3M EURIBOR+ 2,50% p.a.</t>
  </si>
  <si>
    <t>Splátkový úver A.K.M.L.</t>
  </si>
  <si>
    <t>Spotrebný úver č.UZF/7/56529</t>
  </si>
  <si>
    <t>fixná úr.s. 2,10% p.a.</t>
  </si>
  <si>
    <t>Spotrebný úver č.UZF/7/56531</t>
  </si>
  <si>
    <t>Úver. Zml. 4145602321 Unicr.Leasing</t>
  </si>
  <si>
    <t>5,17 % FIX</t>
  </si>
  <si>
    <t>úver 000404/CORP/2020 "Št.pomoc"</t>
  </si>
  <si>
    <t xml:space="preserve">1 M EURIBOR +2,00 % </t>
  </si>
  <si>
    <t>Krátkodobé bankové úvery</t>
  </si>
  <si>
    <t>Kontokorentný úver</t>
  </si>
  <si>
    <t>1M EURIBOR+ 2,00% p.a.</t>
  </si>
  <si>
    <t>Prehľad splatnosti bankových úverov a pôžičiek od spriaznených osôb</t>
  </si>
  <si>
    <t>(EUR)</t>
  </si>
  <si>
    <t>Bankové úvery</t>
  </si>
  <si>
    <t>Kontokorentné účty</t>
  </si>
  <si>
    <t>Finančné výpomoci - pôžičky</t>
  </si>
  <si>
    <t>Spotrebný úver</t>
  </si>
  <si>
    <r>
      <t>15.     </t>
    </r>
    <r>
      <rPr>
        <b/>
        <u/>
        <sz val="10"/>
        <rFont val="Arial"/>
        <family val="2"/>
        <charset val="238"/>
      </rPr>
      <t>LÍZING (SPOLOČNOSŤ JE NÁJOMCOM)</t>
    </r>
  </si>
  <si>
    <t>Informácie o majetku prenajatom formou finančného prenájmu</t>
  </si>
  <si>
    <t>Splatnosť</t>
  </si>
  <si>
    <t>do jedného roka vrátane</t>
  </si>
  <si>
    <t>od jedného roka do piatich rokov vrátane</t>
  </si>
  <si>
    <t>viac ako päť rokov</t>
  </si>
  <si>
    <t>Istina</t>
  </si>
  <si>
    <t>Finančný náklad</t>
  </si>
  <si>
    <t>Záväzky spoločnosti z finančného prenájmu sú vykázané v súvahe na riadkoch 115 a 135</t>
  </si>
  <si>
    <t>Všetky záväzky z finančného prenájmu sú vyjadrené v eurách.</t>
  </si>
  <si>
    <t xml:space="preserve">Finančný prenájom sa týka strojných zariadení. </t>
  </si>
  <si>
    <t>Záväzky spoločnosti vyplývajúce z finančného prenájmu sú zabezpečené prenajatým majetkom.</t>
  </si>
  <si>
    <r>
      <t>16.     </t>
    </r>
    <r>
      <rPr>
        <b/>
        <u/>
        <sz val="10"/>
        <rFont val="Arial"/>
        <family val="2"/>
        <charset val="238"/>
      </rPr>
      <t xml:space="preserve">PODMIENENÉ ZÁVÄZKY A AKTÍVA, PODSÚVAHOVÉ POLOŽKY </t>
    </r>
  </si>
  <si>
    <t>Podľa súčasných slovenských zákonov má spoločnosť povinnosť vyplatiť zamestnancom pri odchode do starobného dôchodku odchodné vo výške priemerného mesačného zárobku. Spoločnosť odhadla, že výška takéhoto záväzku nie je významná. Účtovné výkazy neobsahujú žiadnú úpravu z tohoto titulu.</t>
  </si>
  <si>
    <t>Spoločnosť neeviduje na podsúvahových účtoch žiadne položky.</t>
  </si>
  <si>
    <r>
      <t>17.     </t>
    </r>
    <r>
      <rPr>
        <b/>
        <u/>
        <sz val="10"/>
        <rFont val="Arial"/>
        <family val="2"/>
        <charset val="238"/>
      </rPr>
      <t>VÝNOSY A NÁKLADY</t>
    </r>
  </si>
  <si>
    <t>Tržby</t>
  </si>
  <si>
    <t>Informácie o tržbách</t>
  </si>
  <si>
    <t>Oblasť odbytu</t>
  </si>
  <si>
    <t>Tržby za výrobky a tovar strojárskej povahy</t>
  </si>
  <si>
    <t>Preprava</t>
  </si>
  <si>
    <t xml:space="preserve">Najom, balenie, ostatné služby </t>
  </si>
  <si>
    <t>Bezprostred- 
ne predchádza- 
júce účtovné obdobie</t>
  </si>
  <si>
    <t>Slovensko</t>
  </si>
  <si>
    <t>Zahraničie celkom</t>
  </si>
  <si>
    <t xml:space="preserve">     z toho</t>
  </si>
  <si>
    <t>Nemecko</t>
  </si>
  <si>
    <t>Česko</t>
  </si>
  <si>
    <t>Poľsko</t>
  </si>
  <si>
    <t xml:space="preserve">Údaje o zmene stavu vnútropodnikových zásob </t>
  </si>
  <si>
    <t>Informácie o zmene stavu vnútroorganizačných zásob</t>
  </si>
  <si>
    <t>Zmena stavu vnútroorganizačných zásob</t>
  </si>
  <si>
    <t>Konečný zostatok</t>
  </si>
  <si>
    <t>Začiatočný stav</t>
  </si>
  <si>
    <t>Bezprostred- 
ne predchádza-
júce účtovné obdobie</t>
  </si>
  <si>
    <t>Nedokončená výroba a polotovary vlastnej výroby</t>
  </si>
  <si>
    <t>Zvieratá</t>
  </si>
  <si>
    <t>Manká a škody</t>
  </si>
  <si>
    <t>Reprezentačné</t>
  </si>
  <si>
    <t>Dary</t>
  </si>
  <si>
    <t>Kovový odpad z výroby</t>
  </si>
  <si>
    <t>Zmena stavu vnútroorganizačných zásob vo výkaze ziskov a strát</t>
  </si>
  <si>
    <t xml:space="preserve">Aktivácia nákladov a výnosy z hospodárskej činnosti a finančnej činnosti </t>
  </si>
  <si>
    <t xml:space="preserve">Informácie o výnosoch pri aktivácii nákladov a o výnosoch z hospodárskej a finančnej činnosti </t>
  </si>
  <si>
    <r>
      <t>Významné položky pri aktivácii nákladov, z toho:</t>
    </r>
    <r>
      <rPr>
        <sz val="9"/>
        <rFont val="Arial"/>
        <family val="2"/>
        <charset val="238"/>
      </rPr>
      <t> </t>
    </r>
  </si>
  <si>
    <t>Technické zhodnotenie výrobnej haly č.1</t>
  </si>
  <si>
    <t>Odsávanie k paliacemu stroju</t>
  </si>
  <si>
    <t>Zvarovací stroj 600x2000</t>
  </si>
  <si>
    <t>Strecha nad dopravou</t>
  </si>
  <si>
    <t>Ostatné</t>
  </si>
  <si>
    <t>Ostatné významné položky výnosov z hospodárskej činnosti, z toho:</t>
  </si>
  <si>
    <t>Výnosy z refakturácie škody spôsobenej porušením povinnosti strážnej služby</t>
  </si>
  <si>
    <t>príspevok ku mzdám od ÚP</t>
  </si>
  <si>
    <t>príspevok ku mzdám -opatrenia COVID</t>
  </si>
  <si>
    <t>odmena obchodného zástupcu</t>
  </si>
  <si>
    <t>náhrady za zavinené nepodarky</t>
  </si>
  <si>
    <t>náhrady od poisťovní za poistnú udalosť</t>
  </si>
  <si>
    <t>náklady na opravu dodaného materiálu</t>
  </si>
  <si>
    <t>inventarizačné prebytky materiálu</t>
  </si>
  <si>
    <t>výnos z odpisu záväzkov</t>
  </si>
  <si>
    <t>Finančné výnosy, z toho:</t>
  </si>
  <si>
    <t>Kurzové zisky, z toho:</t>
  </si>
  <si>
    <t>kurzové zisky ku dňu, ku ktorému sa zostavuje účtovná závierka</t>
  </si>
  <si>
    <t>Ostatné finančné výnosy</t>
  </si>
  <si>
    <t>Informácie o čistom obrate</t>
  </si>
  <si>
    <t>Tržby za vlastné výrobky</t>
  </si>
  <si>
    <t>Tržby z predaja služieb</t>
  </si>
  <si>
    <t>Tržby za tovar</t>
  </si>
  <si>
    <t>Čistý obrat celkom</t>
  </si>
  <si>
    <t>Náklady</t>
  </si>
  <si>
    <t>Informácie o nákladoch</t>
  </si>
  <si>
    <t>Náklady za poskytnuté služby, z toho:</t>
  </si>
  <si>
    <t>Náklady voči audítorovi, audítorskej spoločnosti</t>
  </si>
  <si>
    <t>práca vo mzde</t>
  </si>
  <si>
    <t>prepravné nesúv.s obstarním majetku a zásob</t>
  </si>
  <si>
    <t>opravy a údržba</t>
  </si>
  <si>
    <t>náklady na ochranu priestorov</t>
  </si>
  <si>
    <t>náklady na stočné</t>
  </si>
  <si>
    <t>služby IS pre užívateľov</t>
  </si>
  <si>
    <t>cestovné</t>
  </si>
  <si>
    <t>telefón, fax,</t>
  </si>
  <si>
    <t>náklady na školenie pracovníkov</t>
  </si>
  <si>
    <t>náklady na opravu nepodarkov</t>
  </si>
  <si>
    <t>manažérske služby</t>
  </si>
  <si>
    <t xml:space="preserve">konzultacne </t>
  </si>
  <si>
    <t>náklady na revízie techn.zariadení</t>
  </si>
  <si>
    <t>právne služby, poradenstvo</t>
  </si>
  <si>
    <t>bezpečnostno-technické služby a pož.ochrana</t>
  </si>
  <si>
    <t>náklady na certifikáciu spoločnosti</t>
  </si>
  <si>
    <t>nájomné platené externým prenajímateľom</t>
  </si>
  <si>
    <t>náklady na upratovanie</t>
  </si>
  <si>
    <t>nájomné za byty</t>
  </si>
  <si>
    <t>reprezentačné</t>
  </si>
  <si>
    <t>poštovné</t>
  </si>
  <si>
    <t>náklady na ciachovanie a preskúšanie</t>
  </si>
  <si>
    <t>služby notárov a kom.právnikov a advok.</t>
  </si>
  <si>
    <t>Ostatné významné položky nákladov z hospodárskej činnosti, z toho:</t>
  </si>
  <si>
    <t>poistenie majetku a poistenie organ. za škodu</t>
  </si>
  <si>
    <t>manká a škody na zásobách</t>
  </si>
  <si>
    <t>úroky z omeškania</t>
  </si>
  <si>
    <t>poistenie pohľadávok</t>
  </si>
  <si>
    <t>náhrada trov súdneho konania</t>
  </si>
  <si>
    <t>tvorba a rozpustenie rezerv na záručné opravy</t>
  </si>
  <si>
    <t>tvorba  a rozp. rezervy na stratu zo zákazkovej výroby</t>
  </si>
  <si>
    <t>Finančné náklady, z toho:</t>
  </si>
  <si>
    <t>Kurzové straty, z toho:</t>
  </si>
  <si>
    <t>kurzové straty ku dňu, ku ktorému sa zostavuje účtovná závierka</t>
  </si>
  <si>
    <t>Ostatné významné položky finančných nákladov, z toho:</t>
  </si>
  <si>
    <t>nákladové úroky</t>
  </si>
  <si>
    <t>ost.náklady na fin.činnosť</t>
  </si>
  <si>
    <t>Mimoriadne náklady, z toho:</t>
  </si>
  <si>
    <t>Náklady voči audítorovi, audítorskej spoločnosti, z toho:</t>
  </si>
  <si>
    <t>náklady za overenie individuálnej účtovnej závierky</t>
  </si>
  <si>
    <t>iné uisťovacie audítorské služby</t>
  </si>
  <si>
    <t>Dane z príjmov</t>
  </si>
  <si>
    <t>Informácie o daniach z príjmov</t>
  </si>
  <si>
    <t>Suma odloženej daňovej pohľadávky účtovanej ako náklad alebo výnos vyplývajúca zo zmeny sadzby dane z príjmov</t>
  </si>
  <si>
    <t>Suma odloženého daňového záväzku účtovaného ako náklad alebo výnos vyplývajúci zo zmeny sadzby dane z príjmov</t>
  </si>
  <si>
    <t>Suma odloženej daňovej pohľadávky týkajúca sa umorenia daňovej straty, nevyužitých daňových odpočtov a iných nárokov, ako aj dočasných rozdielov predchádzajúcich účtovných období, ku ktorým sa v predchádzajúcich účtovných obdobiach odložená daňová pohľadávka neúčtovala</t>
  </si>
  <si>
    <t>Suma odloženého daňového záväzku, ktorý vznikol z dôvodu neúčtovania tej časti odloženej daňovej  pohľadávky v bežnom účtovnom období, o ktorej sa účtovalo v predchádzajúcich účtovných obdobiach</t>
  </si>
  <si>
    <t>Suma neuplatneného umorenia daňovej straty, nevyužitých daňových odpočtov a iných nárokov a odpočítateľných dočasných rozdielov, ku ktorým nebola účtovaná odložená daňová pohľadávka</t>
  </si>
  <si>
    <t>Suma odloženej dani z príjmov, ktorá sa vzťahuje na položky účtované priamo na účty vlastného imania bez účtovania na účty nákladov a výnosov</t>
  </si>
  <si>
    <t>Základ dane</t>
  </si>
  <si>
    <t>Daň</t>
  </si>
  <si>
    <t>Daň v %</t>
  </si>
  <si>
    <t>Výsledok hospodárenia pred  zdanením, z toho:</t>
  </si>
  <si>
    <t xml:space="preserve">Teoretická daň </t>
  </si>
  <si>
    <t>Daňovo neuznané náklady /trvalé rozdiely/</t>
  </si>
  <si>
    <t>Výnosy nepodliehajúce dani /trvalé rozdiely/</t>
  </si>
  <si>
    <t>Vplyv nevykázanej odloženej daňovej pohľadávky</t>
  </si>
  <si>
    <t>Umorenie daňovej straty</t>
  </si>
  <si>
    <t>Zmena sadzby dane</t>
  </si>
  <si>
    <t>Splatná daň z príjmov</t>
  </si>
  <si>
    <t>Zrážková daň</t>
  </si>
  <si>
    <t>Odložená daň z príjmov</t>
  </si>
  <si>
    <t xml:space="preserve">Celková daň z príjmov </t>
  </si>
  <si>
    <t>Údaje o príjmoch a výhodách členov štatutárnych, dozorných a iných orgánov</t>
  </si>
  <si>
    <t>Informácie o výnosoch pri aktivácii nákladov a o výnosoch z hospodárskej činnosti, finančnej činnosti a mimoriadnej činnosti</t>
  </si>
  <si>
    <t xml:space="preserve">Spoločnosť neposkytla členom štatutárnych a dozorných orgánov žiadne pôžičky ani iné výhody. </t>
  </si>
  <si>
    <r>
      <t>18.     </t>
    </r>
    <r>
      <rPr>
        <b/>
        <u/>
        <sz val="10"/>
        <rFont val="Arial"/>
        <family val="2"/>
        <charset val="238"/>
      </rPr>
      <t>INFORMÁCIE O SPRIAZNENÝCH OSOBÁCH</t>
    </r>
  </si>
  <si>
    <t>Informácie o ekonomických vzťahoch  medzi účtovnou jednotkou a personálne prepojenými osobami</t>
  </si>
  <si>
    <t>Spriaznená osoba </t>
  </si>
  <si>
    <t>Kód druhu obchodu</t>
  </si>
  <si>
    <t>Hodnotové vyjadrenie obchodu</t>
  </si>
  <si>
    <t xml:space="preserve">Bezprostredne predchádzajúce účtovné obdobie                                             </t>
  </si>
  <si>
    <t>STRIP, a.s. Košice</t>
  </si>
  <si>
    <t>1 - kúpa</t>
  </si>
  <si>
    <t>2 - predaj</t>
  </si>
  <si>
    <t>KOVOSTROJ a.s. Dobšiná</t>
  </si>
  <si>
    <t>z toho predaj majetku</t>
  </si>
  <si>
    <t>3 - poskytnutá pôžička</t>
  </si>
  <si>
    <t>z toho nákup majetku</t>
  </si>
  <si>
    <t>Personálne prepojená osoba</t>
  </si>
  <si>
    <t>1 - poskytnutá pôžička</t>
  </si>
  <si>
    <t>20.     INFORMÁCIE O ZMENÁCH VLASTNÉHO IMANIA</t>
  </si>
  <si>
    <t>Položka vlastného imania</t>
  </si>
  <si>
    <t>Stav na začiatku účtovného obdobia</t>
  </si>
  <si>
    <t>Stav na konci účtovného obdobia</t>
  </si>
  <si>
    <t>Základné imanie</t>
  </si>
  <si>
    <t>Vlastné akcie a vlastné obchodné podiely</t>
  </si>
  <si>
    <t>Zmena základného imania</t>
  </si>
  <si>
    <t>Pohľadávky za upísané vlastné imanie</t>
  </si>
  <si>
    <t>Emisné ážio</t>
  </si>
  <si>
    <t>Ostatné kapitálové fondy</t>
  </si>
  <si>
    <t>Zákonný rezervný fond (nedeliteľný fond) z kapitálových vkladov</t>
  </si>
  <si>
    <t>Oceňovacie rozdiely z precenenia majetku a záväzkov</t>
  </si>
  <si>
    <t>Oceňovacie rozdiely z kapitálových účastín</t>
  </si>
  <si>
    <t>Oceňovacie rozdiely z precenenia pri zlúčení, splynutí a rozdelení</t>
  </si>
  <si>
    <t>Zákonný rezervný fond</t>
  </si>
  <si>
    <t>Nedeliteľný fond</t>
  </si>
  <si>
    <t>Štatutárne fondy a ostatné fondy</t>
  </si>
  <si>
    <t>Nerozdelený zisk minulých rokov</t>
  </si>
  <si>
    <t>Neuhradená strata minulých rokov</t>
  </si>
  <si>
    <t>Výsledok hospodárenia bežného účtovného obdobia</t>
  </si>
  <si>
    <t>Vyplatené dividendy</t>
  </si>
  <si>
    <t>Ostatné položky vlastného imania</t>
  </si>
  <si>
    <t>Účet 491 – Vlastné imanie fyzickej osoby – podnikateľa</t>
  </si>
  <si>
    <t>Celkom</t>
  </si>
  <si>
    <r>
      <t>21.     </t>
    </r>
    <r>
      <rPr>
        <b/>
        <u/>
        <sz val="10"/>
        <rFont val="Arial"/>
        <family val="2"/>
        <charset val="238"/>
      </rPr>
      <t xml:space="preserve">PREHĽAD O PEŇAŽNÝCH TOKOCH </t>
    </r>
  </si>
  <si>
    <t>Čistý zisk (pred odpočítaním daňových a mimoriadnych položiek)</t>
  </si>
  <si>
    <t>Úpravy o nepeňažné operácie:</t>
  </si>
  <si>
    <t>Odpisy dlhodobého majetku</t>
  </si>
  <si>
    <t>Odpis zásob</t>
  </si>
  <si>
    <t>Odpis pohľadávky</t>
  </si>
  <si>
    <t>Zmena stavu opravnej položky k dlhodobému majetku</t>
  </si>
  <si>
    <t>Zmena stavu opravnej položky k pohľadávkam</t>
  </si>
  <si>
    <t>Zmena stavu opravnej položky k zásobám</t>
  </si>
  <si>
    <t>Zmena stavu rezerv</t>
  </si>
  <si>
    <t>Úrokové náklady (netto)</t>
  </si>
  <si>
    <t>Strata / (zisk) z predaja dlhodobého majetku</t>
  </si>
  <si>
    <t>Výnosy z dlhodobého finančného majetku</t>
  </si>
  <si>
    <t>Ostatné položky nezahrnuté do nepeňažných operácií</t>
  </si>
  <si>
    <t>Zisk z prevádzky pred zmenou pracovného kapitálu</t>
  </si>
  <si>
    <t>Zmena pracovného kapitálu:</t>
  </si>
  <si>
    <t>Úbytok (prírastok) pohľadávok z obchodného styku a časového rozlíšenia</t>
  </si>
  <si>
    <t>Úbytok (prírastok) zásob</t>
  </si>
  <si>
    <t>(Úbytok) prírastok záväzkov a časového rozlíšenia</t>
  </si>
  <si>
    <t>Prevádzkové peňažné toky</t>
  </si>
  <si>
    <t>Peňažné toky z prevádzkovej činnosti</t>
  </si>
  <si>
    <t>Zaplatené úroky</t>
  </si>
  <si>
    <t>Prijaté úroky</t>
  </si>
  <si>
    <t>Zaplatená daň z príjmov</t>
  </si>
  <si>
    <t>Príjmy z mimoriadnych položiek</t>
  </si>
  <si>
    <t>Ostatné položky nezahrnuté do prevádzkovej činnosti</t>
  </si>
  <si>
    <t>Čisté peňažné toky z prevádzkovej činnosti</t>
  </si>
  <si>
    <t>Peňažné toky z investičnej činnosti</t>
  </si>
  <si>
    <t>Nákup dlhodobého majetku</t>
  </si>
  <si>
    <t>Príjmy z predaja dlhodobého majetku</t>
  </si>
  <si>
    <t>Obstaranie fin investícií</t>
  </si>
  <si>
    <t>Poskytnuté dlhodobé pôžičky</t>
  </si>
  <si>
    <t>Prijaté dividendy</t>
  </si>
  <si>
    <t>Čisté peňažné toky z investičnej činnosti</t>
  </si>
  <si>
    <t>Peňažné toky z finančnej činnosti</t>
  </si>
  <si>
    <t>Príjmy zo zvýšenia základného imania a ostatných kapitálových fondov</t>
  </si>
  <si>
    <t>Príjmy / splátky úverov a pôžičiek od bánk</t>
  </si>
  <si>
    <t>Príjmy / splátky pôžičiek prijatých od spoločností v Skupine</t>
  </si>
  <si>
    <t>Splátky dlhodobých záväzkov</t>
  </si>
  <si>
    <t>Čisté peňažné toky z finančnej činnosti</t>
  </si>
  <si>
    <t>Kurzové rozdiely k peňažným prostriekom a ekvivalentom</t>
  </si>
  <si>
    <t>Prírastky (úbytky) peňažných prostriedkov a peňažných ekvivalentov</t>
  </si>
  <si>
    <t>Peňažné prostriedky a peňažné ekvivalenty na začiatku roka</t>
  </si>
  <si>
    <t>Peňažné prostriedky a peňažné ekvivalenty na konci roka</t>
  </si>
  <si>
    <t xml:space="preserve">Prehľad o peňažných tokoch bol spracovaný  nepriamou metódou. </t>
  </si>
  <si>
    <r>
      <t>22.     </t>
    </r>
    <r>
      <rPr>
        <b/>
        <u/>
        <sz val="10"/>
        <rFont val="Arial"/>
        <family val="2"/>
        <charset val="238"/>
      </rPr>
      <t>VÝZNAMNÉ UDALOSTI, KTORÉ NASTALI PO DNI, KU KTORÉMU SA ZOSTAVUJE ÚČTOVNÁ ZÁVIERKA</t>
    </r>
  </si>
  <si>
    <t>Členovia štatutárnych orgánov k 31. decembru 2021:</t>
  </si>
  <si>
    <t>Ing. Marián Semančík, PhD.</t>
  </si>
  <si>
    <t>Stav na začiatku účtovného obdobia k 1.1.2021</t>
  </si>
  <si>
    <t>Stav na začiatku účtovného obdobia k 1.1.2020</t>
  </si>
  <si>
    <t>Stav na konci účtovného obdobia k 31.12.2021</t>
  </si>
  <si>
    <t>K pochybným pohľadávkam boli v roku 2021 vytvorené opravné položky vo výške  150,00 EUR.</t>
  </si>
  <si>
    <t>Spoločnosť má otvorený  kontokorentný účet v  UNICREDIT BANK,  ktorý jej umožňuje čerpať úver.  Výška a mena úverového limitu je: 200 000,00 EUR. K 31. decembru 2021 a 31. decembru 2020 bol debetný  zostatok 181 578,72  a 172 977,02   EUR . V súvahe je vykázaný ako krátkodobý bankový úver  na riadku 139 - bežné bankové úvery. Na základe uzavretých zmlúv o úvere s UniCreditBank  existuje záložné právo banky k pohľadávke zo všetkých účtov klienta v banke.</t>
  </si>
  <si>
    <t>Záväzky zabezpečené záložným právom / zárukou v prospech veriteľa: Počas účtovného obdobia t.j. od 1.januára 2021 do 31.decembra 2021, spoločnosť nevykazovala záväzky zabezpečené záložným právom alebo inou formou zabezpečenia.</t>
  </si>
  <si>
    <t>V roku 2021 neboli uskutočnené žiadne významné zmeny v zápise do Obchodného registra.</t>
  </si>
  <si>
    <t>r57</t>
  </si>
  <si>
    <t xml:space="preserve">Dlhodobý majetok je poistený v poisťovni Colonnade Insurance S.A. pobočka Košice, ČSOB Poisťovňa a Kooperatíva Bratislava. Majetkové poistenie zahŕňa predovšetkým poistenie proti živelným pohromám a krádeži, havarijne poistenie a zodpovednosť organizácie za spôsobenú škodu. Ročný limit plnenia je pre všetky miesta poistenia na území SR vo výške  25 669 636,25  EUR. </t>
  </si>
  <si>
    <t>Bežné účtovné obdobie rok 2021</t>
  </si>
  <si>
    <t>Bezprostredne predchádzajúce účtovné obdobie rok 2020</t>
  </si>
  <si>
    <t>Spoločnosť mala s ÚPSVaR  uzavretú Dohodu o poskytnutí finančného príspevku - Opatrenie č. 3B v rámci projektu "Prvá pomoc", ktorej účelom bola úprava práv a povinností pri poskytovaní finančného príspevku na úhradu časti mzdových nákladov zamestnávateľa, ktorý v čase vyhlásenia mimoriadnej situácie, núdzového stavu udrží pracovné miesta v prípade prerušenia alebo obmedzenia svojej prevádzkovej činnosti. Výška finančného príspevku sa odvíjala od poklesu tržieb vo vybraných mesiacoch roku 2021 v porovnaní s porovnateľným obdobím roku 2019 a predstavovala sumu vo výške 42 990 EUR.</t>
  </si>
  <si>
    <t xml:space="preserve">Účtovné zásady a metódy, ktoré spoločnosť používala pri zostavení účtovnej závierky za rok 2021 a 2020 sú nasledovné: </t>
  </si>
  <si>
    <t>Valné zhromaždenie rozhodlo dňa 22.11.2021, že hospodársky výsledok za rok 2020  stratu vo výške -830 008,38 €  zúčtuje na účet strát minulých období.</t>
  </si>
  <si>
    <t>Francúzsko</t>
  </si>
  <si>
    <t xml:space="preserve">Spoločnosť splatila  v roku 2022 jednorázovo úvery  vo výške  434 645,00 EUR a pôžičku od personálne prepojenej osoby vo výške istiny 231 000,00 EUR. </t>
  </si>
  <si>
    <t>Po  31. decembri 2021 nenastali také udalosti, ktoré majú významný vplyv na verné zobrazenie skutočností uvádzaných v tejto účtovnej závierke.</t>
  </si>
  <si>
    <t>Pri záväzku zo SF vo výške 6 094,07  EUR a záväzku z odložených daní v sume  67 313,07 EUR nie je možné určiť zostatkovú dobu splatnosti.</t>
  </si>
  <si>
    <t xml:space="preserve">Rezervy sa účtujú v očakávanej výške záväzku. Spoločnosť vytvára rezervu na nevyčerpané dovolenky   vrátane sociálneho zabezpečenia, rezervy na nevyfakturované služby, rezervu na pokuty a penále, rezervu na záručné opravy vo výške priemerného  % nákladov na opravy z  tržieb za rok 2021 (% nákladov na opravy je vypočítané ako priemer za posledné 4 roky pomeru nákladov na záručné opravy k tržbám daného roka). </t>
  </si>
  <si>
    <t>Opravné položky NV</t>
  </si>
  <si>
    <t>Opravné položky HV</t>
  </si>
  <si>
    <r>
      <t xml:space="preserve">Podstatnou skutočnosťou týkajúcou sa schopnosti a priravenosti Spoločnosti vrátiť istinu a zaplatiť úroky banke a splniť si iné peňažné záväzky spojené s úverom riadne a včas je okrem iného aj to, že v každom okamihu počas trvania právneho vzťahu založeného zmluvami o úvere č. 000188/CORP/2016, 000190/CORP/2016 a 000404/CORP/2020 bude Spoločnosť dosahovať bankou predpísané finančné ukazovatele. K 31.12.2021 neplnila Spoločnosť bankou zadefinované podmienky a finančné ukazovatele uvedené v úverových  zmluvách. Úvery boli Spoločnosťou splácané v požadovanej výške splátok a v stanovených termínoch, resp. boli s bankou dohodnuté odklady splátok istín a úrokov na obdobie 9, resp. 12 mesiacov. Celková suma odkladu splátok istín úverov č. 000188/CORP/2016 a 000190/CORP/2016  a </t>
    </r>
    <r>
      <rPr>
        <u/>
        <sz val="8"/>
        <rFont val="Arial"/>
        <family val="2"/>
        <charset val="238"/>
      </rPr>
      <t>odložených úrokov predstavovala 10 929,80 EUR, z toho úroky pripadajúce na odklad splátok úveru č. 000404/CORP/2020 boli 9 249,26 EUR.  Z</t>
    </r>
    <r>
      <rPr>
        <sz val="8"/>
        <rFont val="Arial"/>
        <family val="2"/>
        <charset val="238"/>
      </rPr>
      <t xml:space="preserve"> dôvodu neplnenia finančných ukazovateľov bola banka oprávnená, okrem iného, požadovať predčasné splatenie úverov. Dostupnosť likvidity zo strany financujúcej banky je závislá od úspešnej realizácie podnikateľského plánu Spoločnosti a tiež od dodržiavania úverových podmienok a ďalších ukazovateľov dohodnutých s financujúcou bankou. Tieto okolnosti naznačujú existenciu neistoty vo vzťahu k schopnosti Spoločnosti pokračovať nepretržite vo svojej činnosti. Aj keď dodržiavanie úverových podmienok a ďalších ukazovateľov dohodnutých s financujúcimi bankami vyvoláva významnú neistotu vo vzťahu k schopnosti Spoločnosti pokračovať nepretržite vo svojej činnosti, vedenie Spoločnosti je presvedčené, že Spoločnosť  je schopná spĺňať  bankami zadefinované podmienky a finančné ukazovatele a súčasne, vychádzajúc zo všetkých relevantných informácií dostupných ku dňu zostavenia  tejto účtovnej závierky, nepretržite pokračovať vo svojej činnosti.</t>
    </r>
  </si>
  <si>
    <t>Účtovná závierka spoločnosti za predchádzajúce účtovné obdobie k 31. decembru 2020  bola schválená valným zhromaždením spoločnosti dňa 22.novembra 2021.</t>
  </si>
  <si>
    <t>Dlhodobý nehmotný majetok obstaraný iným spôsobom sa oceňuje reálnou hodnotou v prípade bezodplatného nadobudnutia majetku alebo majetku novo zisteného pri inventarizácií, t.j. cenou, za ktorú by sa majetok obstaral v čase, keď sa o ňom účtuje.</t>
  </si>
  <si>
    <t>Dlhodobý hmotný majetok získaný bezodplatne sa oceňuje reálnou hodnotou a účtuje sa v prospech účtu ostatných kapitálových fondov. Reálna hodnota je cena, za ktorú by sa majetok obstaral v čase, keď sa o ňom účtuje.</t>
  </si>
  <si>
    <t>Dlhodobý hmotný majetok obstaraný iným spôsobom sa oceňuje reálnou hodnotou v prípade bezodplatného nadobudnutia majetku alebo majetku novo zisteného pri inventarizácií, t.j. cenou, za ktorú by sa majetok obstaral v čase, keď sa o ňom účtuje.</t>
  </si>
  <si>
    <t>V roku 2021 poskytla Spoločnosti pôžičku personálne prepojená spoločnosť vo výške 40 000,00 EUR. Okrem toho eviduje spoločnosť  pôžičku od personálne prepojenej fyzickej osoby v celkovej výške 231.000 EUR, z toho v roku 2021 sumu vo výške 30 000,00 EUR. Pôžičky boli úročené úrokovou sadzbou vo výške 5% p.a.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</si>
</sst>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EUR]"/>
    <numFmt numFmtId="165" formatCode="0.0%"/>
    <numFmt numFmtId="166" formatCode="#,##0;\-#,##0;0;"/>
    <numFmt numFmtId="167" formatCode="#,##0;\-#,##0;"/>
    <numFmt numFmtId="168" formatCode="#,##0;\-#,##0;0"/>
  </numFmts>
  <fonts count="23" x14ac:knownFonts="1">
    <font>
      <sz val="11"/>
      <color theme="1"/>
      <name val="Calibri"/>
      <family val="2"/>
      <scheme val="minor"/>
    </font>
    <font>
      <sz val="11"/>
      <color theme="1"/>
      <name val="Calibri"/>
      <family val="2"/>
      <scheme val="minor"/>
    </font>
    <font>
      <sz val="8"/>
      <name val="Arial"/>
      <family val="2"/>
      <charset val="238"/>
    </font>
    <font>
      <sz val="11"/>
      <name val="Arial"/>
      <family val="2"/>
      <charset val="238"/>
    </font>
    <font>
      <sz val="10"/>
      <name val="Arial"/>
      <family val="2"/>
      <charset val="238"/>
    </font>
    <font>
      <b/>
      <sz val="10"/>
      <name val="Arial"/>
      <family val="2"/>
      <charset val="238"/>
    </font>
    <font>
      <b/>
      <u/>
      <sz val="10"/>
      <name val="Arial"/>
      <family val="2"/>
      <charset val="238"/>
    </font>
    <font>
      <i/>
      <sz val="10"/>
      <name val="Arial"/>
      <family val="2"/>
      <charset val="238"/>
    </font>
    <font>
      <b/>
      <sz val="8"/>
      <name val="Arial"/>
      <family val="2"/>
      <charset val="238"/>
    </font>
    <font>
      <b/>
      <sz val="7"/>
      <name val="Times New Roman"/>
      <family val="1"/>
      <charset val="238"/>
    </font>
    <font>
      <b/>
      <i/>
      <sz val="10"/>
      <name val="Arial"/>
      <family val="2"/>
      <charset val="238"/>
    </font>
    <font>
      <b/>
      <sz val="9"/>
      <name val="Arial"/>
      <family val="2"/>
      <charset val="238"/>
    </font>
    <font>
      <sz val="9"/>
      <name val="Arial"/>
      <family val="2"/>
      <charset val="238"/>
    </font>
    <font>
      <i/>
      <sz val="12"/>
      <name val="Segoe UI"/>
      <family val="2"/>
      <charset val="238"/>
    </font>
    <font>
      <b/>
      <i/>
      <sz val="9"/>
      <name val="Arial"/>
      <family val="2"/>
      <charset val="238"/>
    </font>
    <font>
      <i/>
      <sz val="9"/>
      <name val="Arial"/>
      <family val="2"/>
      <charset val="238"/>
    </font>
    <font>
      <i/>
      <sz val="8"/>
      <name val="Arial"/>
      <family val="2"/>
      <charset val="238"/>
    </font>
    <font>
      <b/>
      <sz val="11"/>
      <name val="Arial"/>
      <family val="2"/>
      <charset val="238"/>
    </font>
    <font>
      <sz val="10"/>
      <color rgb="FFFF0000"/>
      <name val="Arial"/>
      <family val="2"/>
      <charset val="238"/>
    </font>
    <font>
      <sz val="11"/>
      <color rgb="FF00B050"/>
      <name val="Arial"/>
      <family val="2"/>
      <charset val="238"/>
    </font>
    <font>
      <sz val="8"/>
      <color rgb="FFFF0000"/>
      <name val="Arial"/>
      <family val="2"/>
      <charset val="238"/>
    </font>
    <font>
      <sz val="9"/>
      <color rgb="FFFF0000"/>
      <name val="Arial"/>
      <family val="2"/>
      <charset val="238"/>
    </font>
    <font>
      <u/>
      <sz val="8"/>
      <name val="Arial"/>
      <family val="2"/>
      <charset val="23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61">
    <border>
      <left/>
      <right/>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55"/>
      </bottom>
      <diagonal/>
    </border>
    <border>
      <left/>
      <right/>
      <top style="thick">
        <color indexed="55"/>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756">
    <xf numFmtId="0" fontId="0" fillId="0" borderId="0" xfId="0"/>
    <xf numFmtId="0" fontId="3" fillId="0" borderId="2" xfId="0" applyFont="1" applyBorder="1"/>
    <xf numFmtId="0" fontId="3" fillId="0" borderId="3" xfId="0" applyFont="1" applyBorder="1"/>
    <xf numFmtId="0" fontId="3" fillId="3" borderId="0" xfId="0" applyFont="1" applyFill="1"/>
    <xf numFmtId="0" fontId="3" fillId="0" borderId="0" xfId="0" applyFont="1"/>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4" borderId="0" xfId="0" applyFont="1" applyFill="1"/>
    <xf numFmtId="0" fontId="4" fillId="3" borderId="0" xfId="0" applyFont="1" applyFill="1"/>
    <xf numFmtId="0" fontId="4" fillId="0" borderId="0" xfId="0" applyFont="1" applyAlignment="1">
      <alignment vertical="top"/>
    </xf>
    <xf numFmtId="0" fontId="4" fillId="0" borderId="0" xfId="0" applyFont="1"/>
    <xf numFmtId="0" fontId="4" fillId="0" borderId="0" xfId="0" applyFont="1" applyAlignment="1">
      <alignment horizontal="left" indent="1"/>
    </xf>
    <xf numFmtId="0" fontId="4" fillId="0" borderId="0" xfId="0" applyFont="1" applyAlignment="1">
      <alignment horizontal="justify" vertical="top" wrapText="1"/>
    </xf>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7" fillId="0" borderId="0" xfId="0" applyFont="1"/>
    <xf numFmtId="0" fontId="4" fillId="0" borderId="23" xfId="0" applyFont="1" applyBorder="1"/>
    <xf numFmtId="0" fontId="5" fillId="0" borderId="0" xfId="0" applyFont="1" applyFill="1"/>
    <xf numFmtId="0" fontId="10" fillId="4" borderId="0" xfId="0" applyFont="1" applyFill="1"/>
    <xf numFmtId="0" fontId="12" fillId="0" borderId="2" xfId="0" applyFont="1" applyBorder="1"/>
    <xf numFmtId="0" fontId="4" fillId="0" borderId="0" xfId="0" applyFont="1" applyAlignment="1">
      <alignment horizontal="center"/>
    </xf>
    <xf numFmtId="0" fontId="13" fillId="0" borderId="0" xfId="0" applyFont="1"/>
    <xf numFmtId="0" fontId="4" fillId="0" borderId="0" xfId="0" applyFont="1" applyAlignment="1">
      <alignment vertical="top" wrapText="1"/>
    </xf>
    <xf numFmtId="0" fontId="5" fillId="3" borderId="0" xfId="0" applyFont="1" applyFill="1"/>
    <xf numFmtId="0" fontId="3" fillId="0" borderId="0" xfId="0" applyFont="1" applyAlignment="1">
      <alignment horizontal="justify" vertical="top"/>
    </xf>
    <xf numFmtId="0" fontId="4" fillId="0" borderId="0" xfId="0" applyFont="1" applyAlignment="1">
      <alignment horizontal="left" vertical="top" wrapText="1"/>
    </xf>
    <xf numFmtId="0" fontId="5" fillId="0" borderId="0" xfId="0" applyFont="1" applyAlignment="1">
      <alignment horizontal="left"/>
    </xf>
    <xf numFmtId="0" fontId="4" fillId="0" borderId="0" xfId="0" applyFont="1" applyAlignment="1">
      <alignment horizontal="left"/>
    </xf>
    <xf numFmtId="3" fontId="3" fillId="0" borderId="0" xfId="0" applyNumberFormat="1" applyFont="1"/>
    <xf numFmtId="0" fontId="12" fillId="0" borderId="0" xfId="0" applyFont="1" applyAlignment="1">
      <alignment horizontal="justify" vertical="top" wrapText="1"/>
    </xf>
    <xf numFmtId="0" fontId="3" fillId="0" borderId="0" xfId="0" applyFont="1" applyFill="1"/>
    <xf numFmtId="0" fontId="12" fillId="0" borderId="0" xfId="0" applyFont="1"/>
    <xf numFmtId="0" fontId="2" fillId="3" borderId="0" xfId="0" applyFont="1" applyFill="1"/>
    <xf numFmtId="0" fontId="2" fillId="0" borderId="0" xfId="0" applyFont="1"/>
    <xf numFmtId="3" fontId="2" fillId="0" borderId="0" xfId="0" applyNumberFormat="1" applyFont="1"/>
    <xf numFmtId="0" fontId="11" fillId="3" borderId="0" xfId="0" applyFont="1" applyFill="1" applyBorder="1" applyAlignment="1">
      <alignment horizontal="left" vertical="center"/>
    </xf>
    <xf numFmtId="3" fontId="11" fillId="3" borderId="0" xfId="0" applyNumberFormat="1" applyFont="1" applyFill="1" applyBorder="1" applyAlignment="1">
      <alignment horizontal="right" vertical="center"/>
    </xf>
    <xf numFmtId="0" fontId="2" fillId="0" borderId="0" xfId="0" applyFont="1" applyFill="1"/>
    <xf numFmtId="14" fontId="2" fillId="0" borderId="0" xfId="0" applyNumberFormat="1" applyFont="1"/>
    <xf numFmtId="4" fontId="2" fillId="0" borderId="0" xfId="0" applyNumberFormat="1" applyFont="1"/>
    <xf numFmtId="0" fontId="2" fillId="0" borderId="0" xfId="0" applyFont="1" applyAlignment="1">
      <alignment horizontal="left"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3" fontId="12" fillId="0" borderId="0" xfId="0" applyNumberFormat="1" applyFont="1" applyAlignment="1">
      <alignment horizontal="center" vertical="center"/>
    </xf>
    <xf numFmtId="3" fontId="12" fillId="3" borderId="0" xfId="0" applyNumberFormat="1" applyFont="1" applyFill="1" applyAlignment="1">
      <alignment horizontal="center" vertical="center"/>
    </xf>
    <xf numFmtId="0" fontId="4" fillId="3" borderId="0" xfId="0" applyFont="1" applyFill="1" applyAlignment="1">
      <alignment horizontal="left" vertical="top"/>
    </xf>
    <xf numFmtId="0" fontId="4" fillId="3" borderId="0" xfId="0" applyFont="1" applyFill="1" applyAlignment="1">
      <alignment horizontal="left" vertical="top" wrapText="1"/>
    </xf>
    <xf numFmtId="0" fontId="4" fillId="4" borderId="0" xfId="0" applyFont="1" applyFill="1" applyAlignment="1">
      <alignment vertical="top"/>
    </xf>
    <xf numFmtId="0" fontId="4" fillId="0" borderId="0" xfId="0" applyFont="1" applyAlignment="1">
      <alignment horizontal="left" vertical="top"/>
    </xf>
    <xf numFmtId="0" fontId="2" fillId="0" borderId="0" xfId="0" applyFont="1" applyAlignment="1">
      <alignment wrapText="1"/>
    </xf>
    <xf numFmtId="0" fontId="2" fillId="3" borderId="0" xfId="0" applyFont="1" applyFill="1" applyAlignment="1">
      <alignment wrapText="1"/>
    </xf>
    <xf numFmtId="0" fontId="4" fillId="0" borderId="0" xfId="0" applyFont="1" applyAlignment="1">
      <alignment horizontal="center" wrapText="1"/>
    </xf>
    <xf numFmtId="0" fontId="4" fillId="3" borderId="0" xfId="0" applyFont="1" applyFill="1" applyAlignment="1">
      <alignment wrapText="1"/>
    </xf>
    <xf numFmtId="0" fontId="15" fillId="3" borderId="0" xfId="0" applyFont="1" applyFill="1" applyBorder="1" applyAlignment="1">
      <alignment horizontal="left" vertical="center" wrapText="1"/>
    </xf>
    <xf numFmtId="3" fontId="12" fillId="3" borderId="0" xfId="0" applyNumberFormat="1" applyFont="1" applyFill="1" applyBorder="1" applyAlignment="1">
      <alignment horizontal="right" vertical="center" wrapText="1"/>
    </xf>
    <xf numFmtId="3" fontId="12" fillId="0" borderId="0" xfId="0" applyNumberFormat="1" applyFont="1" applyBorder="1" applyAlignment="1">
      <alignment horizontal="right" vertical="center" wrapText="1"/>
    </xf>
    <xf numFmtId="0" fontId="16" fillId="0" borderId="0" xfId="0" applyFont="1" applyAlignment="1">
      <alignment horizontal="left" vertical="center" wrapText="1"/>
    </xf>
    <xf numFmtId="3" fontId="2" fillId="0" borderId="0" xfId="0" applyNumberFormat="1" applyFont="1" applyAlignment="1">
      <alignment horizontal="right" vertical="center" wrapText="1"/>
    </xf>
    <xf numFmtId="0" fontId="16" fillId="0" borderId="0" xfId="0" applyFont="1" applyAlignment="1">
      <alignment vertical="center" wrapText="1"/>
    </xf>
    <xf numFmtId="0" fontId="2" fillId="0" borderId="0" xfId="0" applyFont="1" applyAlignment="1">
      <alignment vertical="center"/>
    </xf>
    <xf numFmtId="0" fontId="2" fillId="3" borderId="0" xfId="0" applyFont="1" applyFill="1" applyAlignment="1">
      <alignment vertical="center"/>
    </xf>
    <xf numFmtId="0" fontId="4" fillId="3" borderId="0" xfId="0" applyFont="1" applyFill="1" applyAlignment="1">
      <alignment vertical="center"/>
    </xf>
    <xf numFmtId="3" fontId="4" fillId="0" borderId="0" xfId="0" applyNumberFormat="1" applyFont="1" applyAlignment="1">
      <alignment vertical="center"/>
    </xf>
    <xf numFmtId="0" fontId="5"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Fill="1" applyAlignment="1">
      <alignment horizontal="center"/>
    </xf>
    <xf numFmtId="0" fontId="4" fillId="0" borderId="0" xfId="0" applyFont="1" applyFill="1"/>
    <xf numFmtId="3" fontId="4" fillId="0" borderId="0" xfId="0" applyNumberFormat="1" applyFont="1"/>
    <xf numFmtId="0" fontId="12" fillId="0" borderId="53" xfId="0" applyFont="1" applyBorder="1" applyAlignment="1">
      <alignment horizontal="center" vertical="center"/>
    </xf>
    <xf numFmtId="0" fontId="12" fillId="0" borderId="54" xfId="0" applyFont="1" applyBorder="1" applyAlignment="1">
      <alignment horizontal="center" vertical="center"/>
    </xf>
    <xf numFmtId="3" fontId="15" fillId="0" borderId="53" xfId="0" applyNumberFormat="1" applyFont="1" applyBorder="1" applyAlignment="1">
      <alignment horizontal="right" vertical="center"/>
    </xf>
    <xf numFmtId="3" fontId="15" fillId="0" borderId="54" xfId="0" applyNumberFormat="1" applyFont="1" applyBorder="1" applyAlignment="1">
      <alignment horizontal="right" vertical="center"/>
    </xf>
    <xf numFmtId="3" fontId="15" fillId="0" borderId="55" xfId="0" applyNumberFormat="1" applyFont="1" applyBorder="1" applyAlignment="1">
      <alignment horizontal="right" vertical="center"/>
    </xf>
    <xf numFmtId="0" fontId="5" fillId="3" borderId="0" xfId="0" applyFont="1" applyFill="1" applyAlignment="1">
      <alignment vertical="top"/>
    </xf>
    <xf numFmtId="0" fontId="17" fillId="3" borderId="0" xfId="0" applyFont="1" applyFill="1" applyAlignment="1">
      <alignment vertical="top"/>
    </xf>
    <xf numFmtId="0" fontId="5" fillId="0" borderId="0" xfId="0" applyFont="1" applyAlignment="1">
      <alignment vertical="top"/>
    </xf>
    <xf numFmtId="0" fontId="5" fillId="0" borderId="0" xfId="0" applyFont="1"/>
    <xf numFmtId="0" fontId="5" fillId="0" borderId="0" xfId="2" applyFont="1" applyAlignment="1">
      <alignment horizontal="left"/>
    </xf>
    <xf numFmtId="0" fontId="4" fillId="0" borderId="24" xfId="0" applyFont="1" applyBorder="1"/>
    <xf numFmtId="0" fontId="4" fillId="0" borderId="0" xfId="2" applyFont="1" applyAlignment="1">
      <alignment horizontal="left"/>
    </xf>
    <xf numFmtId="0" fontId="4" fillId="0" borderId="58" xfId="0" applyFont="1" applyBorder="1"/>
    <xf numFmtId="0" fontId="12" fillId="0" borderId="0" xfId="0" applyFont="1" applyAlignment="1">
      <alignment vertical="top"/>
    </xf>
    <xf numFmtId="0" fontId="4" fillId="3" borderId="0" xfId="0" applyFont="1" applyFill="1" applyAlignment="1">
      <alignment vertical="top" wrapText="1"/>
    </xf>
    <xf numFmtId="0" fontId="12" fillId="3" borderId="0" xfId="0" applyFont="1" applyFill="1" applyAlignment="1">
      <alignment vertical="top" wrapText="1"/>
    </xf>
    <xf numFmtId="0" fontId="11" fillId="0" borderId="0" xfId="2" applyFont="1" applyAlignment="1">
      <alignment horizontal="left"/>
    </xf>
    <xf numFmtId="0" fontId="4" fillId="0" borderId="6" xfId="0" applyFont="1" applyBorder="1" applyAlignment="1">
      <alignment vertical="center"/>
    </xf>
    <xf numFmtId="0" fontId="19" fillId="0" borderId="0" xfId="0" applyFont="1"/>
    <xf numFmtId="0" fontId="4" fillId="0" borderId="0" xfId="0" applyFont="1" applyAlignment="1">
      <alignment horizontal="left"/>
    </xf>
    <xf numFmtId="0" fontId="4" fillId="0" borderId="0" xfId="0" applyFont="1" applyAlignment="1">
      <alignment horizontal="left" vertical="top"/>
    </xf>
    <xf numFmtId="0" fontId="4" fillId="3" borderId="0" xfId="0" applyFont="1" applyFill="1" applyAlignment="1">
      <alignment horizontal="center"/>
    </xf>
    <xf numFmtId="0" fontId="4" fillId="0" borderId="24" xfId="2" applyFont="1" applyBorder="1" applyAlignment="1">
      <alignment horizontal="right"/>
    </xf>
    <xf numFmtId="0" fontId="5" fillId="0" borderId="0" xfId="2" applyFont="1" applyAlignment="1">
      <alignment horizontal="right"/>
    </xf>
    <xf numFmtId="0" fontId="4" fillId="0" borderId="0" xfId="0" applyFont="1"/>
    <xf numFmtId="0" fontId="20" fillId="3" borderId="0" xfId="0" applyFont="1" applyFill="1"/>
    <xf numFmtId="0" fontId="21" fillId="0" borderId="0" xfId="0" applyFont="1"/>
    <xf numFmtId="0" fontId="20" fillId="0" borderId="0" xfId="0" applyFont="1"/>
    <xf numFmtId="0" fontId="18" fillId="0" borderId="0" xfId="0" applyFont="1"/>
    <xf numFmtId="0" fontId="18" fillId="0" borderId="0" xfId="2" applyFont="1" applyAlignment="1">
      <alignment horizontal="right"/>
    </xf>
    <xf numFmtId="166" fontId="12" fillId="0" borderId="0" xfId="2" applyNumberFormat="1" applyFont="1" applyAlignment="1">
      <alignment horizontal="right" wrapText="1"/>
    </xf>
    <xf numFmtId="0" fontId="5" fillId="0" borderId="0" xfId="2" applyFont="1" applyAlignment="1"/>
    <xf numFmtId="0" fontId="4" fillId="0" borderId="24" xfId="2" applyFont="1" applyBorder="1" applyAlignment="1"/>
    <xf numFmtId="167" fontId="4" fillId="0" borderId="0" xfId="2" applyNumberFormat="1" applyFont="1" applyAlignment="1"/>
    <xf numFmtId="166" fontId="5" fillId="0" borderId="0" xfId="2" applyNumberFormat="1" applyFont="1" applyAlignment="1"/>
    <xf numFmtId="166" fontId="4" fillId="0" borderId="0" xfId="2" applyNumberFormat="1" applyFont="1" applyAlignment="1"/>
    <xf numFmtId="168" fontId="4" fillId="0" borderId="0" xfId="2" applyNumberFormat="1" applyFont="1" applyAlignment="1"/>
    <xf numFmtId="166" fontId="5" fillId="0" borderId="58" xfId="2" applyNumberFormat="1" applyFont="1" applyBorder="1" applyAlignment="1"/>
    <xf numFmtId="166" fontId="12" fillId="0" borderId="0" xfId="2" applyNumberFormat="1" applyFont="1" applyAlignment="1"/>
    <xf numFmtId="166" fontId="11" fillId="3" borderId="0" xfId="2" applyNumberFormat="1" applyFont="1" applyFill="1" applyAlignment="1">
      <alignment horizontal="right" wrapText="1"/>
    </xf>
    <xf numFmtId="166" fontId="11" fillId="3" borderId="0" xfId="0" applyNumberFormat="1" applyFont="1" applyFill="1" applyAlignment="1" applyProtection="1">
      <alignment horizontal="right" wrapText="1"/>
      <protection locked="0"/>
    </xf>
    <xf numFmtId="166" fontId="12" fillId="3" borderId="0" xfId="2" applyNumberFormat="1" applyFont="1" applyFill="1" applyAlignment="1">
      <alignment horizontal="right" wrapText="1"/>
    </xf>
    <xf numFmtId="166" fontId="12" fillId="3" borderId="0" xfId="0" applyNumberFormat="1" applyFont="1" applyFill="1" applyAlignment="1" applyProtection="1">
      <alignment horizontal="right" wrapText="1"/>
      <protection locked="0"/>
    </xf>
    <xf numFmtId="166" fontId="11" fillId="3" borderId="58" xfId="2" applyNumberFormat="1" applyFont="1" applyFill="1" applyBorder="1" applyAlignment="1">
      <alignment horizontal="right" wrapText="1"/>
    </xf>
    <xf numFmtId="166" fontId="12" fillId="3" borderId="0" xfId="0" applyNumberFormat="1" applyFont="1" applyFill="1" applyAlignment="1" applyProtection="1">
      <alignment horizontal="right"/>
      <protection locked="0"/>
    </xf>
    <xf numFmtId="0" fontId="5" fillId="3" borderId="0" xfId="2" applyFont="1" applyFill="1" applyAlignment="1">
      <alignment horizontal="left"/>
    </xf>
    <xf numFmtId="0" fontId="5" fillId="3" borderId="0" xfId="2" applyFont="1" applyFill="1" applyAlignment="1"/>
    <xf numFmtId="0" fontId="12" fillId="3" borderId="0" xfId="0" applyFont="1" applyFill="1"/>
    <xf numFmtId="0" fontId="4" fillId="3" borderId="24" xfId="0" applyFont="1" applyFill="1" applyBorder="1"/>
    <xf numFmtId="0" fontId="4" fillId="3" borderId="24" xfId="2" applyFont="1" applyFill="1" applyBorder="1" applyAlignment="1"/>
    <xf numFmtId="0" fontId="12" fillId="3" borderId="0" xfId="2" applyFont="1" applyFill="1" applyAlignment="1">
      <alignment horizontal="right"/>
    </xf>
    <xf numFmtId="0" fontId="12" fillId="3" borderId="0" xfId="0" applyFont="1" applyFill="1" applyAlignment="1">
      <alignment horizontal="right"/>
    </xf>
    <xf numFmtId="0" fontId="4" fillId="3" borderId="0" xfId="0" applyFont="1" applyFill="1" applyAlignment="1"/>
    <xf numFmtId="166" fontId="5" fillId="3" borderId="0" xfId="2" applyNumberFormat="1" applyFont="1" applyFill="1" applyAlignment="1"/>
    <xf numFmtId="0" fontId="4" fillId="3" borderId="0" xfId="0" applyFont="1" applyFill="1" applyAlignment="1">
      <alignment horizontal="right"/>
    </xf>
    <xf numFmtId="166" fontId="4" fillId="3" borderId="0" xfId="2" applyNumberFormat="1" applyFont="1" applyFill="1" applyAlignment="1"/>
    <xf numFmtId="0" fontId="4" fillId="3" borderId="0" xfId="2" applyFont="1" applyFill="1" applyAlignment="1">
      <alignment horizontal="left"/>
    </xf>
    <xf numFmtId="166" fontId="5" fillId="3" borderId="58" xfId="2" applyNumberFormat="1" applyFont="1" applyFill="1" applyBorder="1" applyAlignment="1"/>
    <xf numFmtId="0" fontId="4" fillId="3" borderId="58" xfId="0" applyFont="1" applyFill="1" applyBorder="1"/>
    <xf numFmtId="166" fontId="12" fillId="3" borderId="0" xfId="2" applyNumberFormat="1" applyFont="1" applyFill="1" applyAlignment="1" applyProtection="1">
      <alignment horizontal="right" wrapText="1"/>
      <protection locked="0"/>
    </xf>
    <xf numFmtId="0" fontId="4" fillId="3" borderId="24" xfId="2" applyFont="1" applyFill="1" applyBorder="1" applyAlignment="1">
      <alignment horizontal="right"/>
    </xf>
    <xf numFmtId="167" fontId="4" fillId="3" borderId="0" xfId="2" applyNumberFormat="1" applyFont="1" applyFill="1" applyAlignment="1"/>
    <xf numFmtId="168" fontId="4" fillId="3" borderId="0" xfId="2" applyNumberFormat="1" applyFont="1" applyFill="1" applyAlignment="1"/>
    <xf numFmtId="0" fontId="4"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xf numFmtId="0" fontId="4" fillId="0" borderId="0" xfId="0" applyFont="1"/>
    <xf numFmtId="0" fontId="4" fillId="0" borderId="0" xfId="0" applyFont="1" applyAlignment="1">
      <alignment horizontal="left" vertical="top"/>
    </xf>
    <xf numFmtId="0" fontId="4" fillId="0" borderId="0" xfId="0" applyFont="1" applyFill="1" applyAlignment="1">
      <alignment horizontal="justify" vertical="top" wrapText="1"/>
    </xf>
    <xf numFmtId="0" fontId="4" fillId="3" borderId="0" xfId="0" applyFont="1" applyFill="1" applyAlignment="1">
      <alignment horizontal="left" vertical="top" wrapText="1"/>
    </xf>
    <xf numFmtId="0" fontId="11" fillId="3" borderId="15"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17" xfId="0" applyFont="1" applyFill="1" applyBorder="1" applyAlignment="1">
      <alignment horizontal="left" vertical="center" wrapText="1"/>
    </xf>
    <xf numFmtId="3" fontId="11" fillId="3" borderId="15" xfId="0" applyNumberFormat="1" applyFont="1" applyFill="1" applyBorder="1" applyAlignment="1">
      <alignment horizontal="right" vertical="center"/>
    </xf>
    <xf numFmtId="3" fontId="11" fillId="3" borderId="16" xfId="0" applyNumberFormat="1" applyFont="1" applyFill="1" applyBorder="1" applyAlignment="1">
      <alignment horizontal="right" vertical="center"/>
    </xf>
    <xf numFmtId="3" fontId="11" fillId="3" borderId="17" xfId="0" applyNumberFormat="1" applyFont="1" applyFill="1" applyBorder="1" applyAlignment="1">
      <alignment horizontal="right" vertical="center"/>
    </xf>
    <xf numFmtId="3" fontId="11" fillId="8" borderId="15" xfId="0" applyNumberFormat="1" applyFont="1" applyFill="1" applyBorder="1" applyAlignment="1">
      <alignment horizontal="right" vertical="center"/>
    </xf>
    <xf numFmtId="3" fontId="11" fillId="8" borderId="16" xfId="0" applyNumberFormat="1" applyFont="1" applyFill="1" applyBorder="1" applyAlignment="1">
      <alignment horizontal="right" vertical="center"/>
    </xf>
    <xf numFmtId="3" fontId="11" fillId="8" borderId="17" xfId="0" applyNumberFormat="1" applyFont="1" applyFill="1" applyBorder="1" applyAlignment="1">
      <alignment horizontal="right" vertical="center"/>
    </xf>
    <xf numFmtId="0" fontId="12" fillId="0" borderId="13" xfId="0" applyFont="1" applyBorder="1" applyAlignment="1">
      <alignment horizontal="left" vertical="center" wrapText="1"/>
    </xf>
    <xf numFmtId="0" fontId="12" fillId="0" borderId="4" xfId="0" applyFont="1" applyBorder="1" applyAlignment="1">
      <alignment horizontal="left" vertical="center" wrapText="1"/>
    </xf>
    <xf numFmtId="0" fontId="12" fillId="0" borderId="14" xfId="0" applyFont="1" applyBorder="1" applyAlignment="1">
      <alignment horizontal="left" vertical="center" wrapText="1"/>
    </xf>
    <xf numFmtId="3" fontId="12" fillId="0" borderId="13" xfId="0" applyNumberFormat="1" applyFont="1" applyBorder="1" applyAlignment="1">
      <alignment horizontal="right" vertical="center"/>
    </xf>
    <xf numFmtId="3" fontId="12" fillId="0" borderId="4" xfId="0" applyNumberFormat="1" applyFont="1" applyBorder="1" applyAlignment="1">
      <alignment horizontal="right" vertical="center"/>
    </xf>
    <xf numFmtId="3" fontId="12" fillId="0" borderId="14" xfId="0" applyNumberFormat="1" applyFont="1" applyBorder="1" applyAlignment="1">
      <alignment horizontal="right" vertical="center"/>
    </xf>
    <xf numFmtId="3" fontId="12" fillId="8" borderId="13" xfId="0" applyNumberFormat="1" applyFont="1" applyFill="1" applyBorder="1" applyAlignment="1">
      <alignment horizontal="right" vertical="center"/>
    </xf>
    <xf numFmtId="3" fontId="12" fillId="8" borderId="4" xfId="0" applyNumberFormat="1" applyFont="1" applyFill="1" applyBorder="1" applyAlignment="1">
      <alignment horizontal="right" vertical="center"/>
    </xf>
    <xf numFmtId="3" fontId="12" fillId="8" borderId="14" xfId="0" applyNumberFormat="1" applyFont="1" applyFill="1" applyBorder="1" applyAlignment="1">
      <alignment horizontal="right" vertical="center"/>
    </xf>
    <xf numFmtId="0" fontId="12" fillId="3" borderId="1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14" xfId="0" applyFont="1" applyFill="1" applyBorder="1" applyAlignment="1">
      <alignment horizontal="left" vertical="center" wrapText="1"/>
    </xf>
    <xf numFmtId="3" fontId="12" fillId="3" borderId="13" xfId="0" applyNumberFormat="1" applyFont="1" applyFill="1" applyBorder="1" applyAlignment="1">
      <alignment horizontal="right" vertical="center" wrapText="1"/>
    </xf>
    <xf numFmtId="3" fontId="12" fillId="3" borderId="4" xfId="0" applyNumberFormat="1" applyFont="1" applyFill="1" applyBorder="1" applyAlignment="1">
      <alignment horizontal="right" vertical="center" wrapText="1"/>
    </xf>
    <xf numFmtId="3" fontId="12" fillId="3" borderId="14" xfId="0" applyNumberFormat="1" applyFont="1" applyFill="1" applyBorder="1" applyAlignment="1">
      <alignment horizontal="right" vertical="center" wrapText="1"/>
    </xf>
    <xf numFmtId="3" fontId="12" fillId="3" borderId="13" xfId="0" applyNumberFormat="1" applyFont="1" applyFill="1" applyBorder="1" applyAlignment="1">
      <alignment horizontal="right" vertical="center"/>
    </xf>
    <xf numFmtId="3" fontId="12" fillId="3" borderId="4" xfId="0" applyNumberFormat="1" applyFont="1" applyFill="1" applyBorder="1" applyAlignment="1">
      <alignment horizontal="right" vertical="center"/>
    </xf>
    <xf numFmtId="3" fontId="12" fillId="3" borderId="14" xfId="0" applyNumberFormat="1" applyFont="1" applyFill="1" applyBorder="1" applyAlignment="1">
      <alignment horizontal="right"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3" fontId="12" fillId="0" borderId="10" xfId="0" applyNumberFormat="1" applyFont="1" applyBorder="1" applyAlignment="1">
      <alignment horizontal="right" vertical="center"/>
    </xf>
    <xf numFmtId="3" fontId="12" fillId="0" borderId="11" xfId="0" applyNumberFormat="1" applyFont="1" applyBorder="1" applyAlignment="1">
      <alignment horizontal="right" vertical="center"/>
    </xf>
    <xf numFmtId="3" fontId="12" fillId="0" borderId="12" xfId="0" applyNumberFormat="1" applyFont="1" applyBorder="1" applyAlignment="1">
      <alignment horizontal="right" vertical="center"/>
    </xf>
    <xf numFmtId="3" fontId="12" fillId="8" borderId="10" xfId="0" applyNumberFormat="1" applyFont="1" applyFill="1" applyBorder="1" applyAlignment="1">
      <alignment horizontal="right" vertical="center"/>
    </xf>
    <xf numFmtId="3" fontId="12" fillId="8" borderId="11" xfId="0" applyNumberFormat="1" applyFont="1" applyFill="1" applyBorder="1" applyAlignment="1">
      <alignment horizontal="right" vertical="center"/>
    </xf>
    <xf numFmtId="3" fontId="12" fillId="8" borderId="12" xfId="0" applyNumberFormat="1" applyFont="1" applyFill="1" applyBorder="1" applyAlignment="1">
      <alignment horizontal="right" vertical="center"/>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1"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3" fontId="12" fillId="0" borderId="13"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0" fontId="4" fillId="3" borderId="56" xfId="0" applyFont="1" applyFill="1" applyBorder="1" applyAlignment="1">
      <alignment horizontal="left" vertical="top" wrapText="1"/>
    </xf>
    <xf numFmtId="0" fontId="4" fillId="3" borderId="54" xfId="0" applyFont="1" applyFill="1" applyBorder="1" applyAlignment="1">
      <alignment horizontal="left" vertical="top" wrapText="1"/>
    </xf>
    <xf numFmtId="0" fontId="4" fillId="3" borderId="57" xfId="0" applyFont="1" applyFill="1" applyBorder="1" applyAlignment="1">
      <alignment horizontal="left" vertical="top" wrapText="1"/>
    </xf>
    <xf numFmtId="0" fontId="4" fillId="3" borderId="45"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3" borderId="46" xfId="0" applyFont="1" applyFill="1" applyBorder="1" applyAlignment="1">
      <alignment horizontal="left" vertical="top"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3" fontId="15" fillId="0" borderId="16" xfId="0" applyNumberFormat="1" applyFont="1" applyBorder="1" applyAlignment="1">
      <alignment horizontal="right" vertical="center"/>
    </xf>
    <xf numFmtId="3" fontId="15" fillId="0" borderId="17" xfId="0" applyNumberFormat="1" applyFont="1" applyBorder="1" applyAlignment="1">
      <alignment horizontal="right" vertical="center"/>
    </xf>
    <xf numFmtId="3" fontId="15" fillId="0" borderId="15" xfId="0" applyNumberFormat="1" applyFont="1" applyBorder="1" applyAlignment="1">
      <alignment horizontal="right"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3" fontId="12" fillId="0" borderId="16" xfId="0" applyNumberFormat="1" applyFont="1" applyBorder="1" applyAlignment="1">
      <alignment horizontal="right" vertical="center"/>
    </xf>
    <xf numFmtId="3" fontId="12" fillId="0" borderId="17" xfId="0" applyNumberFormat="1" applyFont="1" applyBorder="1" applyAlignment="1">
      <alignment horizontal="right" vertical="center"/>
    </xf>
    <xf numFmtId="3" fontId="12" fillId="3" borderId="15" xfId="0" applyNumberFormat="1" applyFont="1" applyFill="1" applyBorder="1" applyAlignment="1">
      <alignment horizontal="right" vertical="center"/>
    </xf>
    <xf numFmtId="3" fontId="12" fillId="3" borderId="16" xfId="0" applyNumberFormat="1" applyFont="1" applyFill="1" applyBorder="1" applyAlignment="1">
      <alignment horizontal="right" vertical="center"/>
    </xf>
    <xf numFmtId="3" fontId="12" fillId="3" borderId="17" xfId="0" applyNumberFormat="1" applyFont="1" applyFill="1" applyBorder="1" applyAlignment="1">
      <alignment horizontal="right" vertical="center"/>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15" fillId="0" borderId="14" xfId="0" applyFont="1" applyBorder="1" applyAlignment="1">
      <alignment horizontal="center" vertical="center"/>
    </xf>
    <xf numFmtId="3" fontId="15" fillId="0" borderId="4" xfId="0" applyNumberFormat="1" applyFont="1" applyBorder="1" applyAlignment="1">
      <alignment horizontal="right" vertical="center"/>
    </xf>
    <xf numFmtId="3" fontId="15" fillId="0" borderId="14" xfId="0" applyNumberFormat="1" applyFont="1" applyBorder="1" applyAlignment="1">
      <alignment horizontal="right" vertical="center"/>
    </xf>
    <xf numFmtId="3" fontId="15" fillId="0" borderId="13" xfId="0" applyNumberFormat="1" applyFont="1" applyBorder="1" applyAlignment="1">
      <alignment horizontal="righ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13" xfId="0" applyFont="1" applyBorder="1" applyAlignment="1">
      <alignment horizontal="left" vertical="center"/>
    </xf>
    <xf numFmtId="0" fontId="12" fillId="0" borderId="4" xfId="0" applyFont="1" applyBorder="1" applyAlignment="1">
      <alignment horizontal="left" vertical="center"/>
    </xf>
    <xf numFmtId="0" fontId="12" fillId="0" borderId="59" xfId="0" applyFont="1" applyBorder="1" applyAlignment="1">
      <alignment horizontal="center" vertical="center"/>
    </xf>
    <xf numFmtId="0" fontId="12" fillId="0" borderId="24" xfId="0" applyFont="1" applyBorder="1" applyAlignment="1">
      <alignment horizontal="center" vertical="center"/>
    </xf>
    <xf numFmtId="0" fontId="12" fillId="0" borderId="60" xfId="0" applyFont="1" applyBorder="1" applyAlignment="1">
      <alignment horizontal="center" vertical="center"/>
    </xf>
    <xf numFmtId="0" fontId="5" fillId="3" borderId="0" xfId="0" applyFont="1" applyFill="1" applyAlignment="1">
      <alignment horizontal="left"/>
    </xf>
    <xf numFmtId="0" fontId="11" fillId="0" borderId="1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1" xfId="0" applyFont="1" applyBorder="1" applyAlignment="1">
      <alignment horizontal="center" vertical="center" wrapText="1"/>
    </xf>
    <xf numFmtId="0" fontId="12" fillId="3" borderId="6" xfId="0" applyFont="1" applyFill="1" applyBorder="1" applyAlignment="1">
      <alignment horizontal="right" vertical="center"/>
    </xf>
    <xf numFmtId="0" fontId="12" fillId="3" borderId="4" xfId="0" applyFont="1" applyFill="1" applyBorder="1" applyAlignment="1">
      <alignment horizontal="right" vertical="center"/>
    </xf>
    <xf numFmtId="0" fontId="12" fillId="3" borderId="14" xfId="0" applyFont="1" applyFill="1" applyBorder="1" applyAlignment="1">
      <alignment horizontal="right" vertical="center"/>
    </xf>
    <xf numFmtId="0" fontId="12" fillId="3" borderId="15"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27" xfId="0" applyFont="1" applyFill="1" applyBorder="1" applyAlignment="1">
      <alignment horizontal="center" vertical="center"/>
    </xf>
    <xf numFmtId="3" fontId="12" fillId="3" borderId="28"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0" fontId="12" fillId="3" borderId="28" xfId="0" applyFont="1" applyFill="1" applyBorder="1" applyAlignment="1">
      <alignment horizontal="right" vertical="center"/>
    </xf>
    <xf numFmtId="0" fontId="12" fillId="3" borderId="16" xfId="0" applyFont="1" applyFill="1" applyBorder="1" applyAlignment="1">
      <alignment horizontal="right" vertical="center"/>
    </xf>
    <xf numFmtId="0" fontId="12" fillId="3" borderId="17" xfId="0" applyFont="1" applyFill="1" applyBorder="1" applyAlignment="1">
      <alignment horizontal="right" vertical="center"/>
    </xf>
    <xf numFmtId="0" fontId="12" fillId="3" borderId="1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3" fontId="12" fillId="3" borderId="6" xfId="0" applyNumberFormat="1" applyFont="1" applyFill="1" applyBorder="1" applyAlignment="1">
      <alignment horizontal="right" vertical="center"/>
    </xf>
    <xf numFmtId="3" fontId="12" fillId="3" borderId="5" xfId="0" applyNumberFormat="1" applyFont="1" applyFill="1" applyBorder="1" applyAlignment="1">
      <alignment horizontal="right" vertical="center"/>
    </xf>
    <xf numFmtId="0" fontId="12" fillId="3" borderId="6" xfId="0" applyFont="1" applyFill="1" applyBorder="1" applyAlignment="1">
      <alignment horizontal="center" vertical="center"/>
    </xf>
    <xf numFmtId="0" fontId="12" fillId="3" borderId="14" xfId="0" applyFont="1" applyFill="1" applyBorder="1" applyAlignment="1">
      <alignment horizontal="center" vertical="center"/>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2" xfId="0" applyFont="1" applyFill="1" applyBorder="1" applyAlignment="1">
      <alignment horizontal="left" vertical="center" wrapText="1"/>
    </xf>
    <xf numFmtId="3" fontId="12" fillId="3" borderId="10" xfId="0" applyNumberFormat="1" applyFont="1" applyFill="1" applyBorder="1" applyAlignment="1">
      <alignment horizontal="right" vertical="center"/>
    </xf>
    <xf numFmtId="3" fontId="12" fillId="3" borderId="11" xfId="0" applyNumberFormat="1" applyFont="1" applyFill="1" applyBorder="1" applyAlignment="1">
      <alignment horizontal="right" vertical="center"/>
    </xf>
    <xf numFmtId="3" fontId="12" fillId="3" borderId="25" xfId="0" applyNumberFormat="1" applyFont="1" applyFill="1" applyBorder="1" applyAlignment="1">
      <alignment horizontal="right" vertical="center"/>
    </xf>
    <xf numFmtId="0" fontId="12" fillId="3" borderId="26"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12" xfId="0" applyFont="1" applyFill="1" applyBorder="1" applyAlignment="1">
      <alignment horizontal="center" vertical="center"/>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3" fontId="12" fillId="0" borderId="15"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0" fontId="4" fillId="3" borderId="0" xfId="0" applyFont="1" applyFill="1" applyAlignment="1">
      <alignment horizontal="left"/>
    </xf>
    <xf numFmtId="0" fontId="11" fillId="3" borderId="39" xfId="0" applyFont="1" applyFill="1" applyBorder="1" applyAlignment="1">
      <alignment horizontal="center" vertical="center"/>
    </xf>
    <xf numFmtId="0" fontId="11" fillId="3" borderId="0" xfId="0" applyFont="1" applyFill="1" applyAlignment="1">
      <alignment horizontal="center" vertical="center"/>
    </xf>
    <xf numFmtId="0" fontId="11" fillId="3" borderId="40"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7" fillId="0" borderId="0" xfId="0" applyFont="1" applyFill="1" applyAlignment="1">
      <alignment horizontal="left"/>
    </xf>
    <xf numFmtId="0" fontId="4" fillId="3" borderId="0" xfId="0" applyFont="1" applyFill="1" applyAlignment="1">
      <alignment horizontal="left" vertical="top"/>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13" xfId="0" applyNumberFormat="1" applyFont="1" applyBorder="1" applyAlignment="1">
      <alignment horizontal="right" vertical="center" wrapText="1"/>
    </xf>
    <xf numFmtId="3" fontId="12" fillId="0" borderId="4" xfId="0" applyNumberFormat="1" applyFont="1" applyBorder="1" applyAlignment="1">
      <alignment horizontal="right" vertical="center" wrapText="1"/>
    </xf>
    <xf numFmtId="3" fontId="12" fillId="0" borderId="14" xfId="0" applyNumberFormat="1" applyFont="1" applyBorder="1" applyAlignment="1">
      <alignment horizontal="righ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3" fontId="12" fillId="0" borderId="15" xfId="0" applyNumberFormat="1" applyFont="1" applyBorder="1" applyAlignment="1">
      <alignment horizontal="right" vertical="center" wrapText="1"/>
    </xf>
    <xf numFmtId="3" fontId="12" fillId="0" borderId="16" xfId="0" applyNumberFormat="1" applyFont="1" applyBorder="1" applyAlignment="1">
      <alignment horizontal="right" vertical="center" wrapText="1"/>
    </xf>
    <xf numFmtId="3" fontId="12" fillId="0" borderId="17" xfId="0" applyNumberFormat="1" applyFont="1" applyBorder="1" applyAlignment="1">
      <alignment horizontal="righ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3" fontId="11" fillId="0" borderId="10" xfId="0" applyNumberFormat="1" applyFont="1" applyBorder="1" applyAlignment="1">
      <alignment horizontal="right" vertical="center" wrapText="1"/>
    </xf>
    <xf numFmtId="3" fontId="11" fillId="0" borderId="11" xfId="0" applyNumberFormat="1" applyFont="1" applyBorder="1" applyAlignment="1">
      <alignment horizontal="right" vertical="center" wrapText="1"/>
    </xf>
    <xf numFmtId="3" fontId="11" fillId="0" borderId="12" xfId="0" applyNumberFormat="1" applyFont="1" applyBorder="1" applyAlignment="1">
      <alignment horizontal="right" vertical="center" wrapText="1"/>
    </xf>
    <xf numFmtId="0" fontId="4" fillId="0" borderId="13" xfId="0" applyFont="1" applyBorder="1" applyAlignment="1">
      <alignment horizontal="left" vertical="center" wrapText="1"/>
    </xf>
    <xf numFmtId="0" fontId="4" fillId="0" borderId="4" xfId="0" applyFont="1" applyBorder="1" applyAlignment="1">
      <alignment horizontal="left" vertical="center" wrapText="1"/>
    </xf>
    <xf numFmtId="0" fontId="4" fillId="0" borderId="14" xfId="0" applyFont="1" applyBorder="1" applyAlignment="1">
      <alignment horizontal="left" vertical="center" wrapText="1"/>
    </xf>
    <xf numFmtId="3" fontId="4" fillId="0" borderId="13" xfId="0"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3" fontId="4" fillId="0" borderId="15"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17" xfId="0" applyNumberFormat="1" applyFont="1" applyBorder="1" applyAlignment="1">
      <alignment horizontal="right" vertical="center" wrapText="1"/>
    </xf>
    <xf numFmtId="4" fontId="12" fillId="0" borderId="15" xfId="0" applyNumberFormat="1" applyFont="1" applyBorder="1" applyAlignment="1">
      <alignment horizontal="left" vertical="center" wrapText="1"/>
    </xf>
    <xf numFmtId="4" fontId="12" fillId="0" borderId="16" xfId="0" applyNumberFormat="1" applyFont="1" applyBorder="1" applyAlignment="1">
      <alignment horizontal="left" vertical="center" wrapText="1"/>
    </xf>
    <xf numFmtId="4" fontId="12" fillId="0" borderId="17" xfId="0" applyNumberFormat="1"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3" fontId="4" fillId="0" borderId="10"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0" fontId="15" fillId="0" borderId="13" xfId="0" applyFont="1" applyBorder="1" applyAlignment="1">
      <alignment horizontal="left" vertical="center" wrapText="1"/>
    </xf>
    <xf numFmtId="0" fontId="15" fillId="0" borderId="4" xfId="0" applyFont="1" applyBorder="1" applyAlignment="1">
      <alignment horizontal="left" vertical="center" wrapText="1"/>
    </xf>
    <xf numFmtId="0" fontId="15" fillId="0" borderId="14" xfId="0" applyFont="1" applyBorder="1" applyAlignment="1">
      <alignment horizontal="left" vertical="center" wrapText="1"/>
    </xf>
    <xf numFmtId="4" fontId="12" fillId="0" borderId="13" xfId="0" applyNumberFormat="1" applyFont="1" applyBorder="1" applyAlignment="1">
      <alignment horizontal="left" vertical="center" wrapText="1"/>
    </xf>
    <xf numFmtId="4" fontId="12" fillId="0" borderId="4" xfId="0" applyNumberFormat="1" applyFont="1" applyBorder="1" applyAlignment="1">
      <alignment horizontal="left" vertical="center" wrapText="1"/>
    </xf>
    <xf numFmtId="4" fontId="12" fillId="0" borderId="14" xfId="0" applyNumberFormat="1" applyFont="1" applyBorder="1" applyAlignment="1">
      <alignment horizontal="left" vertical="center" wrapText="1"/>
    </xf>
    <xf numFmtId="0" fontId="11" fillId="0" borderId="13" xfId="0" applyFont="1" applyBorder="1" applyAlignment="1">
      <alignment horizontal="left" vertical="center" wrapText="1"/>
    </xf>
    <xf numFmtId="0" fontId="11" fillId="0" borderId="4" xfId="0" applyFont="1" applyBorder="1" applyAlignment="1">
      <alignment horizontal="left" vertical="center" wrapText="1"/>
    </xf>
    <xf numFmtId="0" fontId="11" fillId="0" borderId="14" xfId="0"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0" borderId="4" xfId="0" applyNumberFormat="1" applyFont="1" applyBorder="1" applyAlignment="1">
      <alignment horizontal="right" vertical="center" wrapText="1"/>
    </xf>
    <xf numFmtId="3" fontId="11" fillId="0" borderId="14" xfId="0" applyNumberFormat="1" applyFont="1" applyBorder="1" applyAlignment="1">
      <alignment horizontal="right" vertical="center" wrapText="1"/>
    </xf>
    <xf numFmtId="4" fontId="12" fillId="3" borderId="13" xfId="0" applyNumberFormat="1" applyFont="1" applyFill="1" applyBorder="1" applyAlignment="1">
      <alignment horizontal="left" vertical="center" wrapText="1"/>
    </xf>
    <xf numFmtId="4" fontId="12" fillId="3" borderId="4" xfId="0" applyNumberFormat="1" applyFont="1" applyFill="1" applyBorder="1" applyAlignment="1">
      <alignment horizontal="left" vertical="center" wrapText="1"/>
    </xf>
    <xf numFmtId="4" fontId="12" fillId="3" borderId="14" xfId="0" applyNumberFormat="1" applyFont="1" applyFill="1" applyBorder="1" applyAlignment="1">
      <alignment horizontal="left" vertical="center" wrapText="1"/>
    </xf>
    <xf numFmtId="3" fontId="11" fillId="3" borderId="10" xfId="0" applyNumberFormat="1" applyFont="1" applyFill="1" applyBorder="1" applyAlignment="1">
      <alignment horizontal="right" vertical="center" wrapText="1"/>
    </xf>
    <xf numFmtId="3" fontId="11" fillId="3" borderId="11" xfId="0" applyNumberFormat="1" applyFont="1" applyFill="1" applyBorder="1" applyAlignment="1">
      <alignment horizontal="right" vertical="center" wrapText="1"/>
    </xf>
    <xf numFmtId="3" fontId="11" fillId="3" borderId="12" xfId="0" applyNumberFormat="1" applyFont="1" applyFill="1" applyBorder="1" applyAlignment="1">
      <alignment horizontal="righ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3" fontId="11" fillId="2" borderId="15" xfId="0" applyNumberFormat="1" applyFont="1" applyFill="1" applyBorder="1" applyAlignment="1">
      <alignment horizontal="right" vertical="center" wrapText="1"/>
    </xf>
    <xf numFmtId="3" fontId="11" fillId="2" borderId="16" xfId="0" applyNumberFormat="1" applyFont="1" applyFill="1" applyBorder="1" applyAlignment="1">
      <alignment horizontal="right" vertical="center" wrapText="1"/>
    </xf>
    <xf numFmtId="3" fontId="11" fillId="2" borderId="17" xfId="0" applyNumberFormat="1" applyFont="1" applyFill="1" applyBorder="1" applyAlignment="1">
      <alignment horizontal="right" vertical="center" wrapText="1"/>
    </xf>
    <xf numFmtId="0" fontId="17" fillId="0" borderId="0" xfId="0" applyFont="1" applyAlignment="1">
      <alignment horizontal="left"/>
    </xf>
    <xf numFmtId="0" fontId="15" fillId="3" borderId="0" xfId="0" applyFont="1" applyFill="1" applyBorder="1" applyAlignment="1">
      <alignment horizontal="left" vertical="top" wrapText="1"/>
    </xf>
    <xf numFmtId="0" fontId="15" fillId="3" borderId="1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xf numFmtId="3" fontId="12" fillId="3" borderId="15" xfId="0" applyNumberFormat="1" applyFont="1" applyFill="1" applyBorder="1" applyAlignment="1">
      <alignment horizontal="right" vertical="center" wrapText="1"/>
    </xf>
    <xf numFmtId="3" fontId="12" fillId="3" borderId="16" xfId="0" applyNumberFormat="1" applyFont="1" applyFill="1" applyBorder="1" applyAlignment="1">
      <alignment horizontal="right" vertical="center" wrapText="1"/>
    </xf>
    <xf numFmtId="3" fontId="12" fillId="3" borderId="17" xfId="0" applyNumberFormat="1" applyFont="1" applyFill="1" applyBorder="1" applyAlignment="1">
      <alignment horizontal="right" vertical="center" wrapText="1"/>
    </xf>
    <xf numFmtId="3" fontId="11" fillId="3" borderId="13" xfId="0" applyNumberFormat="1" applyFont="1" applyFill="1" applyBorder="1" applyAlignment="1">
      <alignment horizontal="right" vertical="center" wrapText="1"/>
    </xf>
    <xf numFmtId="3" fontId="11" fillId="3" borderId="4" xfId="0" applyNumberFormat="1" applyFont="1" applyFill="1" applyBorder="1" applyAlignment="1">
      <alignment horizontal="right" vertical="center" wrapText="1"/>
    </xf>
    <xf numFmtId="3" fontId="11" fillId="3" borderId="14" xfId="0" applyNumberFormat="1" applyFont="1" applyFill="1" applyBorder="1" applyAlignment="1">
      <alignment horizontal="right" vertical="center" wrapText="1"/>
    </xf>
    <xf numFmtId="0" fontId="5" fillId="0" borderId="0" xfId="0" applyFont="1" applyAlignment="1">
      <alignment horizontal="left"/>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8" fillId="0" borderId="47" xfId="0" applyFont="1" applyBorder="1" applyAlignment="1">
      <alignment horizontal="left" vertical="center" wrapText="1"/>
    </xf>
    <xf numFmtId="3" fontId="8" fillId="3" borderId="47" xfId="0" applyNumberFormat="1" applyFont="1" applyFill="1" applyBorder="1" applyAlignment="1">
      <alignment horizontal="center" vertical="center"/>
    </xf>
    <xf numFmtId="0" fontId="8" fillId="3" borderId="47" xfId="0" applyFont="1" applyFill="1" applyBorder="1" applyAlignment="1">
      <alignment horizontal="center" vertical="center"/>
    </xf>
    <xf numFmtId="0" fontId="8" fillId="3" borderId="7" xfId="0" applyFont="1" applyFill="1" applyBorder="1" applyAlignment="1">
      <alignment horizontal="center" vertical="center"/>
    </xf>
    <xf numFmtId="0" fontId="2" fillId="3" borderId="47" xfId="0" applyFont="1" applyFill="1" applyBorder="1" applyAlignment="1">
      <alignment horizontal="center" vertical="center"/>
    </xf>
    <xf numFmtId="3" fontId="8" fillId="3" borderId="47" xfId="0" applyNumberFormat="1" applyFont="1" applyFill="1" applyBorder="1" applyAlignment="1">
      <alignment horizontal="right" vertical="center"/>
    </xf>
    <xf numFmtId="0" fontId="8" fillId="3" borderId="47" xfId="0" applyFont="1" applyFill="1" applyBorder="1" applyAlignment="1">
      <alignment horizontal="right" vertical="center"/>
    </xf>
    <xf numFmtId="3" fontId="8" fillId="3" borderId="9" xfId="0" applyNumberFormat="1" applyFont="1" applyFill="1" applyBorder="1" applyAlignment="1">
      <alignment horizontal="right" vertical="center"/>
    </xf>
    <xf numFmtId="0" fontId="2" fillId="0" borderId="52" xfId="0" applyFont="1" applyBorder="1" applyAlignment="1">
      <alignment horizontal="left" vertical="center" wrapTex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5" xfId="0" applyFont="1" applyFill="1" applyBorder="1" applyAlignment="1">
      <alignment horizontal="center" vertical="center"/>
    </xf>
    <xf numFmtId="3" fontId="2" fillId="3" borderId="33" xfId="0" applyNumberFormat="1" applyFont="1" applyFill="1" applyBorder="1" applyAlignment="1">
      <alignment horizontal="right" vertical="center"/>
    </xf>
    <xf numFmtId="3" fontId="2" fillId="3" borderId="34"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0" fontId="2" fillId="0" borderId="50" xfId="0" applyFont="1" applyBorder="1" applyAlignment="1">
      <alignment horizontal="left" vertical="center" wrapText="1"/>
    </xf>
    <xf numFmtId="3" fontId="2" fillId="3" borderId="6" xfId="0" applyNumberFormat="1" applyFont="1" applyFill="1" applyBorder="1" applyAlignment="1">
      <alignment horizontal="right" vertical="center"/>
    </xf>
    <xf numFmtId="3" fontId="2" fillId="3" borderId="13" xfId="0" applyNumberFormat="1" applyFont="1" applyFill="1" applyBorder="1" applyAlignment="1">
      <alignment horizontal="right" vertical="center"/>
    </xf>
    <xf numFmtId="3" fontId="2" fillId="3" borderId="4" xfId="0" applyNumberFormat="1" applyFont="1" applyFill="1" applyBorder="1" applyAlignment="1">
      <alignment horizontal="right" vertical="center"/>
    </xf>
    <xf numFmtId="3" fontId="2" fillId="3" borderId="14" xfId="0" applyNumberFormat="1" applyFont="1" applyFill="1" applyBorder="1" applyAlignment="1">
      <alignment horizontal="right" vertical="center"/>
    </xf>
    <xf numFmtId="0" fontId="2" fillId="3" borderId="6" xfId="0" applyFont="1" applyFill="1" applyBorder="1" applyAlignment="1">
      <alignment horizontal="right" vertical="center"/>
    </xf>
    <xf numFmtId="0" fontId="2" fillId="3" borderId="4" xfId="0" applyFont="1" applyFill="1" applyBorder="1" applyAlignment="1">
      <alignment horizontal="right" vertical="center"/>
    </xf>
    <xf numFmtId="0" fontId="2" fillId="3" borderId="14" xfId="0" applyFont="1" applyFill="1" applyBorder="1" applyAlignment="1">
      <alignment horizontal="right"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3" fontId="8" fillId="3" borderId="33" xfId="0" applyNumberFormat="1" applyFont="1" applyFill="1" applyBorder="1" applyAlignment="1">
      <alignment horizontal="right" vertical="center"/>
    </xf>
    <xf numFmtId="3" fontId="8" fillId="3" borderId="34" xfId="0" applyNumberFormat="1" applyFont="1" applyFill="1" applyBorder="1" applyAlignment="1">
      <alignment horizontal="right" vertical="center"/>
    </xf>
    <xf numFmtId="3" fontId="8" fillId="3" borderId="6" xfId="0" applyNumberFormat="1" applyFont="1" applyFill="1" applyBorder="1" applyAlignment="1">
      <alignment horizontal="right" vertical="center"/>
    </xf>
    <xf numFmtId="3" fontId="8" fillId="3" borderId="5" xfId="0" applyNumberFormat="1" applyFont="1" applyFill="1" applyBorder="1" applyAlignment="1">
      <alignment horizontal="right" vertical="center"/>
    </xf>
    <xf numFmtId="3" fontId="8" fillId="3" borderId="35" xfId="0" applyNumberFormat="1" applyFont="1" applyFill="1" applyBorder="1" applyAlignment="1">
      <alignment horizontal="right" vertical="center"/>
    </xf>
    <xf numFmtId="3" fontId="2" fillId="3" borderId="51" xfId="0" applyNumberFormat="1" applyFont="1" applyFill="1" applyBorder="1" applyAlignment="1">
      <alignment horizontal="right" vertical="center"/>
    </xf>
    <xf numFmtId="3" fontId="2" fillId="3" borderId="40" xfId="0" applyNumberFormat="1" applyFont="1" applyFill="1" applyBorder="1" applyAlignment="1">
      <alignment horizontal="right" vertical="center"/>
    </xf>
    <xf numFmtId="3" fontId="2" fillId="3" borderId="50" xfId="0" applyNumberFormat="1" applyFont="1" applyFill="1" applyBorder="1" applyAlignment="1">
      <alignment horizontal="right" vertical="center"/>
    </xf>
    <xf numFmtId="0" fontId="8" fillId="0" borderId="47" xfId="0" applyFont="1" applyBorder="1" applyAlignment="1">
      <alignment horizontal="center" vertical="center" wrapText="1"/>
    </xf>
    <xf numFmtId="0" fontId="8" fillId="0" borderId="9" xfId="0" applyFont="1" applyBorder="1" applyAlignment="1">
      <alignment horizontal="center" vertical="center" wrapText="1"/>
    </xf>
    <xf numFmtId="0" fontId="2" fillId="0" borderId="48" xfId="0" applyFont="1" applyBorder="1" applyAlignment="1">
      <alignment horizontal="left" vertical="center" wrapText="1"/>
    </xf>
    <xf numFmtId="3" fontId="2" fillId="3" borderId="48" xfId="0" applyNumberFormat="1" applyFont="1" applyFill="1" applyBorder="1" applyAlignment="1">
      <alignment horizontal="right" vertical="center"/>
    </xf>
    <xf numFmtId="3" fontId="2" fillId="3" borderId="18" xfId="0" applyNumberFormat="1" applyFont="1" applyFill="1" applyBorder="1" applyAlignment="1">
      <alignment horizontal="right" vertical="center"/>
    </xf>
    <xf numFmtId="3" fontId="2" fillId="3" borderId="49" xfId="0" applyNumberFormat="1" applyFont="1" applyFill="1" applyBorder="1" applyAlignment="1">
      <alignment horizontal="right" vertical="center"/>
    </xf>
    <xf numFmtId="3" fontId="2" fillId="3" borderId="26"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3" fontId="2" fillId="3" borderId="12" xfId="0" applyNumberFormat="1" applyFont="1" applyFill="1" applyBorder="1" applyAlignment="1">
      <alignment horizontal="right" vertical="center"/>
    </xf>
    <xf numFmtId="3" fontId="2" fillId="3" borderId="19" xfId="0" applyNumberFormat="1" applyFont="1" applyFill="1" applyBorder="1" applyAlignment="1">
      <alignment horizontal="right" vertical="center"/>
    </xf>
    <xf numFmtId="3" fontId="2" fillId="7" borderId="15" xfId="0" applyNumberFormat="1" applyFont="1" applyFill="1" applyBorder="1" applyAlignment="1">
      <alignment horizontal="right" vertical="center"/>
    </xf>
    <xf numFmtId="3" fontId="2" fillId="7" borderId="16" xfId="0" applyNumberFormat="1" applyFont="1" applyFill="1" applyBorder="1" applyAlignment="1">
      <alignment horizontal="right" vertical="center"/>
    </xf>
    <xf numFmtId="3" fontId="2" fillId="7" borderId="17" xfId="0" applyNumberFormat="1" applyFont="1" applyFill="1" applyBorder="1" applyAlignment="1">
      <alignment horizontal="right" vertical="center"/>
    </xf>
    <xf numFmtId="0" fontId="2" fillId="0" borderId="3" xfId="0" applyFont="1" applyBorder="1" applyAlignment="1">
      <alignment horizontal="left"/>
    </xf>
    <xf numFmtId="0" fontId="8" fillId="0" borderId="47" xfId="0" applyFont="1" applyBorder="1" applyAlignment="1">
      <alignment horizontal="center" vertical="center"/>
    </xf>
    <xf numFmtId="0" fontId="8" fillId="0" borderId="7" xfId="0" applyFont="1" applyBorder="1" applyAlignment="1">
      <alignment horizontal="center" vertical="center" wrapText="1"/>
    </xf>
    <xf numFmtId="0" fontId="8" fillId="6" borderId="15" xfId="0" applyFont="1" applyFill="1" applyBorder="1" applyAlignment="1">
      <alignment horizontal="left"/>
    </xf>
    <xf numFmtId="0" fontId="8" fillId="6" borderId="16" xfId="0" applyFont="1" applyFill="1" applyBorder="1" applyAlignment="1">
      <alignment horizontal="left"/>
    </xf>
    <xf numFmtId="0" fontId="8" fillId="6" borderId="17" xfId="0" applyFont="1" applyFill="1" applyBorder="1" applyAlignment="1">
      <alignment horizontal="left"/>
    </xf>
    <xf numFmtId="0" fontId="2" fillId="3" borderId="13" xfId="0" applyFont="1" applyFill="1" applyBorder="1" applyAlignment="1">
      <alignment horizontal="left"/>
    </xf>
    <xf numFmtId="0" fontId="2" fillId="3" borderId="4" xfId="0" applyFont="1" applyFill="1" applyBorder="1" applyAlignment="1">
      <alignment horizontal="left"/>
    </xf>
    <xf numFmtId="0" fontId="2" fillId="3" borderId="14" xfId="0" applyFont="1" applyFill="1" applyBorder="1" applyAlignment="1">
      <alignment horizontal="left"/>
    </xf>
    <xf numFmtId="0" fontId="2" fillId="0" borderId="13" xfId="0" applyFont="1" applyBorder="1" applyAlignment="1">
      <alignment horizontal="left"/>
    </xf>
    <xf numFmtId="0" fontId="2" fillId="0" borderId="4" xfId="0" applyFont="1" applyBorder="1" applyAlignment="1">
      <alignment horizontal="left"/>
    </xf>
    <xf numFmtId="0" fontId="2" fillId="0" borderId="14" xfId="0" applyFont="1" applyBorder="1" applyAlignment="1">
      <alignment horizontal="left"/>
    </xf>
    <xf numFmtId="3" fontId="2" fillId="3" borderId="10" xfId="0" applyNumberFormat="1" applyFont="1" applyFill="1" applyBorder="1" applyAlignment="1">
      <alignment horizontal="right"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8" fillId="3" borderId="18"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3" fontId="11" fillId="2" borderId="15" xfId="0" applyNumberFormat="1" applyFont="1" applyFill="1" applyBorder="1" applyAlignment="1">
      <alignment horizontal="right" vertical="center"/>
    </xf>
    <xf numFmtId="3" fontId="11" fillId="2" borderId="16" xfId="0" applyNumberFormat="1" applyFont="1" applyFill="1" applyBorder="1" applyAlignment="1">
      <alignment horizontal="right" vertical="center"/>
    </xf>
    <xf numFmtId="3" fontId="11" fillId="2" borderId="17" xfId="0" applyNumberFormat="1" applyFont="1" applyFill="1" applyBorder="1" applyAlignment="1">
      <alignment horizontal="right" vertical="center"/>
    </xf>
    <xf numFmtId="0" fontId="12" fillId="4" borderId="13" xfId="0" applyFont="1" applyFill="1" applyBorder="1" applyAlignment="1">
      <alignment horizontal="left" vertical="center"/>
    </xf>
    <xf numFmtId="0" fontId="12" fillId="4" borderId="4" xfId="0" applyFont="1" applyFill="1" applyBorder="1" applyAlignment="1">
      <alignment horizontal="left" vertical="center"/>
    </xf>
    <xf numFmtId="0" fontId="12" fillId="4" borderId="14" xfId="0" applyFont="1" applyFill="1" applyBorder="1" applyAlignment="1">
      <alignment horizontal="left" vertical="center"/>
    </xf>
    <xf numFmtId="0" fontId="12" fillId="0" borderId="12" xfId="0" applyFont="1" applyBorder="1" applyAlignment="1">
      <alignment horizontal="left" vertical="center"/>
    </xf>
    <xf numFmtId="3" fontId="12" fillId="3" borderId="12" xfId="0" applyNumberFormat="1" applyFont="1" applyFill="1" applyBorder="1" applyAlignment="1">
      <alignment horizontal="right" vertical="center"/>
    </xf>
    <xf numFmtId="0" fontId="12" fillId="3" borderId="0" xfId="0" applyFont="1" applyFill="1" applyAlignment="1">
      <alignment horizontal="left" vertical="center"/>
    </xf>
    <xf numFmtId="3" fontId="12" fillId="3" borderId="0" xfId="0" applyNumberFormat="1" applyFont="1" applyFill="1" applyAlignment="1">
      <alignment horizontal="center" vertical="center"/>
    </xf>
    <xf numFmtId="3" fontId="2" fillId="0" borderId="0" xfId="0" applyNumberFormat="1" applyFont="1" applyAlignment="1">
      <alignment horizontal="center" vertical="center"/>
    </xf>
    <xf numFmtId="3" fontId="12" fillId="0" borderId="0" xfId="0" applyNumberFormat="1" applyFont="1" applyAlignment="1">
      <alignment horizontal="center" vertical="center"/>
    </xf>
    <xf numFmtId="0" fontId="2" fillId="0" borderId="43"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11" fillId="0" borderId="2" xfId="0" applyFont="1" applyBorder="1" applyAlignment="1">
      <alignment horizontal="center" vertical="center"/>
    </xf>
    <xf numFmtId="3" fontId="12" fillId="0" borderId="34" xfId="0" applyNumberFormat="1" applyFont="1" applyBorder="1" applyAlignment="1">
      <alignment horizontal="right" vertical="center"/>
    </xf>
    <xf numFmtId="3" fontId="12" fillId="0" borderId="35" xfId="0" applyNumberFormat="1" applyFont="1" applyBorder="1" applyAlignment="1">
      <alignment horizontal="right" vertical="center"/>
    </xf>
    <xf numFmtId="0" fontId="12" fillId="3" borderId="36" xfId="0" applyFont="1" applyFill="1" applyBorder="1" applyAlignment="1">
      <alignment horizontal="left" vertical="center"/>
    </xf>
    <xf numFmtId="0" fontId="12" fillId="3" borderId="37" xfId="0" applyFont="1" applyFill="1" applyBorder="1" applyAlignment="1">
      <alignment horizontal="left" vertical="center"/>
    </xf>
    <xf numFmtId="0" fontId="12" fillId="3" borderId="37" xfId="0" applyFont="1" applyFill="1" applyBorder="1" applyAlignment="1">
      <alignment horizontal="center" vertical="center"/>
    </xf>
    <xf numFmtId="0" fontId="2" fillId="3" borderId="37" xfId="0" applyFont="1" applyFill="1" applyBorder="1" applyAlignment="1">
      <alignment vertical="center"/>
    </xf>
    <xf numFmtId="14" fontId="12" fillId="3" borderId="37" xfId="0" applyNumberFormat="1" applyFont="1" applyFill="1" applyBorder="1" applyAlignment="1">
      <alignment horizontal="right" vertical="center"/>
    </xf>
    <xf numFmtId="3" fontId="12" fillId="3" borderId="37" xfId="0" applyNumberFormat="1" applyFont="1" applyFill="1" applyBorder="1" applyAlignment="1">
      <alignment horizontal="center" vertical="center"/>
    </xf>
    <xf numFmtId="3" fontId="11" fillId="3" borderId="37" xfId="0" applyNumberFormat="1" applyFont="1" applyFill="1" applyBorder="1" applyAlignment="1">
      <alignment horizontal="right" vertical="center"/>
    </xf>
    <xf numFmtId="3" fontId="12" fillId="3" borderId="37" xfId="0" applyNumberFormat="1" applyFont="1" applyFill="1" applyBorder="1" applyAlignment="1">
      <alignment horizontal="right" vertical="center"/>
    </xf>
    <xf numFmtId="3" fontId="12" fillId="3" borderId="42" xfId="0" applyNumberFormat="1" applyFont="1" applyFill="1" applyBorder="1" applyAlignment="1">
      <alignment horizontal="righ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2" fillId="0" borderId="34" xfId="0" applyFont="1" applyBorder="1" applyAlignment="1">
      <alignment vertical="center"/>
    </xf>
    <xf numFmtId="14" fontId="12" fillId="0" borderId="34" xfId="0" applyNumberFormat="1" applyFont="1" applyBorder="1" applyAlignment="1">
      <alignment horizontal="right" vertical="center"/>
    </xf>
    <xf numFmtId="3" fontId="12" fillId="0" borderId="34" xfId="0" applyNumberFormat="1" applyFont="1" applyBorder="1" applyAlignment="1">
      <alignment horizontal="center" vertical="center"/>
    </xf>
    <xf numFmtId="3" fontId="11" fillId="0" borderId="34" xfId="0" applyNumberFormat="1" applyFont="1" applyBorder="1" applyAlignment="1">
      <alignment horizontal="right" vertical="center"/>
    </xf>
    <xf numFmtId="0" fontId="2" fillId="0" borderId="34" xfId="0" applyFont="1" applyBorder="1" applyAlignment="1">
      <alignment horizontal="left" vertical="center"/>
    </xf>
    <xf numFmtId="3" fontId="12" fillId="3" borderId="1" xfId="0" applyNumberFormat="1" applyFont="1" applyFill="1" applyBorder="1" applyAlignment="1">
      <alignment horizontal="right" vertical="center"/>
    </xf>
    <xf numFmtId="3" fontId="12" fillId="3" borderId="2" xfId="0" applyNumberFormat="1" applyFont="1" applyFill="1" applyBorder="1" applyAlignment="1">
      <alignment horizontal="right" vertical="center"/>
    </xf>
    <xf numFmtId="3" fontId="12" fillId="3" borderId="21" xfId="0" applyNumberFormat="1" applyFont="1" applyFill="1" applyBorder="1" applyAlignment="1">
      <alignment horizontal="right" vertical="center"/>
    </xf>
    <xf numFmtId="0" fontId="11" fillId="0" borderId="39" xfId="0" applyFont="1" applyBorder="1" applyAlignment="1">
      <alignment horizontal="left" vertical="center"/>
    </xf>
    <xf numFmtId="0" fontId="11" fillId="0" borderId="0" xfId="0" applyFont="1" applyAlignment="1">
      <alignment horizontal="left" vertical="center"/>
    </xf>
    <xf numFmtId="0" fontId="11" fillId="0" borderId="4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2" xfId="0" applyFont="1" applyBorder="1" applyAlignment="1">
      <alignment horizontal="center" vertical="center"/>
    </xf>
    <xf numFmtId="0" fontId="2" fillId="0" borderId="32" xfId="0" applyFont="1" applyBorder="1" applyAlignment="1">
      <alignment horizontal="left" vertical="center"/>
    </xf>
    <xf numFmtId="14" fontId="12" fillId="0" borderId="32" xfId="0" applyNumberFormat="1" applyFont="1" applyBorder="1" applyAlignment="1">
      <alignment horizontal="right" vertical="center"/>
    </xf>
    <xf numFmtId="3" fontId="12" fillId="0" borderId="32" xfId="0" applyNumberFormat="1" applyFont="1" applyBorder="1" applyAlignment="1">
      <alignment horizontal="right" vertical="center"/>
    </xf>
    <xf numFmtId="3" fontId="12" fillId="0" borderId="41" xfId="0" applyNumberFormat="1" applyFont="1" applyBorder="1" applyAlignment="1">
      <alignment horizontal="right" vertical="center"/>
    </xf>
    <xf numFmtId="3" fontId="11" fillId="3" borderId="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3" fontId="11" fillId="3" borderId="38" xfId="0" applyNumberFormat="1" applyFont="1" applyFill="1" applyBorder="1" applyAlignment="1">
      <alignment horizontal="right" vertical="center"/>
    </xf>
    <xf numFmtId="3" fontId="12" fillId="0" borderId="6" xfId="0" applyNumberFormat="1" applyFont="1" applyBorder="1" applyAlignment="1">
      <alignment horizontal="right" vertical="center"/>
    </xf>
    <xf numFmtId="3" fontId="11" fillId="0" borderId="6" xfId="0" applyNumberFormat="1" applyFont="1" applyBorder="1" applyAlignment="1">
      <alignment horizontal="right" vertical="center"/>
    </xf>
    <xf numFmtId="3" fontId="11"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14" fontId="12" fillId="3" borderId="34" xfId="0" applyNumberFormat="1" applyFont="1" applyFill="1" applyBorder="1" applyAlignment="1">
      <alignment horizontal="right" vertical="center"/>
    </xf>
    <xf numFmtId="0" fontId="11" fillId="0" borderId="18" xfId="0" applyFont="1" applyBorder="1" applyAlignment="1">
      <alignment horizontal="left" vertical="center"/>
    </xf>
    <xf numFmtId="0" fontId="11" fillId="0" borderId="3" xfId="0" applyFont="1" applyBorder="1" applyAlignment="1">
      <alignment horizontal="left" vertical="center"/>
    </xf>
    <xf numFmtId="0" fontId="11" fillId="0" borderId="19" xfId="0" applyFont="1" applyBorder="1" applyAlignment="1">
      <alignment horizontal="left" vertical="center"/>
    </xf>
    <xf numFmtId="0" fontId="2" fillId="0" borderId="32" xfId="0" applyFont="1" applyBorder="1" applyAlignment="1">
      <alignment vertical="center"/>
    </xf>
    <xf numFmtId="14" fontId="12" fillId="0" borderId="32" xfId="0" applyNumberFormat="1" applyFont="1" applyFill="1" applyBorder="1" applyAlignment="1">
      <alignment horizontal="right" vertical="center"/>
    </xf>
    <xf numFmtId="3" fontId="12" fillId="0" borderId="32" xfId="0" applyNumberFormat="1" applyFont="1" applyBorder="1" applyAlignment="1">
      <alignment horizontal="center" vertical="center"/>
    </xf>
    <xf numFmtId="3" fontId="11" fillId="0" borderId="26"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1" fillId="0" borderId="25" xfId="0" applyNumberFormat="1" applyFont="1" applyBorder="1" applyAlignment="1">
      <alignment horizontal="right" vertical="center"/>
    </xf>
    <xf numFmtId="3" fontId="12" fillId="0" borderId="26" xfId="0" applyNumberFormat="1" applyFont="1" applyBorder="1" applyAlignment="1">
      <alignment horizontal="right" vertical="center"/>
    </xf>
    <xf numFmtId="0" fontId="11" fillId="0" borderId="13" xfId="0" applyFont="1" applyBorder="1" applyAlignment="1">
      <alignment horizontal="left" vertical="center"/>
    </xf>
    <xf numFmtId="0" fontId="11" fillId="0" borderId="4" xfId="0" applyFont="1" applyBorder="1" applyAlignment="1">
      <alignment horizontal="left" vertical="center"/>
    </xf>
    <xf numFmtId="0" fontId="11" fillId="0" borderId="14" xfId="0" applyFont="1" applyBorder="1" applyAlignment="1">
      <alignment horizontal="left" vertical="center"/>
    </xf>
    <xf numFmtId="0" fontId="11" fillId="7" borderId="15" xfId="0" applyFont="1" applyFill="1" applyBorder="1" applyAlignment="1">
      <alignment horizontal="left" vertical="center"/>
    </xf>
    <xf numFmtId="0" fontId="11" fillId="7" borderId="16" xfId="0" applyFont="1" applyFill="1" applyBorder="1" applyAlignment="1">
      <alignment horizontal="left" vertical="center"/>
    </xf>
    <xf numFmtId="0" fontId="11" fillId="7" borderId="17" xfId="0" applyFont="1" applyFill="1" applyBorder="1" applyAlignment="1">
      <alignment horizontal="left" vertical="center"/>
    </xf>
    <xf numFmtId="3" fontId="11" fillId="7" borderId="15" xfId="0" applyNumberFormat="1" applyFont="1" applyFill="1" applyBorder="1" applyAlignment="1">
      <alignment horizontal="right" vertical="center"/>
    </xf>
    <xf numFmtId="3" fontId="11" fillId="7" borderId="16" xfId="0" applyNumberFormat="1" applyFont="1" applyFill="1" applyBorder="1" applyAlignment="1">
      <alignment horizontal="right" vertical="center"/>
    </xf>
    <xf numFmtId="3" fontId="11" fillId="7" borderId="17" xfId="0" applyNumberFormat="1" applyFont="1" applyFill="1" applyBorder="1" applyAlignment="1">
      <alignment horizontal="right" vertical="center"/>
    </xf>
    <xf numFmtId="0" fontId="12" fillId="0" borderId="14" xfId="0" applyFont="1" applyBorder="1" applyAlignment="1">
      <alignment horizontal="left" vertical="center"/>
    </xf>
    <xf numFmtId="0" fontId="11" fillId="7" borderId="13" xfId="0" applyFont="1" applyFill="1" applyBorder="1" applyAlignment="1">
      <alignment horizontal="left" vertical="center"/>
    </xf>
    <xf numFmtId="0" fontId="11" fillId="7" borderId="4" xfId="0" applyFont="1" applyFill="1" applyBorder="1" applyAlignment="1">
      <alignment horizontal="left" vertical="center"/>
    </xf>
    <xf numFmtId="0" fontId="11" fillId="7" borderId="14" xfId="0" applyFont="1" applyFill="1" applyBorder="1" applyAlignment="1">
      <alignment horizontal="left" vertical="center"/>
    </xf>
    <xf numFmtId="3" fontId="12" fillId="7" borderId="13" xfId="0" applyNumberFormat="1" applyFont="1" applyFill="1" applyBorder="1" applyAlignment="1">
      <alignment horizontal="right" vertical="center"/>
    </xf>
    <xf numFmtId="3" fontId="12" fillId="7" borderId="4" xfId="0" applyNumberFormat="1" applyFont="1" applyFill="1" applyBorder="1" applyAlignment="1">
      <alignment horizontal="right" vertical="center"/>
    </xf>
    <xf numFmtId="3" fontId="12" fillId="7" borderId="14" xfId="0" applyNumberFormat="1" applyFont="1" applyFill="1" applyBorder="1" applyAlignment="1">
      <alignment horizontal="righ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3" fontId="12" fillId="0" borderId="15" xfId="0" applyNumberFormat="1" applyFont="1" applyBorder="1" applyAlignment="1">
      <alignment horizontal="right" vertical="center"/>
    </xf>
    <xf numFmtId="0" fontId="4" fillId="3" borderId="0" xfId="0" applyFont="1" applyFill="1" applyAlignment="1">
      <alignment horizontal="justify" vertical="top" wrapText="1"/>
    </xf>
    <xf numFmtId="3" fontId="11" fillId="3" borderId="13" xfId="0" applyNumberFormat="1" applyFont="1" applyFill="1" applyBorder="1" applyAlignment="1">
      <alignment horizontal="right" vertical="center"/>
    </xf>
    <xf numFmtId="3" fontId="11" fillId="3" borderId="4" xfId="0" applyNumberFormat="1" applyFont="1" applyFill="1" applyBorder="1" applyAlignment="1">
      <alignment horizontal="right" vertical="center"/>
    </xf>
    <xf numFmtId="3" fontId="11" fillId="3" borderId="14" xfId="0" applyNumberFormat="1" applyFont="1" applyFill="1" applyBorder="1" applyAlignment="1">
      <alignment horizontal="right" vertical="center"/>
    </xf>
    <xf numFmtId="3" fontId="11"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3" borderId="10"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12" xfId="0" applyNumberFormat="1" applyFont="1" applyFill="1" applyBorder="1" applyAlignment="1">
      <alignment horizontal="right" vertical="center"/>
    </xf>
    <xf numFmtId="0" fontId="4" fillId="0" borderId="0" xfId="0" applyFont="1" applyAlignment="1">
      <alignment horizontal="left" wrapText="1"/>
    </xf>
    <xf numFmtId="0" fontId="4" fillId="0" borderId="0" xfId="0" applyFont="1" applyAlignment="1">
      <alignment horizontal="left"/>
    </xf>
    <xf numFmtId="0" fontId="4" fillId="3" borderId="3" xfId="0" applyFont="1" applyFill="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3" fontId="11" fillId="7" borderId="7" xfId="0" applyNumberFormat="1" applyFont="1" applyFill="1" applyBorder="1" applyAlignment="1">
      <alignment horizontal="right" vertical="center"/>
    </xf>
    <xf numFmtId="3" fontId="11" fillId="7" borderId="8" xfId="0" applyNumberFormat="1" applyFont="1" applyFill="1" applyBorder="1" applyAlignment="1">
      <alignment horizontal="right" vertical="center"/>
    </xf>
    <xf numFmtId="3" fontId="11" fillId="7" borderId="9" xfId="0" applyNumberFormat="1" applyFont="1" applyFill="1" applyBorder="1" applyAlignment="1">
      <alignment horizontal="right" vertical="center"/>
    </xf>
    <xf numFmtId="3" fontId="12" fillId="0" borderId="5" xfId="0" applyNumberFormat="1" applyFont="1" applyBorder="1" applyAlignment="1">
      <alignment horizontal="right" vertical="center"/>
    </xf>
    <xf numFmtId="3" fontId="12" fillId="0" borderId="27" xfId="0" applyNumberFormat="1" applyFont="1" applyBorder="1" applyAlignment="1">
      <alignment horizontal="right" vertical="center"/>
    </xf>
    <xf numFmtId="3" fontId="12" fillId="0" borderId="28" xfId="0" applyNumberFormat="1" applyFont="1" applyBorder="1" applyAlignment="1">
      <alignment horizontal="right" vertical="center"/>
    </xf>
    <xf numFmtId="3" fontId="11" fillId="0" borderId="28" xfId="0" applyNumberFormat="1" applyFont="1" applyBorder="1" applyAlignment="1">
      <alignment horizontal="right" vertical="center"/>
    </xf>
    <xf numFmtId="3" fontId="11" fillId="0" borderId="16" xfId="0" applyNumberFormat="1" applyFont="1" applyBorder="1" applyAlignment="1">
      <alignment horizontal="right" vertical="center"/>
    </xf>
    <xf numFmtId="3" fontId="11" fillId="0" borderId="27" xfId="0" applyNumberFormat="1" applyFont="1" applyBorder="1" applyAlignment="1">
      <alignment horizontal="right" vertical="center"/>
    </xf>
    <xf numFmtId="3" fontId="12" fillId="3" borderId="26" xfId="0" applyNumberFormat="1" applyFont="1" applyFill="1" applyBorder="1" applyAlignment="1">
      <alignment horizontal="right" vertical="center"/>
    </xf>
    <xf numFmtId="3" fontId="12" fillId="0" borderId="25" xfId="0" applyNumberFormat="1" applyFont="1" applyBorder="1" applyAlignment="1">
      <alignment horizontal="right" vertical="center"/>
    </xf>
    <xf numFmtId="3" fontId="12" fillId="0" borderId="7" xfId="0" applyNumberFormat="1" applyFont="1" applyBorder="1" applyAlignment="1">
      <alignment horizontal="right" vertical="center"/>
    </xf>
    <xf numFmtId="3" fontId="12" fillId="0" borderId="8" xfId="0" applyNumberFormat="1" applyFont="1" applyBorder="1" applyAlignment="1">
      <alignment horizontal="right" vertical="center"/>
    </xf>
    <xf numFmtId="3" fontId="12" fillId="0" borderId="9" xfId="0" applyNumberFormat="1" applyFont="1" applyBorder="1" applyAlignment="1">
      <alignment horizontal="right" vertical="center"/>
    </xf>
    <xf numFmtId="3" fontId="12" fillId="0" borderId="29" xfId="0" applyNumberFormat="1" applyFont="1" applyBorder="1" applyAlignment="1">
      <alignment horizontal="right" vertical="center"/>
    </xf>
    <xf numFmtId="3" fontId="12" fillId="3" borderId="30" xfId="0" applyNumberFormat="1" applyFont="1" applyFill="1" applyBorder="1" applyAlignment="1">
      <alignment horizontal="right" vertical="center"/>
    </xf>
    <xf numFmtId="3" fontId="12" fillId="3" borderId="8" xfId="0" applyNumberFormat="1" applyFont="1" applyFill="1" applyBorder="1" applyAlignment="1">
      <alignment horizontal="right" vertical="center"/>
    </xf>
    <xf numFmtId="3" fontId="12" fillId="3" borderId="9" xfId="0" applyNumberFormat="1" applyFont="1" applyFill="1" applyBorder="1" applyAlignment="1">
      <alignment horizontal="righ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3" fontId="12" fillId="0" borderId="30" xfId="0" applyNumberFormat="1" applyFont="1" applyBorder="1" applyAlignment="1">
      <alignment horizontal="right"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2" fillId="3" borderId="13" xfId="0" applyFont="1" applyFill="1" applyBorder="1" applyAlignment="1">
      <alignment horizontal="left" vertical="center"/>
    </xf>
    <xf numFmtId="0" fontId="12" fillId="3" borderId="4" xfId="0" applyFont="1" applyFill="1" applyBorder="1" applyAlignment="1">
      <alignment horizontal="left" vertical="center"/>
    </xf>
    <xf numFmtId="0" fontId="12"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17" xfId="0" applyFont="1" applyFill="1" applyBorder="1" applyAlignment="1">
      <alignment horizontal="left" vertical="center"/>
    </xf>
    <xf numFmtId="0" fontId="12"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7" xfId="0" applyFont="1" applyBorder="1" applyAlignment="1">
      <alignment horizontal="left" vertical="center"/>
    </xf>
    <xf numFmtId="3" fontId="12" fillId="0" borderId="15" xfId="0" applyNumberFormat="1" applyFont="1" applyBorder="1" applyAlignment="1">
      <alignment horizontal="center"/>
    </xf>
    <xf numFmtId="3" fontId="12" fillId="0" borderId="16" xfId="0" applyNumberFormat="1" applyFont="1" applyBorder="1" applyAlignment="1">
      <alignment horizontal="center"/>
    </xf>
    <xf numFmtId="3" fontId="12" fillId="0" borderId="27" xfId="0" applyNumberFormat="1" applyFont="1" applyBorder="1" applyAlignment="1">
      <alignment horizontal="center"/>
    </xf>
    <xf numFmtId="3" fontId="12" fillId="3" borderId="28" xfId="0" applyNumberFormat="1" applyFont="1" applyFill="1" applyBorder="1" applyAlignment="1">
      <alignment horizontal="center"/>
    </xf>
    <xf numFmtId="3" fontId="12" fillId="3" borderId="16" xfId="0" applyNumberFormat="1" applyFont="1" applyFill="1" applyBorder="1" applyAlignment="1">
      <alignment horizontal="center"/>
    </xf>
    <xf numFmtId="3" fontId="12" fillId="3" borderId="17" xfId="0" applyNumberFormat="1" applyFont="1" applyFill="1" applyBorder="1" applyAlignment="1">
      <alignment horizontal="center"/>
    </xf>
    <xf numFmtId="0" fontId="4" fillId="0" borderId="0" xfId="0" applyFont="1" applyAlignment="1">
      <alignment horizontal="justify" vertical="top" wrapText="1"/>
    </xf>
    <xf numFmtId="0" fontId="4" fillId="0" borderId="0" xfId="0" applyFont="1" applyFill="1" applyAlignment="1">
      <alignment horizontal="justify" vertical="top"/>
    </xf>
    <xf numFmtId="3" fontId="11" fillId="0" borderId="7" xfId="0" applyNumberFormat="1" applyFont="1" applyBorder="1" applyAlignment="1">
      <alignment horizontal="right" vertical="center"/>
    </xf>
    <xf numFmtId="3" fontId="11" fillId="0" borderId="8" xfId="0" applyNumberFormat="1" applyFont="1" applyBorder="1" applyAlignment="1">
      <alignment horizontal="right" vertical="center"/>
    </xf>
    <xf numFmtId="3" fontId="11" fillId="0" borderId="9" xfId="0" applyNumberFormat="1" applyFont="1" applyBorder="1" applyAlignment="1">
      <alignment horizontal="right" vertical="center"/>
    </xf>
    <xf numFmtId="3" fontId="11" fillId="3" borderId="7" xfId="0" applyNumberFormat="1" applyFont="1" applyFill="1" applyBorder="1" applyAlignment="1">
      <alignment horizontal="right" vertical="center"/>
    </xf>
    <xf numFmtId="3" fontId="11" fillId="3" borderId="8" xfId="0" applyNumberFormat="1" applyFont="1" applyFill="1" applyBorder="1" applyAlignment="1">
      <alignment horizontal="right" vertical="center"/>
    </xf>
    <xf numFmtId="3" fontId="11" fillId="3" borderId="9" xfId="0" applyNumberFormat="1" applyFont="1" applyFill="1" applyBorder="1" applyAlignment="1">
      <alignment horizontal="right" vertical="center"/>
    </xf>
    <xf numFmtId="3" fontId="12" fillId="0" borderId="10" xfId="0" applyNumberFormat="1" applyFont="1" applyBorder="1" applyAlignment="1">
      <alignment horizontal="right"/>
    </xf>
    <xf numFmtId="3" fontId="12" fillId="0" borderId="11" xfId="0" applyNumberFormat="1" applyFont="1" applyBorder="1" applyAlignment="1">
      <alignment horizontal="right"/>
    </xf>
    <xf numFmtId="3" fontId="12" fillId="0" borderId="25" xfId="0" applyNumberFormat="1" applyFont="1" applyBorder="1" applyAlignment="1">
      <alignment horizontal="right"/>
    </xf>
    <xf numFmtId="3" fontId="12" fillId="3" borderId="26" xfId="0" applyNumberFormat="1" applyFont="1" applyFill="1" applyBorder="1" applyAlignment="1">
      <alignment horizontal="right"/>
    </xf>
    <xf numFmtId="3" fontId="12" fillId="3" borderId="11" xfId="0" applyNumberFormat="1" applyFont="1" applyFill="1" applyBorder="1" applyAlignment="1">
      <alignment horizontal="right"/>
    </xf>
    <xf numFmtId="3" fontId="12" fillId="3" borderId="12" xfId="0" applyNumberFormat="1" applyFont="1" applyFill="1" applyBorder="1" applyAlignment="1">
      <alignment horizontal="right"/>
    </xf>
    <xf numFmtId="3" fontId="12" fillId="0" borderId="7" xfId="0" applyNumberFormat="1" applyFont="1" applyBorder="1" applyAlignment="1">
      <alignment horizontal="center"/>
    </xf>
    <xf numFmtId="3" fontId="12" fillId="0" borderId="8" xfId="0" applyNumberFormat="1" applyFont="1" applyBorder="1" applyAlignment="1">
      <alignment horizontal="center"/>
    </xf>
    <xf numFmtId="3" fontId="12" fillId="0" borderId="29" xfId="0" applyNumberFormat="1" applyFont="1" applyBorder="1" applyAlignment="1">
      <alignment horizontal="center"/>
    </xf>
    <xf numFmtId="3" fontId="12" fillId="3" borderId="30" xfId="0" applyNumberFormat="1" applyFont="1" applyFill="1" applyBorder="1" applyAlignment="1">
      <alignment horizontal="center"/>
    </xf>
    <xf numFmtId="3" fontId="12" fillId="3" borderId="8" xfId="0" applyNumberFormat="1" applyFont="1" applyFill="1" applyBorder="1" applyAlignment="1">
      <alignment horizontal="center"/>
    </xf>
    <xf numFmtId="3" fontId="12" fillId="3" borderId="9" xfId="0" applyNumberFormat="1" applyFont="1" applyFill="1" applyBorder="1" applyAlignment="1">
      <alignment horizontal="center"/>
    </xf>
    <xf numFmtId="3" fontId="12" fillId="0" borderId="13" xfId="0" applyNumberFormat="1" applyFont="1" applyBorder="1" applyAlignment="1">
      <alignment horizontal="right"/>
    </xf>
    <xf numFmtId="3" fontId="12" fillId="0" borderId="4" xfId="0" applyNumberFormat="1" applyFont="1" applyBorder="1" applyAlignment="1">
      <alignment horizontal="right"/>
    </xf>
    <xf numFmtId="3" fontId="12" fillId="0" borderId="14" xfId="0" applyNumberFormat="1" applyFont="1" applyBorder="1" applyAlignment="1">
      <alignment horizontal="right"/>
    </xf>
    <xf numFmtId="3" fontId="12" fillId="3" borderId="13" xfId="0" applyNumberFormat="1" applyFont="1" applyFill="1" applyBorder="1" applyAlignment="1">
      <alignment horizontal="right"/>
    </xf>
    <xf numFmtId="3" fontId="12" fillId="3" borderId="4" xfId="0" applyNumberFormat="1" applyFont="1" applyFill="1" applyBorder="1" applyAlignment="1">
      <alignment horizontal="right"/>
    </xf>
    <xf numFmtId="3" fontId="12" fillId="3" borderId="14" xfId="0" applyNumberFormat="1" applyFont="1" applyFill="1" applyBorder="1" applyAlignment="1">
      <alignment horizontal="right"/>
    </xf>
    <xf numFmtId="3" fontId="11" fillId="0" borderId="10" xfId="0" applyNumberFormat="1" applyFont="1" applyBorder="1" applyAlignment="1">
      <alignment horizontal="right" vertical="center"/>
    </xf>
    <xf numFmtId="3" fontId="11" fillId="0" borderId="12" xfId="0" applyNumberFormat="1" applyFont="1" applyBorder="1" applyAlignment="1">
      <alignment horizontal="right" vertical="center"/>
    </xf>
    <xf numFmtId="0" fontId="11" fillId="5" borderId="7"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11" fillId="5" borderId="9" xfId="0" applyFont="1" applyFill="1" applyBorder="1" applyAlignment="1">
      <alignment horizontal="left" vertical="center" wrapText="1"/>
    </xf>
    <xf numFmtId="3" fontId="11" fillId="2" borderId="7" xfId="0" applyNumberFormat="1" applyFont="1" applyFill="1" applyBorder="1" applyAlignment="1">
      <alignment horizontal="right" vertical="center"/>
    </xf>
    <xf numFmtId="3" fontId="11" fillId="2" borderId="8" xfId="0" applyNumberFormat="1" applyFont="1" applyFill="1" applyBorder="1" applyAlignment="1">
      <alignment horizontal="right" vertical="center"/>
    </xf>
    <xf numFmtId="3" fontId="11" fillId="2" borderId="9" xfId="0" applyNumberFormat="1" applyFont="1" applyFill="1" applyBorder="1" applyAlignment="1">
      <alignment horizontal="right" vertical="center"/>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0" fontId="12" fillId="0" borderId="55" xfId="0" applyFont="1" applyBorder="1" applyAlignment="1">
      <alignment horizontal="left" vertical="center" wrapText="1"/>
    </xf>
    <xf numFmtId="3" fontId="12" fillId="0" borderId="53" xfId="0" applyNumberFormat="1" applyFont="1" applyBorder="1" applyAlignment="1">
      <alignment horizontal="right" vertical="center"/>
    </xf>
    <xf numFmtId="3" fontId="12" fillId="0" borderId="54" xfId="0" applyNumberFormat="1" applyFont="1" applyBorder="1" applyAlignment="1">
      <alignment horizontal="right" vertical="center"/>
    </xf>
    <xf numFmtId="3" fontId="12" fillId="0" borderId="55" xfId="0" applyNumberFormat="1" applyFont="1" applyBorder="1" applyAlignment="1">
      <alignment horizontal="right" vertical="center"/>
    </xf>
    <xf numFmtId="0" fontId="12" fillId="0" borderId="15" xfId="0" applyFont="1" applyBorder="1" applyAlignment="1">
      <alignment horizontal="right" vertical="center"/>
    </xf>
    <xf numFmtId="0" fontId="12" fillId="0" borderId="16" xfId="0" applyFont="1" applyBorder="1" applyAlignment="1">
      <alignment horizontal="right" vertical="center"/>
    </xf>
    <xf numFmtId="0" fontId="12" fillId="0" borderId="17" xfId="0" applyFont="1" applyBorder="1" applyAlignment="1">
      <alignment horizontal="right" vertical="center"/>
    </xf>
    <xf numFmtId="0" fontId="12" fillId="0" borderId="4" xfId="0" applyFont="1" applyBorder="1" applyAlignment="1">
      <alignment horizontal="right" vertical="center"/>
    </xf>
    <xf numFmtId="0" fontId="12" fillId="0" borderId="14" xfId="0" applyFont="1" applyBorder="1" applyAlignment="1">
      <alignment horizontal="right" vertical="center"/>
    </xf>
    <xf numFmtId="3" fontId="12" fillId="2" borderId="13"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14" xfId="0" applyNumberFormat="1" applyFont="1" applyFill="1" applyBorder="1" applyAlignment="1">
      <alignment horizontal="right" vertical="center"/>
    </xf>
    <xf numFmtId="3" fontId="12" fillId="2" borderId="53" xfId="0" applyNumberFormat="1" applyFont="1" applyFill="1" applyBorder="1" applyAlignment="1">
      <alignment horizontal="right" vertical="center"/>
    </xf>
    <xf numFmtId="3" fontId="12" fillId="2" borderId="54" xfId="0" applyNumberFormat="1" applyFont="1" applyFill="1" applyBorder="1" applyAlignment="1">
      <alignment horizontal="right" vertical="center"/>
    </xf>
    <xf numFmtId="3" fontId="12" fillId="2" borderId="55" xfId="0" applyNumberFormat="1" applyFont="1" applyFill="1" applyBorder="1" applyAlignment="1">
      <alignment horizontal="righ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11" fillId="3" borderId="9" xfId="0" applyFont="1" applyFill="1" applyBorder="1" applyAlignment="1">
      <alignment horizontal="left" vertical="center"/>
    </xf>
    <xf numFmtId="3" fontId="12" fillId="2" borderId="10" xfId="0" applyNumberFormat="1" applyFont="1" applyFill="1" applyBorder="1" applyAlignment="1">
      <alignment horizontal="right" vertical="center"/>
    </xf>
    <xf numFmtId="3" fontId="12" fillId="2" borderId="11" xfId="0" applyNumberFormat="1" applyFont="1" applyFill="1" applyBorder="1" applyAlignment="1">
      <alignment horizontal="right" vertical="center"/>
    </xf>
    <xf numFmtId="3" fontId="12" fillId="2" borderId="12" xfId="0" applyNumberFormat="1" applyFont="1" applyFill="1" applyBorder="1" applyAlignment="1">
      <alignment horizontal="right" vertical="center"/>
    </xf>
    <xf numFmtId="0" fontId="4" fillId="3" borderId="0" xfId="0" applyFont="1" applyFill="1" applyAlignment="1">
      <alignment horizontal="justify" vertical="top"/>
    </xf>
    <xf numFmtId="3" fontId="11" fillId="2" borderId="27" xfId="0" applyNumberFormat="1" applyFont="1" applyFill="1" applyBorder="1" applyAlignment="1">
      <alignment horizontal="right" vertical="center"/>
    </xf>
    <xf numFmtId="3" fontId="11" fillId="2" borderId="28" xfId="0" applyNumberFormat="1" applyFont="1" applyFill="1" applyBorder="1" applyAlignment="1">
      <alignment horizontal="right" vertical="center"/>
    </xf>
    <xf numFmtId="3" fontId="12" fillId="2" borderId="6" xfId="0" applyNumberFormat="1" applyFont="1" applyFill="1" applyBorder="1" applyAlignment="1">
      <alignment horizontal="right" vertical="center"/>
    </xf>
    <xf numFmtId="3" fontId="12" fillId="2" borderId="26" xfId="0" applyNumberFormat="1" applyFont="1" applyFill="1" applyBorder="1" applyAlignment="1">
      <alignment horizontal="right" vertical="center"/>
    </xf>
    <xf numFmtId="3" fontId="12" fillId="0" borderId="10" xfId="0" applyNumberFormat="1" applyFont="1" applyBorder="1" applyAlignment="1">
      <alignment horizontal="center" vertical="center"/>
    </xf>
    <xf numFmtId="3" fontId="12" fillId="0" borderId="11"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26" xfId="0" applyNumberFormat="1" applyFont="1" applyBorder="1" applyAlignment="1">
      <alignment horizontal="center" vertical="center"/>
    </xf>
    <xf numFmtId="3" fontId="12" fillId="3" borderId="10" xfId="0" applyNumberFormat="1" applyFont="1" applyFill="1" applyBorder="1" applyAlignment="1">
      <alignment horizontal="left" vertical="center" wrapText="1"/>
    </xf>
    <xf numFmtId="3" fontId="12" fillId="3" borderId="11" xfId="0" applyNumberFormat="1" applyFont="1" applyFill="1" applyBorder="1" applyAlignment="1">
      <alignment horizontal="left" vertical="center" wrapText="1"/>
    </xf>
    <xf numFmtId="3" fontId="12" fillId="3" borderId="12" xfId="0" applyNumberFormat="1" applyFont="1" applyFill="1" applyBorder="1" applyAlignment="1">
      <alignment horizontal="left" vertical="center" wrapText="1"/>
    </xf>
    <xf numFmtId="3" fontId="12" fillId="2" borderId="15" xfId="0" applyNumberFormat="1" applyFont="1" applyFill="1" applyBorder="1" applyAlignment="1">
      <alignment horizontal="right" vertical="center" wrapText="1"/>
    </xf>
    <xf numFmtId="3" fontId="12" fillId="2" borderId="16" xfId="0" applyNumberFormat="1" applyFont="1" applyFill="1" applyBorder="1" applyAlignment="1">
      <alignment horizontal="right" vertical="center" wrapText="1"/>
    </xf>
    <xf numFmtId="3" fontId="12" fillId="2" borderId="17" xfId="0" applyNumberFormat="1" applyFont="1" applyFill="1" applyBorder="1" applyAlignment="1">
      <alignment horizontal="right" vertical="center" wrapText="1"/>
    </xf>
    <xf numFmtId="3" fontId="12" fillId="2" borderId="10" xfId="0" applyNumberFormat="1" applyFont="1" applyFill="1" applyBorder="1" applyAlignment="1">
      <alignment horizontal="right" vertical="center" wrapText="1"/>
    </xf>
    <xf numFmtId="3" fontId="12" fillId="2" borderId="11" xfId="0" applyNumberFormat="1" applyFont="1" applyFill="1" applyBorder="1" applyAlignment="1">
      <alignment horizontal="right" vertical="center" wrapText="1"/>
    </xf>
    <xf numFmtId="3" fontId="12" fillId="2" borderId="12" xfId="0" applyNumberFormat="1" applyFont="1" applyFill="1" applyBorder="1" applyAlignment="1">
      <alignment horizontal="right" vertical="center" wrapText="1"/>
    </xf>
    <xf numFmtId="0" fontId="12" fillId="0" borderId="8" xfId="0" applyFont="1" applyBorder="1" applyAlignment="1">
      <alignment horizontal="left" vertical="center"/>
    </xf>
    <xf numFmtId="3" fontId="12" fillId="0" borderId="10" xfId="0" applyNumberFormat="1" applyFont="1" applyBorder="1" applyAlignment="1">
      <alignment horizontal="right" vertical="center" wrapText="1"/>
    </xf>
    <xf numFmtId="3" fontId="12" fillId="0" borderId="11" xfId="0" applyNumberFormat="1" applyFont="1" applyBorder="1" applyAlignment="1">
      <alignment horizontal="right" vertical="center" wrapText="1"/>
    </xf>
    <xf numFmtId="3" fontId="12" fillId="0" borderId="12" xfId="0" applyNumberFormat="1" applyFont="1" applyBorder="1" applyAlignment="1">
      <alignment horizontal="right" vertical="center" wrapText="1"/>
    </xf>
    <xf numFmtId="3" fontId="12" fillId="2" borderId="15" xfId="0" applyNumberFormat="1" applyFont="1" applyFill="1" applyBorder="1" applyAlignment="1">
      <alignment horizontal="right" vertical="center"/>
    </xf>
    <xf numFmtId="3" fontId="12" fillId="2" borderId="16" xfId="0" applyNumberFormat="1" applyFont="1" applyFill="1" applyBorder="1" applyAlignment="1">
      <alignment horizontal="right" vertical="center"/>
    </xf>
    <xf numFmtId="3" fontId="12" fillId="2" borderId="17" xfId="0" applyNumberFormat="1" applyFont="1" applyFill="1" applyBorder="1" applyAlignment="1">
      <alignment horizontal="right" vertical="center"/>
    </xf>
    <xf numFmtId="0" fontId="12" fillId="0" borderId="9"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5" fillId="0" borderId="0" xfId="0" applyFont="1" applyAlignment="1">
      <alignment horizontal="left" vertical="top" wrapText="1"/>
    </xf>
    <xf numFmtId="0" fontId="4" fillId="0" borderId="0" xfId="0" applyFont="1" applyAlignment="1">
      <alignment horizontal="justify" vertical="top"/>
    </xf>
    <xf numFmtId="0" fontId="2"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2" fillId="0" borderId="24" xfId="0" applyFont="1" applyBorder="1" applyAlignment="1">
      <alignment horizontal="left"/>
    </xf>
    <xf numFmtId="0" fontId="12" fillId="0" borderId="24" xfId="0" applyFont="1" applyBorder="1" applyAlignment="1">
      <alignment horizontal="center"/>
    </xf>
    <xf numFmtId="165" fontId="12" fillId="0" borderId="24" xfId="0" applyNumberFormat="1" applyFont="1" applyBorder="1" applyAlignment="1">
      <alignment horizontal="center"/>
    </xf>
    <xf numFmtId="0" fontId="12" fillId="0" borderId="3" xfId="0" applyFont="1" applyBorder="1" applyAlignment="1">
      <alignment horizontal="left"/>
    </xf>
    <xf numFmtId="0" fontId="12" fillId="0" borderId="3" xfId="0" applyFont="1" applyBorder="1" applyAlignment="1">
      <alignment horizontal="center"/>
    </xf>
    <xf numFmtId="0" fontId="11" fillId="0" borderId="2" xfId="0" applyFont="1" applyBorder="1" applyAlignment="1">
      <alignment horizontal="center" wrapText="1"/>
    </xf>
    <xf numFmtId="9" fontId="12" fillId="0" borderId="24" xfId="0" applyNumberFormat="1" applyFont="1" applyBorder="1" applyAlignment="1">
      <alignment horizontal="center"/>
    </xf>
    <xf numFmtId="9" fontId="12" fillId="0" borderId="3" xfId="0" applyNumberFormat="1" applyFont="1" applyBorder="1" applyAlignment="1">
      <alignment horizontal="center"/>
    </xf>
    <xf numFmtId="0" fontId="5" fillId="0" borderId="22" xfId="0" applyFont="1" applyBorder="1" applyAlignment="1">
      <alignment horizont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3" fontId="8" fillId="3" borderId="10" xfId="0" applyNumberFormat="1" applyFont="1" applyFill="1" applyBorder="1" applyAlignment="1">
      <alignment horizontal="right" vertical="center" wrapText="1"/>
    </xf>
    <xf numFmtId="3" fontId="8" fillId="3" borderId="11" xfId="0" applyNumberFormat="1" applyFont="1" applyFill="1" applyBorder="1" applyAlignment="1">
      <alignment horizontal="right" vertical="center" wrapText="1"/>
    </xf>
    <xf numFmtId="3" fontId="8" fillId="3" borderId="12" xfId="0" applyNumberFormat="1" applyFont="1" applyFill="1" applyBorder="1" applyAlignment="1">
      <alignment horizontal="right"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3" fontId="8" fillId="3" borderId="13" xfId="0" applyNumberFormat="1" applyFont="1" applyFill="1" applyBorder="1" applyAlignment="1">
      <alignment horizontal="right" vertical="center" wrapText="1"/>
    </xf>
    <xf numFmtId="3" fontId="8" fillId="3" borderId="4" xfId="0" applyNumberFormat="1" applyFont="1" applyFill="1" applyBorder="1" applyAlignment="1">
      <alignment horizontal="right" vertical="center" wrapText="1"/>
    </xf>
    <xf numFmtId="3" fontId="8" fillId="3" borderId="14" xfId="0" applyNumberFormat="1" applyFont="1" applyFill="1" applyBorder="1" applyAlignment="1">
      <alignment horizontal="right" vertical="center" wrapText="1"/>
    </xf>
    <xf numFmtId="3" fontId="4" fillId="0" borderId="0" xfId="0" applyNumberFormat="1" applyFont="1" applyAlignment="1">
      <alignment horizontal="left"/>
    </xf>
    <xf numFmtId="0" fontId="8" fillId="0" borderId="8" xfId="0" applyFont="1" applyBorder="1" applyAlignment="1">
      <alignment horizontal="center" vertical="center" wrapText="1"/>
    </xf>
    <xf numFmtId="164" fontId="2" fillId="0" borderId="10" xfId="0" applyNumberFormat="1" applyFont="1" applyBorder="1" applyAlignment="1">
      <alignment horizontal="right" vertical="center"/>
    </xf>
    <xf numFmtId="164" fontId="2" fillId="0" borderId="11" xfId="0" applyNumberFormat="1" applyFont="1" applyBorder="1" applyAlignment="1">
      <alignment horizontal="right" vertical="center"/>
    </xf>
    <xf numFmtId="164" fontId="2" fillId="0" borderId="12" xfId="0" applyNumberFormat="1" applyFont="1" applyBorder="1" applyAlignment="1">
      <alignment horizontal="right" vertical="center"/>
    </xf>
    <xf numFmtId="9" fontId="2" fillId="0" borderId="10" xfId="0" applyNumberFormat="1" applyFont="1" applyBorder="1" applyAlignment="1">
      <alignment horizontal="right" vertical="center"/>
    </xf>
    <xf numFmtId="9" fontId="2" fillId="0" borderId="11" xfId="0" applyNumberFormat="1" applyFont="1" applyBorder="1" applyAlignment="1">
      <alignment horizontal="right" vertical="center"/>
    </xf>
    <xf numFmtId="9" fontId="2" fillId="0" borderId="12" xfId="0" applyNumberFormat="1" applyFont="1" applyBorder="1" applyAlignment="1">
      <alignment horizontal="right" vertical="center"/>
    </xf>
    <xf numFmtId="10" fontId="2" fillId="0" borderId="10" xfId="0" applyNumberFormat="1" applyFont="1" applyBorder="1" applyAlignment="1">
      <alignment horizontal="right" vertical="center"/>
    </xf>
    <xf numFmtId="10" fontId="2" fillId="0" borderId="11" xfId="0" applyNumberFormat="1" applyFont="1" applyBorder="1" applyAlignment="1">
      <alignment horizontal="right" vertical="center"/>
    </xf>
    <xf numFmtId="10" fontId="2" fillId="0" borderId="12" xfId="0" applyNumberFormat="1" applyFont="1" applyBorder="1" applyAlignment="1">
      <alignment horizontal="right"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164" fontId="8" fillId="0" borderId="15" xfId="0" applyNumberFormat="1" applyFont="1" applyBorder="1" applyAlignment="1">
      <alignment horizontal="right" vertical="center"/>
    </xf>
    <xf numFmtId="164" fontId="8" fillId="0" borderId="16" xfId="0" applyNumberFormat="1" applyFont="1" applyBorder="1" applyAlignment="1">
      <alignment horizontal="right" vertical="center"/>
    </xf>
    <xf numFmtId="164" fontId="8" fillId="0" borderId="17" xfId="0" applyNumberFormat="1" applyFont="1" applyBorder="1" applyAlignment="1">
      <alignment horizontal="right" vertical="center"/>
    </xf>
    <xf numFmtId="9" fontId="8" fillId="0" borderId="15" xfId="1" applyFont="1" applyBorder="1" applyAlignment="1">
      <alignment horizontal="right" vertical="center"/>
    </xf>
    <xf numFmtId="9" fontId="8" fillId="0" borderId="16" xfId="1" applyFont="1" applyBorder="1" applyAlignment="1">
      <alignment horizontal="right" vertical="center"/>
    </xf>
    <xf numFmtId="9" fontId="8" fillId="0" borderId="17" xfId="1" applyFont="1" applyBorder="1" applyAlignment="1">
      <alignment horizontal="righ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3" fontId="8" fillId="3" borderId="15" xfId="0" applyNumberFormat="1" applyFont="1" applyFill="1" applyBorder="1" applyAlignment="1">
      <alignment horizontal="right" vertical="center" wrapText="1"/>
    </xf>
    <xf numFmtId="3" fontId="8" fillId="3" borderId="16" xfId="0" applyNumberFormat="1" applyFont="1" applyFill="1" applyBorder="1" applyAlignment="1">
      <alignment horizontal="right" vertical="center" wrapText="1"/>
    </xf>
    <xf numFmtId="3" fontId="8" fillId="3" borderId="17" xfId="0" applyNumberFormat="1" applyFont="1" applyFill="1" applyBorder="1" applyAlignment="1">
      <alignment horizontal="right" vertical="center" wrapText="1"/>
    </xf>
    <xf numFmtId="0" fontId="8" fillId="0" borderId="1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1" xfId="0" applyFont="1" applyBorder="1" applyAlignment="1">
      <alignment horizontal="center"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cellXfs>
  <cellStyles count="3">
    <cellStyle name="Normal_Seki2" xfId="2"/>
    <cellStyle name="Normálne" xfId="0" builtinId="0"/>
    <cellStyle name="Percentá" xfId="1" builtinId="5"/>
  </cellStyles>
  <dxfs count="36">
    <dxf>
      <font>
        <color rgb="FF9C0006"/>
      </font>
      <fill>
        <patternFill>
          <fgColor indexed="64"/>
          <bgColor rgb="FFFFC7CE"/>
        </patternFill>
      </fill>
    </dxf>
    <dxf>
      <font>
        <color rgb="FF9C0006"/>
      </font>
      <fill>
        <patternFill>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ndense val="0"/>
        <extend val="0"/>
        <color indexed="20"/>
      </font>
      <fill>
        <patternFill>
          <bgColor indexed="45"/>
        </patternFill>
      </fill>
    </dxf>
    <dxf>
      <font>
        <condense val="0"/>
        <extend val="0"/>
        <color indexed="20"/>
      </font>
      <fill>
        <patternFill>
          <bgColor indexed="45"/>
        </patternFill>
      </fill>
    </dxf>
    <dxf>
      <font>
        <color indexed="20"/>
      </font>
      <fill>
        <patternFill>
          <fgColor indexed="64"/>
          <bgColor indexed="45"/>
        </patternFill>
      </fill>
    </dxf>
    <dxf>
      <font>
        <color indexed="20"/>
      </font>
      <fill>
        <patternFill>
          <fgColor indexed="64"/>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lor indexed="20"/>
      </font>
      <fill>
        <patternFill>
          <fgColor indexed="64"/>
          <bgColor indexed="45"/>
        </patternFill>
      </fill>
    </dxf>
    <dxf>
      <font>
        <color indexed="20"/>
      </font>
      <fill>
        <patternFill>
          <fgColor indexed="64"/>
          <bgColor indexed="45"/>
        </patternFill>
      </fill>
    </dxf>
    <dxf>
      <font>
        <condense val="0"/>
        <extend val="0"/>
        <color indexed="20"/>
      </font>
      <fill>
        <patternFill>
          <bgColor indexed="45"/>
        </patternFill>
      </fill>
    </dxf>
    <dxf>
      <font>
        <condense val="0"/>
        <extend val="0"/>
        <color indexed="20"/>
      </font>
      <fill>
        <patternFill>
          <bgColor indexed="45"/>
        </patternFill>
      </fill>
    </dxf>
    <dxf>
      <font>
        <color indexed="20"/>
      </font>
      <fill>
        <patternFill>
          <fgColor indexed="64"/>
          <bgColor indexed="45"/>
        </patternFill>
      </fill>
    </dxf>
    <dxf>
      <font>
        <color indexed="20"/>
      </font>
      <fill>
        <patternFill>
          <fgColor indexed="64"/>
          <bgColor indexed="45"/>
        </patternFill>
      </fill>
    </dxf>
    <dxf>
      <fill>
        <patternFill>
          <fgColor indexed="64"/>
          <bgColor rgb="FFFFC7CE"/>
        </patternFill>
      </fill>
    </dxf>
    <dxf>
      <fill>
        <patternFill>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fgColor indexed="64"/>
          <bgColor rgb="FFFFC7CE"/>
        </patternFill>
      </fill>
    </dxf>
    <dxf>
      <font>
        <color rgb="FF9C0006"/>
      </font>
      <fill>
        <patternFill>
          <fgColor indexed="64"/>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538" dT="2022-06-27T15:28:00.93" personId="{00000000-0000-0000-0000-000000000000}" id="{619BB2EC-9F5F-4D05-B28F-6D3C6C293783}">
    <text>opravila som čísla, boli tam z roku 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91"/>
  <sheetViews>
    <sheetView tabSelected="1" view="pageBreakPreview" topLeftCell="A961" zoomScaleNormal="100" zoomScaleSheetLayoutView="100" workbookViewId="0">
      <selection activeCell="C624" sqref="C624:H626"/>
    </sheetView>
  </sheetViews>
  <sheetFormatPr defaultColWidth="9.140625" defaultRowHeight="11.25" x14ac:dyDescent="0.2"/>
  <cols>
    <col min="1" max="1" width="1.5703125" style="41" customWidth="1"/>
    <col min="2" max="2" width="3.42578125" style="40" customWidth="1"/>
    <col min="3" max="8" width="3.42578125" style="41" customWidth="1"/>
    <col min="9" max="9" width="9.42578125" style="41" customWidth="1"/>
    <col min="10" max="10" width="4.140625" style="41" customWidth="1"/>
    <col min="11" max="15" width="3.42578125" style="41" customWidth="1"/>
    <col min="16" max="16" width="6.28515625" style="41" customWidth="1"/>
    <col min="17" max="19" width="3.42578125" style="41" customWidth="1"/>
    <col min="20" max="20" width="5.5703125" style="41" customWidth="1"/>
    <col min="21" max="21" width="8.140625" style="41" customWidth="1"/>
    <col min="22" max="22" width="6.85546875" style="41" customWidth="1"/>
    <col min="23" max="23" width="3.5703125" style="41" customWidth="1"/>
    <col min="24" max="24" width="6.140625" style="41" customWidth="1"/>
    <col min="25" max="25" width="8.5703125" style="41" customWidth="1"/>
    <col min="26" max="26" width="5" style="41" customWidth="1"/>
    <col min="27" max="27" width="3.42578125" style="41" customWidth="1"/>
    <col min="28" max="28" width="4.7109375" style="41" customWidth="1"/>
    <col min="29" max="30" width="3.42578125" style="41" customWidth="1"/>
    <col min="31" max="31" width="4.42578125" style="41" customWidth="1"/>
    <col min="32" max="32" width="17.140625" style="41" customWidth="1"/>
    <col min="33" max="33" width="10.140625" style="41" bestFit="1" customWidth="1"/>
    <col min="34" max="16384" width="9.140625" style="41"/>
  </cols>
  <sheetData>
    <row r="1" spans="1:32" s="4" customFormat="1" ht="13.5" customHeight="1" x14ac:dyDescent="0.2">
      <c r="A1" s="2"/>
      <c r="B1" s="3"/>
    </row>
    <row r="2" spans="1:32" s="4" customFormat="1" ht="15" customHeight="1" x14ac:dyDescent="0.2">
      <c r="B2" s="3"/>
      <c r="C2" s="93" t="s">
        <v>0</v>
      </c>
      <c r="D2" s="5"/>
      <c r="E2" s="5"/>
      <c r="F2" s="5"/>
      <c r="G2" s="5"/>
      <c r="H2" s="5"/>
      <c r="I2" s="6"/>
      <c r="J2" s="7"/>
      <c r="K2" s="8" t="s">
        <v>1</v>
      </c>
      <c r="L2" s="9">
        <v>2</v>
      </c>
      <c r="M2" s="10">
        <v>0</v>
      </c>
      <c r="N2" s="10">
        <v>2</v>
      </c>
      <c r="O2" s="10">
        <v>0</v>
      </c>
      <c r="P2" s="10">
        <v>0</v>
      </c>
      <c r="Q2" s="10">
        <v>2</v>
      </c>
      <c r="R2" s="10">
        <v>4</v>
      </c>
      <c r="S2" s="10">
        <v>7</v>
      </c>
      <c r="T2" s="10">
        <v>1</v>
      </c>
      <c r="U2" s="11">
        <v>0</v>
      </c>
      <c r="W2" s="8" t="s">
        <v>2</v>
      </c>
      <c r="X2" s="9">
        <v>3</v>
      </c>
      <c r="Y2" s="10">
        <v>6</v>
      </c>
      <c r="Z2" s="10">
        <v>4</v>
      </c>
      <c r="AA2" s="10">
        <v>6</v>
      </c>
      <c r="AB2" s="10">
        <v>7</v>
      </c>
      <c r="AC2" s="10">
        <v>1</v>
      </c>
      <c r="AD2" s="10">
        <v>3</v>
      </c>
      <c r="AE2" s="11">
        <v>8</v>
      </c>
      <c r="AF2" s="12"/>
    </row>
    <row r="3" spans="1:32" s="4" customFormat="1" ht="15" customHeight="1" x14ac:dyDescent="0.2">
      <c r="B3" s="3"/>
      <c r="C3" s="13"/>
      <c r="D3" s="7"/>
      <c r="E3" s="7"/>
      <c r="F3" s="7"/>
      <c r="G3" s="7"/>
      <c r="H3" s="7"/>
      <c r="I3" s="7"/>
      <c r="J3" s="7"/>
      <c r="V3" s="8"/>
      <c r="W3" s="12"/>
      <c r="X3" s="12"/>
      <c r="Y3" s="12"/>
      <c r="Z3" s="12"/>
      <c r="AA3" s="12"/>
      <c r="AB3" s="12"/>
      <c r="AC3" s="12"/>
      <c r="AD3" s="12"/>
      <c r="AE3" s="12"/>
      <c r="AF3" s="12"/>
    </row>
    <row r="4" spans="1:32" s="4" customFormat="1" ht="15" customHeight="1" x14ac:dyDescent="0.2">
      <c r="B4" s="3"/>
      <c r="C4" s="13" t="s">
        <v>3</v>
      </c>
      <c r="D4" s="7"/>
      <c r="E4" s="7"/>
      <c r="F4" s="7"/>
      <c r="G4" s="7"/>
      <c r="H4" s="7"/>
      <c r="I4" s="7"/>
      <c r="J4" s="7"/>
      <c r="V4" s="8"/>
      <c r="W4" s="12"/>
      <c r="X4" s="12"/>
      <c r="Y4" s="12"/>
      <c r="Z4" s="12"/>
      <c r="AA4" s="12"/>
      <c r="AB4" s="12"/>
      <c r="AC4" s="12"/>
      <c r="AD4" s="12"/>
      <c r="AE4" s="12"/>
      <c r="AF4" s="12"/>
    </row>
    <row r="5" spans="1:32" s="4" customFormat="1" ht="21.75" customHeight="1" x14ac:dyDescent="0.2">
      <c r="B5" s="3"/>
    </row>
    <row r="6" spans="1:32" s="4" customFormat="1" ht="14.25" x14ac:dyDescent="0.2">
      <c r="B6" s="3"/>
      <c r="C6" s="14" t="s">
        <v>4</v>
      </c>
    </row>
    <row r="7" spans="1:32" s="4" customFormat="1" ht="14.25" x14ac:dyDescent="0.2">
      <c r="B7" s="3"/>
      <c r="C7" s="14"/>
    </row>
    <row r="8" spans="1:32" s="17" customFormat="1" ht="12.75" customHeight="1" x14ac:dyDescent="0.2">
      <c r="A8" s="4"/>
      <c r="B8" s="15"/>
      <c r="C8" s="16" t="s">
        <v>5</v>
      </c>
      <c r="D8" s="16"/>
      <c r="E8" s="16"/>
      <c r="F8" s="16"/>
      <c r="G8" s="16"/>
      <c r="H8" s="16"/>
      <c r="I8" s="16"/>
      <c r="J8" s="16"/>
      <c r="K8" s="16" t="s">
        <v>3</v>
      </c>
      <c r="L8" s="16"/>
      <c r="M8" s="16"/>
      <c r="N8" s="16"/>
      <c r="O8" s="16"/>
      <c r="P8" s="16"/>
      <c r="Q8" s="16"/>
      <c r="R8" s="16"/>
      <c r="S8" s="16"/>
      <c r="T8" s="16"/>
      <c r="U8" s="16"/>
      <c r="V8" s="16"/>
      <c r="W8" s="16"/>
      <c r="X8" s="16"/>
      <c r="Y8" s="16"/>
      <c r="Z8" s="16"/>
      <c r="AA8" s="16"/>
      <c r="AB8" s="16"/>
      <c r="AC8" s="16"/>
      <c r="AD8" s="16"/>
      <c r="AE8" s="16"/>
      <c r="AF8" s="16"/>
    </row>
    <row r="9" spans="1:32" s="17" customFormat="1" ht="12.75" customHeight="1" x14ac:dyDescent="0.2">
      <c r="A9" s="4"/>
      <c r="B9" s="15"/>
      <c r="C9" s="18"/>
      <c r="K9" s="17" t="s">
        <v>6</v>
      </c>
      <c r="AA9" s="19"/>
      <c r="AB9" s="19"/>
      <c r="AC9" s="19"/>
      <c r="AD9" s="19"/>
      <c r="AE9" s="19"/>
      <c r="AF9" s="19"/>
    </row>
    <row r="10" spans="1:32" s="17" customFormat="1" ht="12.75" customHeight="1" x14ac:dyDescent="0.2">
      <c r="A10" s="4"/>
      <c r="B10" s="15"/>
      <c r="C10" s="17" t="s">
        <v>7</v>
      </c>
      <c r="K10" s="17" t="s">
        <v>8</v>
      </c>
      <c r="AA10" s="19"/>
      <c r="AB10" s="19"/>
      <c r="AC10" s="19"/>
      <c r="AD10" s="19"/>
      <c r="AE10" s="19"/>
      <c r="AF10" s="19"/>
    </row>
    <row r="11" spans="1:32" s="17" customFormat="1" ht="12.75" customHeight="1" x14ac:dyDescent="0.2">
      <c r="A11" s="4"/>
      <c r="B11" s="15"/>
      <c r="C11" s="17" t="s">
        <v>9</v>
      </c>
      <c r="D11" s="20"/>
      <c r="E11" s="20"/>
      <c r="F11" s="20"/>
      <c r="G11" s="20"/>
      <c r="H11" s="20"/>
      <c r="I11" s="20"/>
      <c r="J11" s="20"/>
      <c r="K11" s="17" t="s">
        <v>10</v>
      </c>
      <c r="L11" s="20"/>
      <c r="M11" s="20"/>
      <c r="N11" s="20"/>
      <c r="O11" s="20"/>
      <c r="P11" s="20"/>
      <c r="Q11" s="20"/>
      <c r="R11" s="20"/>
      <c r="S11" s="20"/>
      <c r="T11" s="20"/>
      <c r="U11" s="20"/>
      <c r="V11" s="20"/>
      <c r="W11" s="20"/>
      <c r="X11" s="20"/>
      <c r="Y11" s="20"/>
      <c r="Z11" s="20"/>
      <c r="AA11" s="20"/>
      <c r="AB11" s="20"/>
      <c r="AC11" s="20"/>
      <c r="AD11" s="20"/>
      <c r="AE11" s="20"/>
      <c r="AF11" s="20"/>
    </row>
    <row r="12" spans="1:32" s="17" customFormat="1" ht="12.75" customHeight="1" x14ac:dyDescent="0.2">
      <c r="A12" s="4"/>
      <c r="B12" s="15"/>
      <c r="C12" s="21"/>
      <c r="D12" s="20"/>
      <c r="E12" s="20"/>
      <c r="F12" s="20"/>
      <c r="G12" s="20"/>
      <c r="H12" s="20"/>
      <c r="I12" s="20"/>
      <c r="J12" s="20"/>
      <c r="K12" s="17" t="s">
        <v>11</v>
      </c>
    </row>
    <row r="13" spans="1:32" s="17" customFormat="1" ht="12.75" customHeight="1" x14ac:dyDescent="0.2">
      <c r="A13" s="4"/>
      <c r="B13" s="15"/>
      <c r="C13" s="17" t="s">
        <v>12</v>
      </c>
      <c r="K13" s="721">
        <v>36467138</v>
      </c>
      <c r="L13" s="721"/>
      <c r="M13" s="721"/>
      <c r="N13" s="721"/>
      <c r="O13" s="721"/>
      <c r="P13" s="721"/>
      <c r="Q13" s="721"/>
      <c r="R13" s="721"/>
      <c r="S13" s="721"/>
      <c r="T13" s="721"/>
      <c r="U13" s="721"/>
      <c r="V13" s="721"/>
      <c r="W13" s="721"/>
      <c r="X13" s="721"/>
      <c r="Y13" s="721"/>
      <c r="Z13" s="721"/>
      <c r="AA13" s="721"/>
      <c r="AB13" s="721"/>
      <c r="AC13" s="721"/>
    </row>
    <row r="14" spans="1:32" s="17" customFormat="1" ht="12.75" customHeight="1" x14ac:dyDescent="0.2">
      <c r="A14" s="4"/>
      <c r="B14" s="15"/>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row>
    <row r="15" spans="1:32" s="4" customFormat="1" ht="15" customHeight="1" x14ac:dyDescent="0.2">
      <c r="B15" s="3"/>
      <c r="C15" s="381" t="s">
        <v>589</v>
      </c>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row>
    <row r="16" spans="1:32" s="4" customFormat="1" ht="12" customHeight="1" x14ac:dyDescent="0.2">
      <c r="B16" s="3"/>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row>
    <row r="17" spans="2:24" s="4" customFormat="1" ht="14.25" customHeight="1" x14ac:dyDescent="0.2">
      <c r="B17" s="3"/>
      <c r="C17" s="17" t="s">
        <v>13</v>
      </c>
    </row>
    <row r="18" spans="2:24" s="4" customFormat="1" ht="14.25" x14ac:dyDescent="0.2">
      <c r="B18" s="3"/>
      <c r="C18" s="17"/>
    </row>
    <row r="19" spans="2:24" s="4" customFormat="1" ht="14.25" x14ac:dyDescent="0.2">
      <c r="B19" s="3"/>
      <c r="C19" s="23" t="s">
        <v>14</v>
      </c>
      <c r="D19" s="18" t="s">
        <v>15</v>
      </c>
      <c r="E19" s="17"/>
      <c r="F19" s="17"/>
      <c r="G19" s="17"/>
      <c r="H19" s="17"/>
      <c r="I19" s="17"/>
      <c r="J19" s="17"/>
      <c r="K19" s="17"/>
      <c r="L19" s="17"/>
      <c r="M19" s="17"/>
      <c r="N19" s="17"/>
      <c r="O19" s="17"/>
      <c r="P19" s="17"/>
      <c r="Q19" s="17"/>
      <c r="R19" s="17"/>
      <c r="S19" s="17"/>
      <c r="T19" s="17"/>
      <c r="U19" s="17"/>
      <c r="V19" s="17"/>
      <c r="W19" s="17"/>
      <c r="X19" s="17"/>
    </row>
    <row r="20" spans="2:24" s="4" customFormat="1" ht="14.25" x14ac:dyDescent="0.2">
      <c r="B20" s="3"/>
      <c r="C20" s="23" t="s">
        <v>16</v>
      </c>
      <c r="D20" s="18" t="s">
        <v>17</v>
      </c>
      <c r="E20" s="17"/>
      <c r="F20" s="17"/>
      <c r="G20" s="17"/>
      <c r="H20" s="17"/>
      <c r="I20" s="17"/>
      <c r="J20" s="17"/>
      <c r="K20" s="17"/>
      <c r="L20" s="17"/>
    </row>
    <row r="21" spans="2:24" s="4" customFormat="1" ht="14.25" x14ac:dyDescent="0.2">
      <c r="B21" s="3"/>
      <c r="C21" s="23" t="s">
        <v>18</v>
      </c>
      <c r="D21" s="18" t="s">
        <v>19</v>
      </c>
      <c r="E21" s="17"/>
      <c r="F21" s="17"/>
      <c r="G21" s="17"/>
      <c r="H21" s="17"/>
      <c r="I21" s="17"/>
      <c r="J21" s="17"/>
      <c r="K21" s="17"/>
      <c r="L21" s="17"/>
    </row>
    <row r="22" spans="2:24" s="4" customFormat="1" ht="14.25" x14ac:dyDescent="0.2">
      <c r="B22" s="3"/>
      <c r="C22" s="23" t="s">
        <v>20</v>
      </c>
      <c r="D22" s="18" t="s">
        <v>21</v>
      </c>
      <c r="E22" s="17"/>
      <c r="F22" s="17"/>
      <c r="G22" s="17"/>
      <c r="H22" s="17"/>
      <c r="I22" s="17"/>
      <c r="J22" s="17"/>
      <c r="K22" s="17"/>
      <c r="L22" s="17"/>
      <c r="M22" s="17"/>
      <c r="N22" s="17"/>
      <c r="O22" s="17"/>
    </row>
    <row r="23" spans="2:24" s="4" customFormat="1" ht="14.25" x14ac:dyDescent="0.2">
      <c r="B23" s="15"/>
      <c r="C23" s="23" t="s">
        <v>22</v>
      </c>
      <c r="D23" s="18" t="s">
        <v>23</v>
      </c>
      <c r="E23" s="17"/>
      <c r="F23" s="17"/>
      <c r="G23" s="17"/>
      <c r="H23" s="17"/>
      <c r="I23" s="17"/>
      <c r="J23" s="17"/>
      <c r="K23" s="17"/>
      <c r="L23" s="17"/>
      <c r="M23" s="17"/>
      <c r="N23" s="17"/>
      <c r="O23" s="17"/>
    </row>
    <row r="24" spans="2:24" s="4" customFormat="1" ht="14.25" x14ac:dyDescent="0.2">
      <c r="B24" s="15"/>
      <c r="C24" s="23" t="s">
        <v>24</v>
      </c>
      <c r="D24" s="18" t="s">
        <v>25</v>
      </c>
      <c r="E24" s="17"/>
      <c r="F24" s="17"/>
      <c r="G24" s="17"/>
      <c r="H24" s="17"/>
      <c r="I24" s="17"/>
      <c r="J24" s="17"/>
      <c r="K24" s="17"/>
      <c r="L24" s="17"/>
      <c r="M24" s="17"/>
      <c r="N24" s="17"/>
      <c r="O24" s="17"/>
      <c r="P24" s="17"/>
      <c r="Q24" s="17"/>
      <c r="R24" s="17"/>
      <c r="S24" s="17"/>
    </row>
    <row r="25" spans="2:24" s="4" customFormat="1" ht="14.25" x14ac:dyDescent="0.2">
      <c r="B25" s="15"/>
      <c r="C25" s="23" t="s">
        <v>26</v>
      </c>
      <c r="D25" s="18" t="s">
        <v>27</v>
      </c>
      <c r="E25" s="17"/>
      <c r="F25" s="17"/>
      <c r="G25" s="17"/>
      <c r="H25" s="17"/>
      <c r="I25" s="17"/>
      <c r="J25" s="17"/>
      <c r="K25" s="17"/>
      <c r="L25" s="17"/>
      <c r="M25" s="17"/>
      <c r="N25" s="17"/>
      <c r="O25" s="17"/>
      <c r="P25" s="17"/>
      <c r="Q25" s="17"/>
      <c r="R25" s="17"/>
      <c r="S25" s="17"/>
    </row>
    <row r="26" spans="2:24" s="4" customFormat="1" ht="14.25" x14ac:dyDescent="0.2">
      <c r="B26" s="15"/>
      <c r="C26" s="23" t="s">
        <v>28</v>
      </c>
      <c r="D26" s="18" t="s">
        <v>29</v>
      </c>
      <c r="E26" s="17"/>
      <c r="F26" s="17"/>
      <c r="G26" s="17"/>
      <c r="H26" s="17"/>
      <c r="I26" s="17"/>
      <c r="J26" s="17"/>
      <c r="K26" s="17"/>
      <c r="L26" s="17"/>
      <c r="M26" s="17"/>
      <c r="N26" s="17"/>
      <c r="O26" s="17"/>
      <c r="P26" s="17"/>
      <c r="Q26" s="17"/>
      <c r="R26" s="17"/>
      <c r="S26" s="17"/>
    </row>
    <row r="27" spans="2:24" s="4" customFormat="1" ht="14.25" x14ac:dyDescent="0.2">
      <c r="B27" s="15"/>
      <c r="C27" s="23" t="s">
        <v>30</v>
      </c>
      <c r="D27" s="18" t="s">
        <v>31</v>
      </c>
      <c r="E27" s="17"/>
      <c r="F27" s="17"/>
      <c r="G27" s="17"/>
      <c r="H27" s="17"/>
      <c r="I27" s="17"/>
      <c r="J27" s="17"/>
      <c r="K27" s="17"/>
      <c r="L27" s="17"/>
      <c r="M27" s="17"/>
      <c r="N27" s="17"/>
      <c r="O27" s="17"/>
      <c r="P27" s="17"/>
      <c r="Q27" s="17"/>
      <c r="R27" s="17"/>
      <c r="S27" s="17"/>
    </row>
    <row r="28" spans="2:24" s="4" customFormat="1" ht="14.25" x14ac:dyDescent="0.2">
      <c r="B28" s="15"/>
      <c r="C28" s="23" t="s">
        <v>32</v>
      </c>
      <c r="D28" s="18" t="s">
        <v>33</v>
      </c>
      <c r="E28" s="17"/>
      <c r="F28" s="17"/>
      <c r="G28" s="17"/>
      <c r="H28" s="17"/>
      <c r="I28" s="17"/>
      <c r="J28" s="17"/>
      <c r="K28" s="17"/>
      <c r="L28" s="17"/>
      <c r="M28" s="17"/>
      <c r="N28" s="17"/>
      <c r="O28" s="17"/>
      <c r="P28" s="17"/>
      <c r="Q28" s="17"/>
      <c r="R28" s="17"/>
      <c r="S28" s="17"/>
    </row>
    <row r="29" spans="2:24" s="4" customFormat="1" ht="14.25" x14ac:dyDescent="0.2">
      <c r="B29" s="15"/>
      <c r="C29" s="23" t="s">
        <v>34</v>
      </c>
      <c r="D29" s="18" t="s">
        <v>35</v>
      </c>
      <c r="E29" s="17"/>
      <c r="F29" s="17"/>
      <c r="G29" s="17"/>
      <c r="H29" s="17"/>
      <c r="I29" s="17"/>
      <c r="J29" s="17"/>
      <c r="K29" s="17"/>
      <c r="L29" s="17"/>
      <c r="M29" s="17"/>
      <c r="N29" s="17"/>
      <c r="O29" s="17"/>
      <c r="P29" s="17"/>
      <c r="Q29" s="17"/>
      <c r="R29" s="17"/>
      <c r="S29" s="17"/>
    </row>
    <row r="30" spans="2:24" s="4" customFormat="1" ht="14.25" x14ac:dyDescent="0.2">
      <c r="B30" s="3"/>
      <c r="C30" s="23" t="s">
        <v>36</v>
      </c>
      <c r="D30" s="18" t="s">
        <v>37</v>
      </c>
      <c r="E30" s="17"/>
      <c r="F30" s="17"/>
      <c r="G30" s="17"/>
      <c r="H30" s="17"/>
      <c r="I30" s="17"/>
      <c r="J30" s="17"/>
      <c r="K30" s="17"/>
      <c r="L30" s="17"/>
      <c r="M30" s="17"/>
      <c r="N30" s="17"/>
      <c r="O30" s="17"/>
      <c r="P30" s="17"/>
      <c r="Q30" s="17"/>
      <c r="R30" s="17"/>
      <c r="S30" s="17"/>
    </row>
    <row r="31" spans="2:24" s="4" customFormat="1" ht="14.25" x14ac:dyDescent="0.2">
      <c r="B31" s="3"/>
      <c r="C31" s="23" t="s">
        <v>38</v>
      </c>
      <c r="D31" s="18" t="s">
        <v>39</v>
      </c>
      <c r="E31" s="17"/>
      <c r="F31" s="17"/>
      <c r="G31" s="17"/>
      <c r="H31" s="17"/>
      <c r="I31" s="17"/>
      <c r="J31" s="17"/>
      <c r="K31" s="17"/>
      <c r="L31" s="17"/>
      <c r="M31" s="17"/>
      <c r="N31" s="17"/>
      <c r="O31" s="17"/>
      <c r="P31" s="17"/>
      <c r="Q31" s="17"/>
      <c r="R31" s="17"/>
      <c r="S31" s="17"/>
    </row>
    <row r="32" spans="2:24" s="4" customFormat="1" ht="14.25" x14ac:dyDescent="0.2">
      <c r="B32" s="3"/>
      <c r="C32" s="23" t="s">
        <v>40</v>
      </c>
      <c r="D32" s="18" t="s">
        <v>41</v>
      </c>
      <c r="E32" s="17"/>
      <c r="F32" s="17"/>
      <c r="G32" s="17"/>
      <c r="H32" s="17"/>
      <c r="I32" s="17"/>
      <c r="J32" s="17"/>
      <c r="K32" s="17"/>
      <c r="L32" s="17"/>
      <c r="M32" s="17"/>
      <c r="N32" s="17"/>
      <c r="O32" s="17"/>
      <c r="P32" s="17"/>
      <c r="Q32" s="17"/>
      <c r="R32" s="17"/>
      <c r="S32" s="17"/>
    </row>
    <row r="33" spans="1:32" s="4" customFormat="1" ht="14.25" x14ac:dyDescent="0.2">
      <c r="B33" s="3"/>
      <c r="C33" s="23" t="s">
        <v>42</v>
      </c>
      <c r="D33" s="18" t="s">
        <v>43</v>
      </c>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1:32" s="4" customFormat="1" ht="14.25" x14ac:dyDescent="0.2">
      <c r="B34" s="3"/>
      <c r="C34" s="23" t="s">
        <v>44</v>
      </c>
      <c r="D34" s="18" t="s">
        <v>45</v>
      </c>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1:32" s="4" customFormat="1" ht="14.25" x14ac:dyDescent="0.2">
      <c r="B35" s="3"/>
      <c r="C35" s="23" t="s">
        <v>46</v>
      </c>
      <c r="D35" s="18" t="s">
        <v>47</v>
      </c>
      <c r="E35" s="17"/>
      <c r="F35" s="17"/>
      <c r="G35" s="17"/>
      <c r="H35" s="17"/>
      <c r="I35" s="17"/>
      <c r="J35" s="17"/>
      <c r="K35" s="17"/>
      <c r="L35" s="17"/>
      <c r="M35" s="17"/>
      <c r="N35" s="17"/>
      <c r="O35" s="17"/>
      <c r="P35" s="17"/>
      <c r="Q35" s="17"/>
      <c r="R35" s="17"/>
      <c r="S35" s="17"/>
      <c r="T35" s="17"/>
      <c r="U35" s="17"/>
      <c r="V35" s="17"/>
      <c r="W35" s="17"/>
      <c r="X35" s="17"/>
      <c r="Y35" s="17"/>
      <c r="Z35" s="17"/>
      <c r="AA35" s="17"/>
      <c r="AB35" s="17"/>
    </row>
    <row r="36" spans="1:32" s="4" customFormat="1" ht="14.25" x14ac:dyDescent="0.2">
      <c r="B36" s="3"/>
      <c r="C36" s="23" t="s">
        <v>48</v>
      </c>
      <c r="D36" s="18" t="s">
        <v>49</v>
      </c>
      <c r="E36" s="17"/>
      <c r="F36" s="17"/>
      <c r="G36" s="17"/>
      <c r="H36" s="17"/>
      <c r="I36" s="17"/>
      <c r="J36" s="17"/>
      <c r="K36" s="17"/>
      <c r="L36" s="17"/>
      <c r="M36" s="17"/>
      <c r="N36" s="17"/>
      <c r="O36" s="17"/>
      <c r="P36" s="17"/>
      <c r="Q36" s="17"/>
      <c r="R36" s="17"/>
      <c r="S36" s="17"/>
    </row>
    <row r="37" spans="1:32" s="4" customFormat="1" ht="14.25" x14ac:dyDescent="0.2">
      <c r="B37" s="3"/>
      <c r="C37" s="23" t="s">
        <v>50</v>
      </c>
      <c r="D37" s="18" t="s">
        <v>51</v>
      </c>
      <c r="E37" s="17"/>
      <c r="F37" s="17"/>
      <c r="G37" s="17"/>
      <c r="H37" s="17"/>
      <c r="I37" s="17"/>
      <c r="J37" s="17"/>
      <c r="K37" s="17"/>
      <c r="L37" s="17"/>
      <c r="M37" s="17"/>
      <c r="N37" s="17"/>
      <c r="O37" s="17"/>
      <c r="P37" s="17"/>
      <c r="Q37" s="17"/>
      <c r="R37" s="17"/>
      <c r="S37" s="17"/>
    </row>
    <row r="38" spans="1:32" s="4" customFormat="1" ht="14.25" x14ac:dyDescent="0.2">
      <c r="B38" s="3"/>
      <c r="C38" s="23"/>
      <c r="D38" s="18"/>
      <c r="E38" s="17"/>
      <c r="F38" s="17"/>
      <c r="G38" s="17"/>
      <c r="H38" s="17"/>
      <c r="I38" s="17"/>
      <c r="J38" s="17"/>
      <c r="K38" s="17"/>
      <c r="L38" s="17"/>
      <c r="M38" s="17"/>
      <c r="N38" s="17"/>
      <c r="O38" s="17"/>
      <c r="P38" s="17"/>
      <c r="Q38" s="17"/>
      <c r="R38" s="17"/>
      <c r="S38" s="17"/>
    </row>
    <row r="39" spans="1:32" s="3" customFormat="1" ht="14.25" x14ac:dyDescent="0.2">
      <c r="A39" s="4"/>
      <c r="C39" s="142" t="s">
        <v>52</v>
      </c>
      <c r="D39" s="4"/>
      <c r="E39" s="4"/>
      <c r="F39" s="4"/>
      <c r="G39" s="4"/>
      <c r="H39" s="4"/>
      <c r="I39" s="4"/>
      <c r="J39" s="4"/>
      <c r="K39" s="4"/>
    </row>
    <row r="40" spans="1:32" s="4" customFormat="1" ht="15" thickBot="1" x14ac:dyDescent="0.25">
      <c r="B40" s="3"/>
    </row>
    <row r="41" spans="1:32" s="4" customFormat="1" ht="24.75" customHeight="1" thickBot="1" x14ac:dyDescent="0.25">
      <c r="B41" s="3"/>
      <c r="C41" s="437" t="s">
        <v>53</v>
      </c>
      <c r="D41" s="722"/>
      <c r="E41" s="722"/>
      <c r="F41" s="722"/>
      <c r="G41" s="722"/>
      <c r="H41" s="722"/>
      <c r="I41" s="722"/>
      <c r="J41" s="722"/>
      <c r="K41" s="722"/>
      <c r="L41" s="722"/>
      <c r="M41" s="722"/>
      <c r="N41" s="423"/>
      <c r="O41" s="437" t="s">
        <v>54</v>
      </c>
      <c r="P41" s="722"/>
      <c r="Q41" s="722"/>
      <c r="R41" s="722"/>
      <c r="S41" s="722"/>
      <c r="T41" s="722"/>
      <c r="U41" s="722"/>
      <c r="V41" s="722"/>
      <c r="W41" s="423"/>
      <c r="X41" s="437" t="s">
        <v>55</v>
      </c>
      <c r="Y41" s="722"/>
      <c r="Z41" s="722"/>
      <c r="AA41" s="722"/>
      <c r="AB41" s="722"/>
      <c r="AC41" s="722"/>
      <c r="AD41" s="722"/>
      <c r="AE41" s="722"/>
      <c r="AF41" s="423"/>
    </row>
    <row r="42" spans="1:32" s="4" customFormat="1" ht="24.75" customHeight="1" x14ac:dyDescent="0.2">
      <c r="B42" s="3"/>
      <c r="C42" s="709" t="s">
        <v>56</v>
      </c>
      <c r="D42" s="710"/>
      <c r="E42" s="710"/>
      <c r="F42" s="710"/>
      <c r="G42" s="710"/>
      <c r="H42" s="710"/>
      <c r="I42" s="710"/>
      <c r="J42" s="710"/>
      <c r="K42" s="710"/>
      <c r="L42" s="710"/>
      <c r="M42" s="710"/>
      <c r="N42" s="711"/>
      <c r="O42" s="712">
        <v>64.5</v>
      </c>
      <c r="P42" s="713"/>
      <c r="Q42" s="713"/>
      <c r="R42" s="713"/>
      <c r="S42" s="713"/>
      <c r="T42" s="713"/>
      <c r="U42" s="713"/>
      <c r="V42" s="713"/>
      <c r="W42" s="714"/>
      <c r="X42" s="712">
        <v>71</v>
      </c>
      <c r="Y42" s="713"/>
      <c r="Z42" s="713"/>
      <c r="AA42" s="713"/>
      <c r="AB42" s="713"/>
      <c r="AC42" s="713"/>
      <c r="AD42" s="713"/>
      <c r="AE42" s="713"/>
      <c r="AF42" s="714"/>
    </row>
    <row r="43" spans="1:32" s="4" customFormat="1" ht="24.75" customHeight="1" x14ac:dyDescent="0.2">
      <c r="B43" s="3"/>
      <c r="C43" s="715" t="s">
        <v>57</v>
      </c>
      <c r="D43" s="716"/>
      <c r="E43" s="716"/>
      <c r="F43" s="716"/>
      <c r="G43" s="716"/>
      <c r="H43" s="716"/>
      <c r="I43" s="716"/>
      <c r="J43" s="716"/>
      <c r="K43" s="716"/>
      <c r="L43" s="716"/>
      <c r="M43" s="716"/>
      <c r="N43" s="717"/>
      <c r="O43" s="718">
        <v>65</v>
      </c>
      <c r="P43" s="719"/>
      <c r="Q43" s="719"/>
      <c r="R43" s="719"/>
      <c r="S43" s="719"/>
      <c r="T43" s="719"/>
      <c r="U43" s="719"/>
      <c r="V43" s="719"/>
      <c r="W43" s="720"/>
      <c r="X43" s="718">
        <v>69</v>
      </c>
      <c r="Y43" s="719"/>
      <c r="Z43" s="719"/>
      <c r="AA43" s="719"/>
      <c r="AB43" s="719"/>
      <c r="AC43" s="719"/>
      <c r="AD43" s="719"/>
      <c r="AE43" s="719"/>
      <c r="AF43" s="720"/>
    </row>
    <row r="44" spans="1:32" s="4" customFormat="1" ht="24.75" customHeight="1" thickBot="1" x14ac:dyDescent="0.25">
      <c r="B44" s="3"/>
      <c r="C44" s="741" t="s">
        <v>58</v>
      </c>
      <c r="D44" s="742"/>
      <c r="E44" s="742"/>
      <c r="F44" s="742"/>
      <c r="G44" s="742"/>
      <c r="H44" s="742"/>
      <c r="I44" s="742"/>
      <c r="J44" s="742"/>
      <c r="K44" s="742"/>
      <c r="L44" s="742"/>
      <c r="M44" s="742"/>
      <c r="N44" s="743"/>
      <c r="O44" s="744">
        <v>2</v>
      </c>
      <c r="P44" s="745"/>
      <c r="Q44" s="745"/>
      <c r="R44" s="745"/>
      <c r="S44" s="745"/>
      <c r="T44" s="745"/>
      <c r="U44" s="745"/>
      <c r="V44" s="745"/>
      <c r="W44" s="746"/>
      <c r="X44" s="744">
        <v>2</v>
      </c>
      <c r="Y44" s="745"/>
      <c r="Z44" s="745"/>
      <c r="AA44" s="745"/>
      <c r="AB44" s="745"/>
      <c r="AC44" s="745"/>
      <c r="AD44" s="745"/>
      <c r="AE44" s="745"/>
      <c r="AF44" s="746"/>
    </row>
    <row r="45" spans="1:32" s="4" customFormat="1" ht="14.25" x14ac:dyDescent="0.2">
      <c r="B45" s="3"/>
    </row>
    <row r="46" spans="1:32" s="4" customFormat="1" ht="15" customHeight="1" x14ac:dyDescent="0.2">
      <c r="B46" s="3"/>
      <c r="C46" s="609" t="s">
        <v>59</v>
      </c>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row>
    <row r="47" spans="1:32" s="4" customFormat="1" ht="15" thickBot="1" x14ac:dyDescent="0.25">
      <c r="B47" s="3"/>
    </row>
    <row r="48" spans="1:32" s="4" customFormat="1" ht="24.95" customHeight="1" thickBot="1" x14ac:dyDescent="0.25">
      <c r="B48" s="3"/>
      <c r="C48" s="747" t="s">
        <v>60</v>
      </c>
      <c r="D48" s="748"/>
      <c r="E48" s="748"/>
      <c r="F48" s="748"/>
      <c r="G48" s="748"/>
      <c r="H48" s="748"/>
      <c r="I48" s="748"/>
      <c r="J48" s="748"/>
      <c r="K48" s="748"/>
      <c r="L48" s="749"/>
      <c r="M48" s="437" t="s">
        <v>61</v>
      </c>
      <c r="N48" s="722"/>
      <c r="O48" s="722"/>
      <c r="P48" s="722"/>
      <c r="Q48" s="722"/>
      <c r="R48" s="722"/>
      <c r="S48" s="722"/>
      <c r="T48" s="722"/>
      <c r="U48" s="722"/>
      <c r="V48" s="423"/>
      <c r="W48" s="747" t="s">
        <v>62</v>
      </c>
      <c r="X48" s="748"/>
      <c r="Y48" s="748"/>
      <c r="Z48" s="748"/>
      <c r="AA48" s="749"/>
      <c r="AB48" s="747" t="s">
        <v>63</v>
      </c>
      <c r="AC48" s="748"/>
      <c r="AD48" s="748"/>
      <c r="AE48" s="748"/>
      <c r="AF48" s="749"/>
    </row>
    <row r="49" spans="2:32" s="4" customFormat="1" ht="24.95" customHeight="1" thickBot="1" x14ac:dyDescent="0.25">
      <c r="B49" s="3"/>
      <c r="C49" s="750"/>
      <c r="D49" s="751"/>
      <c r="E49" s="751"/>
      <c r="F49" s="751"/>
      <c r="G49" s="751"/>
      <c r="H49" s="751"/>
      <c r="I49" s="751"/>
      <c r="J49" s="751"/>
      <c r="K49" s="751"/>
      <c r="L49" s="752"/>
      <c r="M49" s="437" t="s">
        <v>64</v>
      </c>
      <c r="N49" s="722"/>
      <c r="O49" s="722"/>
      <c r="P49" s="722"/>
      <c r="Q49" s="423"/>
      <c r="R49" s="437" t="s">
        <v>65</v>
      </c>
      <c r="S49" s="722"/>
      <c r="T49" s="722"/>
      <c r="U49" s="722"/>
      <c r="V49" s="423"/>
      <c r="W49" s="750"/>
      <c r="X49" s="751"/>
      <c r="Y49" s="751"/>
      <c r="Z49" s="751"/>
      <c r="AA49" s="752"/>
      <c r="AB49" s="750"/>
      <c r="AC49" s="751"/>
      <c r="AD49" s="751"/>
      <c r="AE49" s="751"/>
      <c r="AF49" s="752"/>
    </row>
    <row r="50" spans="2:32" s="4" customFormat="1" ht="15" customHeight="1" x14ac:dyDescent="0.2">
      <c r="B50" s="3"/>
      <c r="C50" s="709" t="s">
        <v>66</v>
      </c>
      <c r="D50" s="710"/>
      <c r="E50" s="710"/>
      <c r="F50" s="710"/>
      <c r="G50" s="710"/>
      <c r="H50" s="710"/>
      <c r="I50" s="710"/>
      <c r="J50" s="710"/>
      <c r="K50" s="710"/>
      <c r="L50" s="711"/>
      <c r="M50" s="723">
        <v>2128000</v>
      </c>
      <c r="N50" s="724"/>
      <c r="O50" s="724"/>
      <c r="P50" s="724"/>
      <c r="Q50" s="725"/>
      <c r="R50" s="726">
        <v>1</v>
      </c>
      <c r="S50" s="727"/>
      <c r="T50" s="727"/>
      <c r="U50" s="727"/>
      <c r="V50" s="728"/>
      <c r="W50" s="726">
        <v>1</v>
      </c>
      <c r="X50" s="727"/>
      <c r="Y50" s="727"/>
      <c r="Z50" s="727"/>
      <c r="AA50" s="728"/>
      <c r="AB50" s="729"/>
      <c r="AC50" s="730"/>
      <c r="AD50" s="730"/>
      <c r="AE50" s="730"/>
      <c r="AF50" s="731"/>
    </row>
    <row r="51" spans="2:32" s="4" customFormat="1" ht="15" customHeight="1" thickBot="1" x14ac:dyDescent="0.25">
      <c r="B51" s="3"/>
      <c r="C51" s="732" t="s">
        <v>67</v>
      </c>
      <c r="D51" s="733"/>
      <c r="E51" s="733"/>
      <c r="F51" s="733"/>
      <c r="G51" s="733"/>
      <c r="H51" s="733"/>
      <c r="I51" s="733"/>
      <c r="J51" s="733"/>
      <c r="K51" s="733"/>
      <c r="L51" s="734"/>
      <c r="M51" s="735">
        <f>SUM(M50:Q50)</f>
        <v>2128000</v>
      </c>
      <c r="N51" s="736"/>
      <c r="O51" s="736"/>
      <c r="P51" s="736"/>
      <c r="Q51" s="737"/>
      <c r="R51" s="738">
        <f>SUM(R50:V50)</f>
        <v>1</v>
      </c>
      <c r="S51" s="739"/>
      <c r="T51" s="739"/>
      <c r="U51" s="739"/>
      <c r="V51" s="740"/>
      <c r="W51" s="738">
        <f>SUM(W50:AA50)</f>
        <v>1</v>
      </c>
      <c r="X51" s="739"/>
      <c r="Y51" s="739"/>
      <c r="Z51" s="739"/>
      <c r="AA51" s="740"/>
      <c r="AB51" s="738">
        <f>SUM(AB50:AF50)</f>
        <v>0</v>
      </c>
      <c r="AC51" s="739"/>
      <c r="AD51" s="739"/>
      <c r="AE51" s="739"/>
      <c r="AF51" s="740"/>
    </row>
    <row r="52" spans="2:32" s="4" customFormat="1" ht="14.25" x14ac:dyDescent="0.2">
      <c r="B52" s="3"/>
      <c r="C52" s="17"/>
      <c r="D52" s="17"/>
      <c r="E52" s="17"/>
      <c r="F52" s="17"/>
      <c r="G52" s="17"/>
      <c r="H52" s="17"/>
      <c r="I52" s="17"/>
      <c r="J52" s="13"/>
      <c r="K52" s="13"/>
      <c r="L52" s="13"/>
      <c r="M52" s="13"/>
      <c r="N52" s="13"/>
      <c r="O52" s="13"/>
      <c r="P52" s="13"/>
      <c r="Q52" s="13"/>
      <c r="R52" s="13"/>
      <c r="S52" s="13"/>
      <c r="T52" s="13"/>
      <c r="U52" s="13"/>
      <c r="V52" s="13"/>
    </row>
    <row r="53" spans="2:32" s="4" customFormat="1" ht="14.25" customHeight="1" x14ac:dyDescent="0.2">
      <c r="B53" s="3"/>
      <c r="C53" s="609" t="s">
        <v>68</v>
      </c>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row>
    <row r="54" spans="2:32" s="4" customFormat="1" ht="14.25" x14ac:dyDescent="0.2">
      <c r="B54" s="3"/>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row>
    <row r="55" spans="2:32" s="4" customFormat="1" ht="14.25" x14ac:dyDescent="0.2">
      <c r="B55" s="3"/>
      <c r="C55" s="17" t="s">
        <v>581</v>
      </c>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row>
    <row r="56" spans="2:32" s="4" customFormat="1" ht="14.25" x14ac:dyDescent="0.2">
      <c r="B56" s="3"/>
    </row>
    <row r="57" spans="2:32" s="4" customFormat="1" ht="15" thickBot="1" x14ac:dyDescent="0.25">
      <c r="B57" s="3"/>
      <c r="C57" s="708" t="s">
        <v>69</v>
      </c>
      <c r="D57" s="708"/>
      <c r="E57" s="708"/>
      <c r="F57" s="708"/>
      <c r="G57" s="708"/>
      <c r="H57" s="708"/>
      <c r="I57" s="708"/>
      <c r="J57" s="708"/>
      <c r="K57" s="708"/>
      <c r="L57" s="708"/>
      <c r="M57" s="708"/>
      <c r="N57" s="708"/>
    </row>
    <row r="58" spans="2:32" s="4" customFormat="1" ht="15" thickTop="1" x14ac:dyDescent="0.2">
      <c r="B58" s="3"/>
      <c r="C58" s="24" t="s">
        <v>70</v>
      </c>
      <c r="D58" s="24"/>
      <c r="E58" s="24"/>
      <c r="F58" s="24" t="s">
        <v>71</v>
      </c>
      <c r="G58" s="24"/>
      <c r="H58" s="24"/>
      <c r="I58" s="24"/>
      <c r="J58" s="24"/>
      <c r="K58" s="24"/>
      <c r="L58" s="24"/>
      <c r="M58" s="24"/>
      <c r="N58" s="24"/>
    </row>
    <row r="59" spans="2:32" s="4" customFormat="1" ht="14.25" x14ac:dyDescent="0.2">
      <c r="B59" s="15"/>
      <c r="C59" s="17"/>
      <c r="D59" s="17"/>
      <c r="E59" s="17"/>
      <c r="F59" s="17"/>
      <c r="G59" s="17"/>
      <c r="H59" s="17"/>
      <c r="I59" s="17"/>
      <c r="J59" s="17"/>
      <c r="K59" s="17"/>
      <c r="L59" s="17"/>
      <c r="M59" s="17"/>
      <c r="N59" s="17"/>
    </row>
    <row r="60" spans="2:32" s="4" customFormat="1" ht="15" thickBot="1" x14ac:dyDescent="0.25">
      <c r="B60" s="15"/>
      <c r="C60" s="708" t="s">
        <v>72</v>
      </c>
      <c r="D60" s="708"/>
      <c r="E60" s="708"/>
      <c r="F60" s="708"/>
      <c r="G60" s="708"/>
      <c r="H60" s="708"/>
      <c r="I60" s="708"/>
      <c r="J60" s="708"/>
      <c r="K60" s="708"/>
      <c r="L60" s="708"/>
      <c r="M60" s="708"/>
      <c r="N60" s="708"/>
    </row>
    <row r="61" spans="2:32" s="4" customFormat="1" ht="15" thickTop="1" x14ac:dyDescent="0.2">
      <c r="B61" s="15"/>
      <c r="C61" s="24" t="s">
        <v>70</v>
      </c>
      <c r="D61" s="24"/>
      <c r="E61" s="24"/>
      <c r="F61" s="24" t="s">
        <v>73</v>
      </c>
      <c r="G61" s="24"/>
      <c r="H61" s="24"/>
      <c r="I61" s="24"/>
      <c r="J61" s="24"/>
      <c r="K61" s="24"/>
      <c r="L61" s="24"/>
      <c r="M61" s="24"/>
      <c r="N61" s="24"/>
    </row>
    <row r="62" spans="2:32" s="4" customFormat="1" ht="14.25" x14ac:dyDescent="0.2">
      <c r="B62" s="15"/>
      <c r="C62" s="17" t="s">
        <v>74</v>
      </c>
      <c r="D62" s="22"/>
      <c r="E62" s="17"/>
      <c r="F62" s="17" t="s">
        <v>75</v>
      </c>
      <c r="G62" s="17"/>
      <c r="H62" s="17"/>
      <c r="I62" s="17"/>
      <c r="J62" s="17"/>
      <c r="K62" s="17"/>
      <c r="L62" s="17"/>
      <c r="M62" s="17"/>
      <c r="N62" s="17"/>
    </row>
    <row r="63" spans="2:32" s="4" customFormat="1" ht="14.25" x14ac:dyDescent="0.2">
      <c r="B63" s="15"/>
      <c r="C63" s="17" t="s">
        <v>74</v>
      </c>
      <c r="D63" s="22"/>
      <c r="E63" s="17"/>
      <c r="F63" s="17" t="s">
        <v>582</v>
      </c>
      <c r="G63" s="17"/>
      <c r="H63" s="17"/>
      <c r="I63" s="17"/>
      <c r="J63" s="17"/>
      <c r="K63" s="17"/>
      <c r="L63" s="17"/>
      <c r="M63" s="17"/>
      <c r="N63" s="17"/>
    </row>
    <row r="65" spans="2:32" s="4" customFormat="1" ht="14.25" x14ac:dyDescent="0.2">
      <c r="B65" s="15"/>
    </row>
    <row r="66" spans="2:32" s="4" customFormat="1" ht="14.25" customHeight="1" x14ac:dyDescent="0.2">
      <c r="B66" s="3"/>
      <c r="C66" s="609" t="s">
        <v>76</v>
      </c>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row>
    <row r="67" spans="2:32" s="4" customFormat="1" ht="14.25" x14ac:dyDescent="0.2">
      <c r="B67" s="3"/>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row>
    <row r="68" spans="2:32" s="4" customFormat="1" ht="14.25" x14ac:dyDescent="0.2">
      <c r="B68" s="3"/>
      <c r="C68" s="14" t="s">
        <v>77</v>
      </c>
    </row>
    <row r="69" spans="2:32" s="4" customFormat="1" ht="14.25" x14ac:dyDescent="0.2">
      <c r="B69" s="3"/>
    </row>
    <row r="70" spans="2:32" s="4" customFormat="1" ht="14.25" customHeight="1" x14ac:dyDescent="0.2">
      <c r="B70" s="3"/>
      <c r="C70" s="381" t="s">
        <v>78</v>
      </c>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row>
    <row r="71" spans="2:32" s="4" customFormat="1" ht="14.25" x14ac:dyDescent="0.2">
      <c r="B71" s="3"/>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row>
    <row r="72" spans="2:32" s="17" customFormat="1" ht="12.75" x14ac:dyDescent="0.2">
      <c r="B72" s="15"/>
    </row>
    <row r="73" spans="2:32" s="3" customFormat="1" ht="14.25" customHeight="1" x14ac:dyDescent="0.2">
      <c r="C73" s="553" t="s">
        <v>605</v>
      </c>
      <c r="D73" s="553"/>
      <c r="E73" s="553"/>
      <c r="F73" s="553"/>
      <c r="G73" s="553"/>
      <c r="H73" s="553"/>
      <c r="I73" s="553"/>
      <c r="J73" s="553"/>
      <c r="K73" s="553"/>
      <c r="L73" s="553"/>
      <c r="M73" s="553"/>
      <c r="N73" s="553"/>
      <c r="O73" s="553"/>
      <c r="P73" s="553"/>
      <c r="Q73" s="553"/>
      <c r="R73" s="553"/>
      <c r="S73" s="553"/>
      <c r="T73" s="553"/>
      <c r="U73" s="553"/>
      <c r="V73" s="553"/>
      <c r="W73" s="553"/>
      <c r="X73" s="553"/>
      <c r="Y73" s="553"/>
      <c r="Z73" s="553"/>
      <c r="AA73" s="553"/>
      <c r="AB73" s="553"/>
      <c r="AC73" s="553"/>
      <c r="AD73" s="553"/>
      <c r="AE73" s="553"/>
      <c r="AF73" s="553"/>
    </row>
    <row r="74" spans="2:32" s="3" customFormat="1" ht="14.25" x14ac:dyDescent="0.2">
      <c r="C74" s="553"/>
      <c r="D74" s="553"/>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row>
    <row r="75" spans="2:32" s="4" customFormat="1" ht="14.25" x14ac:dyDescent="0.2">
      <c r="B75" s="3"/>
    </row>
    <row r="76" spans="2:32" s="4" customFormat="1" ht="14.25" x14ac:dyDescent="0.2">
      <c r="B76" s="3"/>
      <c r="C76" s="25" t="s">
        <v>79</v>
      </c>
    </row>
    <row r="77" spans="2:32" s="4" customFormat="1" ht="14.25" customHeight="1" x14ac:dyDescent="0.2">
      <c r="B77" s="3"/>
      <c r="C77" s="140"/>
      <c r="D77" s="381" t="s">
        <v>595</v>
      </c>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row>
    <row r="78" spans="2:32" s="4" customFormat="1" ht="14.25" customHeight="1" x14ac:dyDescent="0.2">
      <c r="B78" s="3"/>
      <c r="C78" s="140"/>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row>
    <row r="79" spans="2:32" s="4" customFormat="1" ht="14.25" x14ac:dyDescent="0.2">
      <c r="B79" s="3"/>
      <c r="C79" s="14" t="s">
        <v>80</v>
      </c>
      <c r="D79" s="17"/>
      <c r="E79" s="17"/>
      <c r="F79" s="17"/>
      <c r="G79" s="17"/>
      <c r="H79" s="17"/>
      <c r="I79" s="17"/>
      <c r="J79" s="17"/>
      <c r="K79" s="17"/>
    </row>
    <row r="80" spans="2:32" s="4" customFormat="1" ht="14.25" x14ac:dyDescent="0.2">
      <c r="B80" s="3"/>
    </row>
    <row r="81" spans="2:32" s="4" customFormat="1" ht="14.25" customHeight="1" x14ac:dyDescent="0.2">
      <c r="B81" s="3"/>
      <c r="C81" s="609" t="s">
        <v>81</v>
      </c>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row>
    <row r="82" spans="2:32" s="4" customFormat="1" ht="14.25" x14ac:dyDescent="0.2">
      <c r="B82" s="3"/>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row>
    <row r="83" spans="2:32" s="4" customFormat="1" ht="14.25" x14ac:dyDescent="0.2">
      <c r="B83" s="3"/>
    </row>
    <row r="84" spans="2:32" s="4" customFormat="1" ht="14.25" customHeight="1" x14ac:dyDescent="0.2">
      <c r="B84" s="3"/>
      <c r="C84" s="609" t="s">
        <v>82</v>
      </c>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row>
    <row r="85" spans="2:32" s="4" customFormat="1" ht="14.25" x14ac:dyDescent="0.2">
      <c r="B85" s="3"/>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row>
    <row r="86" spans="2:32" s="4" customFormat="1" ht="14.25" x14ac:dyDescent="0.2">
      <c r="B86" s="3"/>
    </row>
    <row r="87" spans="2:32" s="3" customFormat="1" ht="37.5" customHeight="1" x14ac:dyDescent="0.2">
      <c r="C87" s="553" t="s">
        <v>606</v>
      </c>
      <c r="D87" s="553"/>
      <c r="E87" s="553"/>
      <c r="F87" s="553"/>
      <c r="G87" s="553"/>
      <c r="H87" s="553"/>
      <c r="I87" s="553"/>
      <c r="J87" s="553"/>
      <c r="K87" s="553"/>
      <c r="L87" s="553"/>
      <c r="M87" s="553"/>
      <c r="N87" s="553"/>
      <c r="O87" s="553"/>
      <c r="P87" s="553"/>
      <c r="Q87" s="553"/>
      <c r="R87" s="553"/>
      <c r="S87" s="553"/>
      <c r="T87" s="553"/>
      <c r="U87" s="553"/>
      <c r="V87" s="553"/>
      <c r="W87" s="553"/>
      <c r="X87" s="553"/>
      <c r="Y87" s="553"/>
      <c r="Z87" s="553"/>
      <c r="AA87" s="553"/>
      <c r="AB87" s="553"/>
      <c r="AC87" s="553"/>
      <c r="AD87" s="553"/>
      <c r="AE87" s="553"/>
      <c r="AF87" s="553"/>
    </row>
    <row r="88" spans="2:32" s="4" customFormat="1" ht="14.25" x14ac:dyDescent="0.2">
      <c r="B88" s="3"/>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row>
    <row r="89" spans="2:32" s="4" customFormat="1" ht="14.25" x14ac:dyDescent="0.2">
      <c r="B89" s="3"/>
      <c r="C89" s="26" t="s">
        <v>83</v>
      </c>
      <c r="D89" s="17"/>
      <c r="E89" s="17"/>
      <c r="F89" s="17"/>
    </row>
    <row r="90" spans="2:32" s="4" customFormat="1" ht="14.25" x14ac:dyDescent="0.2">
      <c r="B90" s="3"/>
    </row>
    <row r="91" spans="2:32" s="4" customFormat="1" ht="14.25" customHeight="1" x14ac:dyDescent="0.2">
      <c r="B91" s="3"/>
      <c r="C91" s="609" t="s">
        <v>84</v>
      </c>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row>
    <row r="92" spans="2:32" s="4" customFormat="1" ht="14.25" x14ac:dyDescent="0.2">
      <c r="B92" s="3"/>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row>
    <row r="93" spans="2:32" s="4" customFormat="1" ht="14.25" x14ac:dyDescent="0.2">
      <c r="B93" s="3"/>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row>
    <row r="94" spans="2:32" s="4" customFormat="1" ht="14.25" x14ac:dyDescent="0.2">
      <c r="B94" s="3"/>
    </row>
    <row r="95" spans="2:32" s="4" customFormat="1" ht="29.25" customHeight="1" thickBot="1" x14ac:dyDescent="0.25">
      <c r="B95" s="3"/>
      <c r="C95" s="1"/>
      <c r="D95" s="1"/>
      <c r="E95" s="1"/>
      <c r="F95" s="1"/>
      <c r="G95" s="1"/>
      <c r="H95" s="1"/>
      <c r="I95" s="1"/>
      <c r="J95" s="1"/>
      <c r="K95" s="1"/>
      <c r="L95" s="1"/>
      <c r="M95" s="1"/>
      <c r="N95" s="705" t="s">
        <v>85</v>
      </c>
      <c r="O95" s="705"/>
      <c r="P95" s="705"/>
      <c r="Q95" s="705"/>
      <c r="R95" s="705"/>
      <c r="S95" s="705" t="s">
        <v>86</v>
      </c>
      <c r="T95" s="705"/>
      <c r="U95" s="705"/>
      <c r="V95" s="705"/>
      <c r="W95" s="705"/>
      <c r="X95" s="246" t="s">
        <v>87</v>
      </c>
      <c r="Y95" s="246"/>
      <c r="Z95" s="246"/>
      <c r="AA95" s="246"/>
      <c r="AB95" s="246"/>
    </row>
    <row r="96" spans="2:32" s="4" customFormat="1" ht="15" customHeight="1" x14ac:dyDescent="0.2">
      <c r="B96" s="3"/>
      <c r="C96" s="703" t="s">
        <v>88</v>
      </c>
      <c r="D96" s="703"/>
      <c r="E96" s="703"/>
      <c r="F96" s="703"/>
      <c r="G96" s="703"/>
      <c r="H96" s="703"/>
      <c r="I96" s="703"/>
      <c r="J96" s="703"/>
      <c r="K96" s="703"/>
      <c r="L96" s="703"/>
      <c r="M96" s="703"/>
      <c r="N96" s="704" t="s">
        <v>89</v>
      </c>
      <c r="O96" s="704"/>
      <c r="P96" s="704"/>
      <c r="Q96" s="704"/>
      <c r="R96" s="704"/>
      <c r="S96" s="707">
        <v>0.25</v>
      </c>
      <c r="T96" s="707"/>
      <c r="U96" s="707"/>
      <c r="V96" s="707"/>
      <c r="W96" s="707"/>
      <c r="X96" s="704" t="s">
        <v>90</v>
      </c>
      <c r="Y96" s="704"/>
      <c r="Z96" s="704"/>
      <c r="AA96" s="704"/>
      <c r="AB96" s="704"/>
    </row>
    <row r="97" spans="2:32" s="4" customFormat="1" ht="14.25" x14ac:dyDescent="0.2">
      <c r="B97" s="3"/>
      <c r="C97" s="700" t="s">
        <v>91</v>
      </c>
      <c r="D97" s="700"/>
      <c r="E97" s="700"/>
      <c r="F97" s="700"/>
      <c r="G97" s="700"/>
      <c r="H97" s="700"/>
      <c r="I97" s="700"/>
      <c r="J97" s="700"/>
      <c r="K97" s="700"/>
      <c r="L97" s="700"/>
      <c r="M97" s="700"/>
      <c r="N97" s="701" t="s">
        <v>89</v>
      </c>
      <c r="O97" s="701"/>
      <c r="P97" s="701"/>
      <c r="Q97" s="701"/>
      <c r="R97" s="701"/>
      <c r="S97" s="706">
        <v>0.25</v>
      </c>
      <c r="T97" s="706"/>
      <c r="U97" s="706"/>
      <c r="V97" s="706"/>
      <c r="W97" s="706"/>
      <c r="X97" s="701" t="s">
        <v>90</v>
      </c>
      <c r="Y97" s="701"/>
      <c r="Z97" s="701"/>
      <c r="AA97" s="701"/>
      <c r="AB97" s="701"/>
    </row>
    <row r="98" spans="2:32" s="4" customFormat="1" ht="14.25" x14ac:dyDescent="0.2">
      <c r="B98" s="3"/>
      <c r="C98" s="17"/>
    </row>
    <row r="99" spans="2:32" s="4" customFormat="1" ht="14.25" customHeight="1" x14ac:dyDescent="0.2">
      <c r="B99" s="3"/>
      <c r="C99" s="609" t="s">
        <v>92</v>
      </c>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row>
    <row r="100" spans="2:32" s="4" customFormat="1" ht="14.25" x14ac:dyDescent="0.2">
      <c r="B100" s="3"/>
      <c r="C100" s="609"/>
      <c r="D100" s="609"/>
      <c r="E100" s="609"/>
      <c r="F100" s="609"/>
      <c r="G100" s="609"/>
      <c r="H100" s="609"/>
      <c r="I100" s="609"/>
      <c r="J100" s="609"/>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row>
    <row r="101" spans="2:32" s="4" customFormat="1" ht="14.25" x14ac:dyDescent="0.2">
      <c r="B101" s="3"/>
    </row>
    <row r="102" spans="2:32" s="4" customFormat="1" ht="14.25" x14ac:dyDescent="0.2">
      <c r="B102" s="3"/>
      <c r="C102" s="14" t="s">
        <v>93</v>
      </c>
      <c r="D102" s="17"/>
      <c r="E102" s="17"/>
      <c r="F102" s="17"/>
      <c r="G102" s="17"/>
      <c r="H102" s="17"/>
      <c r="I102" s="17"/>
      <c r="J102" s="17"/>
    </row>
    <row r="103" spans="2:32" s="4" customFormat="1" ht="14.25" x14ac:dyDescent="0.2">
      <c r="B103" s="3"/>
    </row>
    <row r="104" spans="2:32" s="4" customFormat="1" ht="14.25" customHeight="1" x14ac:dyDescent="0.2">
      <c r="B104" s="3"/>
      <c r="C104" s="609" t="s">
        <v>94</v>
      </c>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row>
    <row r="105" spans="2:32" s="4" customFormat="1" ht="14.25" x14ac:dyDescent="0.2">
      <c r="B105" s="3"/>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row>
    <row r="106" spans="2:32" s="4" customFormat="1" ht="14.25" x14ac:dyDescent="0.2">
      <c r="B106" s="3"/>
    </row>
    <row r="107" spans="2:32" s="4" customFormat="1" ht="14.25" customHeight="1" x14ac:dyDescent="0.2">
      <c r="B107" s="3"/>
      <c r="C107" s="609" t="s">
        <v>95</v>
      </c>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row>
    <row r="108" spans="2:32" s="4" customFormat="1" ht="14.25" x14ac:dyDescent="0.2">
      <c r="B108" s="3"/>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row>
    <row r="109" spans="2:32" s="4" customFormat="1" ht="14.25" x14ac:dyDescent="0.2">
      <c r="B109" s="3"/>
    </row>
    <row r="110" spans="2:32" s="3" customFormat="1" ht="14.25" customHeight="1" x14ac:dyDescent="0.2">
      <c r="C110" s="553" t="s">
        <v>607</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3"/>
      <c r="AD110" s="553"/>
      <c r="AE110" s="553"/>
      <c r="AF110" s="553"/>
    </row>
    <row r="111" spans="2:32" s="3" customFormat="1" ht="14.25" x14ac:dyDescent="0.2">
      <c r="C111" s="553"/>
      <c r="D111" s="553"/>
      <c r="E111" s="553"/>
      <c r="F111" s="553"/>
      <c r="G111" s="553"/>
      <c r="H111" s="553"/>
      <c r="I111" s="553"/>
      <c r="J111" s="553"/>
      <c r="K111" s="553"/>
      <c r="L111" s="553"/>
      <c r="M111" s="553"/>
      <c r="N111" s="553"/>
      <c r="O111" s="553"/>
      <c r="P111" s="553"/>
      <c r="Q111" s="553"/>
      <c r="R111" s="553"/>
      <c r="S111" s="553"/>
      <c r="T111" s="553"/>
      <c r="U111" s="553"/>
      <c r="V111" s="553"/>
      <c r="W111" s="553"/>
      <c r="X111" s="553"/>
      <c r="Y111" s="553"/>
      <c r="Z111" s="553"/>
      <c r="AA111" s="553"/>
      <c r="AB111" s="553"/>
      <c r="AC111" s="553"/>
      <c r="AD111" s="553"/>
      <c r="AE111" s="553"/>
      <c r="AF111" s="553"/>
    </row>
    <row r="112" spans="2:32" s="3" customFormat="1" ht="14.25" x14ac:dyDescent="0.2">
      <c r="C112" s="553"/>
      <c r="D112" s="553"/>
      <c r="E112" s="553"/>
      <c r="F112" s="553"/>
      <c r="G112" s="553"/>
      <c r="H112" s="553"/>
      <c r="I112" s="553"/>
      <c r="J112" s="553"/>
      <c r="K112" s="553"/>
      <c r="L112" s="553"/>
      <c r="M112" s="553"/>
      <c r="N112" s="553"/>
      <c r="O112" s="553"/>
      <c r="P112" s="553"/>
      <c r="Q112" s="553"/>
      <c r="R112" s="553"/>
      <c r="S112" s="553"/>
      <c r="T112" s="553"/>
      <c r="U112" s="553"/>
      <c r="V112" s="553"/>
      <c r="W112" s="553"/>
      <c r="X112" s="553"/>
      <c r="Y112" s="553"/>
      <c r="Z112" s="553"/>
      <c r="AA112" s="553"/>
      <c r="AB112" s="553"/>
      <c r="AC112" s="553"/>
      <c r="AD112" s="553"/>
      <c r="AE112" s="553"/>
      <c r="AF112" s="553"/>
    </row>
    <row r="113" spans="2:32" s="4" customFormat="1" ht="14.25" x14ac:dyDescent="0.2">
      <c r="B113" s="3"/>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row>
    <row r="114" spans="2:32" s="3" customFormat="1" ht="38.25" customHeight="1" x14ac:dyDescent="0.2">
      <c r="C114" s="553" t="s">
        <v>608</v>
      </c>
      <c r="D114" s="553"/>
      <c r="E114" s="553"/>
      <c r="F114" s="553"/>
      <c r="G114" s="553"/>
      <c r="H114" s="553"/>
      <c r="I114" s="553"/>
      <c r="J114" s="553"/>
      <c r="K114" s="553"/>
      <c r="L114" s="553"/>
      <c r="M114" s="553"/>
      <c r="N114" s="553"/>
      <c r="O114" s="553"/>
      <c r="P114" s="553"/>
      <c r="Q114" s="553"/>
      <c r="R114" s="553"/>
      <c r="S114" s="553"/>
      <c r="T114" s="553"/>
      <c r="U114" s="553"/>
      <c r="V114" s="553"/>
      <c r="W114" s="553"/>
      <c r="X114" s="553"/>
      <c r="Y114" s="553"/>
      <c r="Z114" s="553"/>
      <c r="AA114" s="553"/>
      <c r="AB114" s="553"/>
      <c r="AC114" s="553"/>
      <c r="AD114" s="553"/>
      <c r="AE114" s="553"/>
      <c r="AF114" s="553"/>
    </row>
    <row r="115" spans="2:32" s="4" customFormat="1" ht="14.25" x14ac:dyDescent="0.2">
      <c r="B115" s="3"/>
    </row>
    <row r="116" spans="2:32" s="4" customFormat="1" ht="14.25" customHeight="1" x14ac:dyDescent="0.2">
      <c r="B116" s="3"/>
      <c r="C116" s="609" t="s">
        <v>96</v>
      </c>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row>
    <row r="117" spans="2:32" s="4" customFormat="1" ht="14.25" x14ac:dyDescent="0.2">
      <c r="B117" s="3"/>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row>
    <row r="118" spans="2:32" s="4" customFormat="1" ht="14.25" x14ac:dyDescent="0.2">
      <c r="B118" s="3"/>
      <c r="C118" s="26" t="s">
        <v>83</v>
      </c>
      <c r="D118" s="17"/>
      <c r="E118" s="17"/>
      <c r="F118" s="17"/>
    </row>
    <row r="119" spans="2:32" s="4" customFormat="1" ht="14.25" x14ac:dyDescent="0.2">
      <c r="B119" s="3"/>
    </row>
    <row r="120" spans="2:32" s="4" customFormat="1" ht="14.25" customHeight="1" x14ac:dyDescent="0.2">
      <c r="B120" s="3"/>
      <c r="C120" s="609" t="s">
        <v>97</v>
      </c>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row>
    <row r="121" spans="2:32" s="4" customFormat="1" ht="14.25" x14ac:dyDescent="0.2">
      <c r="B121" s="3"/>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row>
    <row r="122" spans="2:32" s="4" customFormat="1" ht="14.25" x14ac:dyDescent="0.2">
      <c r="B122" s="3"/>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row>
    <row r="123" spans="2:32" s="4" customFormat="1" ht="29.25" customHeight="1" thickBot="1" x14ac:dyDescent="0.25">
      <c r="B123" s="3"/>
      <c r="C123" s="27"/>
      <c r="D123" s="27"/>
      <c r="E123" s="27"/>
      <c r="F123" s="27"/>
      <c r="G123" s="27"/>
      <c r="H123" s="27"/>
      <c r="I123" s="27"/>
      <c r="J123" s="27"/>
      <c r="K123" s="27"/>
      <c r="L123" s="27"/>
      <c r="M123" s="27"/>
      <c r="N123" s="705" t="s">
        <v>85</v>
      </c>
      <c r="O123" s="705"/>
      <c r="P123" s="705"/>
      <c r="Q123" s="705"/>
      <c r="R123" s="705"/>
      <c r="S123" s="705" t="s">
        <v>86</v>
      </c>
      <c r="T123" s="705"/>
      <c r="U123" s="705"/>
      <c r="V123" s="705"/>
      <c r="W123" s="705"/>
      <c r="X123" s="705" t="s">
        <v>87</v>
      </c>
      <c r="Y123" s="705"/>
      <c r="Z123" s="705"/>
      <c r="AA123" s="705"/>
      <c r="AB123" s="705"/>
    </row>
    <row r="124" spans="2:32" s="4" customFormat="1" ht="14.25" x14ac:dyDescent="0.2">
      <c r="B124" s="3"/>
      <c r="C124" s="703" t="s">
        <v>98</v>
      </c>
      <c r="D124" s="703"/>
      <c r="E124" s="703"/>
      <c r="F124" s="703"/>
      <c r="G124" s="703"/>
      <c r="H124" s="703"/>
      <c r="I124" s="703"/>
      <c r="J124" s="703"/>
      <c r="K124" s="703"/>
      <c r="L124" s="703"/>
      <c r="M124" s="703"/>
      <c r="N124" s="704" t="s">
        <v>99</v>
      </c>
      <c r="O124" s="704"/>
      <c r="P124" s="704"/>
      <c r="Q124" s="704"/>
      <c r="R124" s="704"/>
      <c r="S124" s="704" t="s">
        <v>100</v>
      </c>
      <c r="T124" s="704"/>
      <c r="U124" s="704"/>
      <c r="V124" s="704"/>
      <c r="W124" s="704"/>
      <c r="X124" s="704" t="s">
        <v>90</v>
      </c>
      <c r="Y124" s="704"/>
      <c r="Z124" s="704"/>
      <c r="AA124" s="704"/>
      <c r="AB124" s="704"/>
    </row>
    <row r="125" spans="2:32" s="4" customFormat="1" ht="14.25" x14ac:dyDescent="0.2">
      <c r="B125" s="3"/>
      <c r="C125" s="698" t="s">
        <v>101</v>
      </c>
      <c r="D125" s="698"/>
      <c r="E125" s="698"/>
      <c r="F125" s="698"/>
      <c r="G125" s="698"/>
      <c r="H125" s="698"/>
      <c r="I125" s="698"/>
      <c r="J125" s="698"/>
      <c r="K125" s="698"/>
      <c r="L125" s="698"/>
      <c r="M125" s="698"/>
      <c r="N125" s="699" t="s">
        <v>102</v>
      </c>
      <c r="O125" s="699"/>
      <c r="P125" s="699"/>
      <c r="Q125" s="699"/>
      <c r="R125" s="699"/>
      <c r="S125" s="699" t="s">
        <v>103</v>
      </c>
      <c r="T125" s="699"/>
      <c r="U125" s="699"/>
      <c r="V125" s="699"/>
      <c r="W125" s="699"/>
      <c r="X125" s="699" t="s">
        <v>90</v>
      </c>
      <c r="Y125" s="699"/>
      <c r="Z125" s="699"/>
      <c r="AA125" s="699"/>
      <c r="AB125" s="699"/>
    </row>
    <row r="126" spans="2:32" s="4" customFormat="1" ht="14.25" x14ac:dyDescent="0.2">
      <c r="B126" s="3"/>
      <c r="C126" s="698" t="s">
        <v>104</v>
      </c>
      <c r="D126" s="698"/>
      <c r="E126" s="698"/>
      <c r="F126" s="698"/>
      <c r="G126" s="698"/>
      <c r="H126" s="698"/>
      <c r="I126" s="698"/>
      <c r="J126" s="698"/>
      <c r="K126" s="698"/>
      <c r="L126" s="698"/>
      <c r="M126" s="698"/>
      <c r="N126" s="699" t="s">
        <v>105</v>
      </c>
      <c r="O126" s="699"/>
      <c r="P126" s="699"/>
      <c r="Q126" s="699"/>
      <c r="R126" s="699"/>
      <c r="S126" s="699" t="s">
        <v>103</v>
      </c>
      <c r="T126" s="699"/>
      <c r="U126" s="699"/>
      <c r="V126" s="699"/>
      <c r="W126" s="699"/>
      <c r="X126" s="699" t="s">
        <v>90</v>
      </c>
      <c r="Y126" s="699"/>
      <c r="Z126" s="699"/>
      <c r="AA126" s="699"/>
      <c r="AB126" s="699"/>
    </row>
    <row r="127" spans="2:32" s="4" customFormat="1" ht="14.25" x14ac:dyDescent="0.2">
      <c r="B127" s="3"/>
      <c r="C127" s="700" t="s">
        <v>106</v>
      </c>
      <c r="D127" s="700"/>
      <c r="E127" s="700"/>
      <c r="F127" s="700"/>
      <c r="G127" s="700"/>
      <c r="H127" s="700"/>
      <c r="I127" s="700"/>
      <c r="J127" s="700"/>
      <c r="K127" s="700"/>
      <c r="L127" s="700"/>
      <c r="M127" s="700"/>
      <c r="N127" s="701" t="s">
        <v>107</v>
      </c>
      <c r="O127" s="701"/>
      <c r="P127" s="701"/>
      <c r="Q127" s="701"/>
      <c r="R127" s="701"/>
      <c r="S127" s="702" t="s">
        <v>108</v>
      </c>
      <c r="T127" s="702"/>
      <c r="U127" s="702"/>
      <c r="V127" s="702"/>
      <c r="W127" s="702"/>
      <c r="X127" s="701" t="s">
        <v>90</v>
      </c>
      <c r="Y127" s="701"/>
      <c r="Z127" s="701"/>
      <c r="AA127" s="701"/>
      <c r="AB127" s="701"/>
      <c r="AC127" s="697"/>
      <c r="AD127" s="697"/>
      <c r="AE127" s="697"/>
      <c r="AF127" s="697"/>
    </row>
    <row r="128" spans="2:32" s="4" customFormat="1" ht="14.25" x14ac:dyDescent="0.2">
      <c r="B128" s="3"/>
    </row>
    <row r="129" spans="1:34" s="4" customFormat="1" ht="14.25" customHeight="1" x14ac:dyDescent="0.2">
      <c r="B129" s="3"/>
      <c r="C129" s="609" t="s">
        <v>109</v>
      </c>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row>
    <row r="130" spans="1:34" s="4" customFormat="1" ht="14.25" x14ac:dyDescent="0.2">
      <c r="B130" s="3"/>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row>
    <row r="131" spans="1:34" s="4" customFormat="1" ht="14.25" x14ac:dyDescent="0.2">
      <c r="B131" s="3"/>
    </row>
    <row r="132" spans="1:34" s="4" customFormat="1" ht="14.25" x14ac:dyDescent="0.2">
      <c r="B132" s="3"/>
      <c r="C132" s="14" t="s">
        <v>110</v>
      </c>
      <c r="D132" s="17"/>
      <c r="E132" s="17"/>
      <c r="F132" s="17"/>
      <c r="G132" s="17"/>
      <c r="H132" s="17"/>
    </row>
    <row r="133" spans="1:34" s="4" customFormat="1" ht="14.25" x14ac:dyDescent="0.2">
      <c r="B133" s="3"/>
    </row>
    <row r="134" spans="1:34" s="4" customFormat="1" ht="14.25" customHeight="1" x14ac:dyDescent="0.2">
      <c r="B134" s="3"/>
      <c r="C134" s="609" t="s">
        <v>111</v>
      </c>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row>
    <row r="135" spans="1:34" s="4" customFormat="1" ht="14.25" x14ac:dyDescent="0.2">
      <c r="B135" s="3"/>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row>
    <row r="136" spans="1:34" s="4" customFormat="1" ht="14.25" x14ac:dyDescent="0.2">
      <c r="B136" s="3"/>
      <c r="C136" s="14" t="s">
        <v>112</v>
      </c>
      <c r="D136" s="17"/>
      <c r="E136" s="17"/>
    </row>
    <row r="137" spans="1:34" s="4" customFormat="1" ht="14.25" x14ac:dyDescent="0.2">
      <c r="B137" s="3"/>
    </row>
    <row r="138" spans="1:34" s="17" customFormat="1" ht="12.75" customHeight="1" x14ac:dyDescent="0.3">
      <c r="A138" s="28"/>
      <c r="B138" s="15"/>
      <c r="C138" s="609" t="s">
        <v>113</v>
      </c>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H138" s="29"/>
    </row>
    <row r="139" spans="1:34" s="17" customFormat="1" ht="12.75" x14ac:dyDescent="0.2">
      <c r="A139" s="28"/>
      <c r="B139" s="15"/>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row>
    <row r="140" spans="1:34" s="17" customFormat="1" ht="12.75" x14ac:dyDescent="0.2">
      <c r="A140" s="28"/>
      <c r="B140" s="15"/>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row>
    <row r="141" spans="1:34" s="4" customFormat="1" ht="14.25" x14ac:dyDescent="0.2">
      <c r="B141" s="3"/>
    </row>
    <row r="142" spans="1:34" s="4" customFormat="1" ht="14.25" customHeight="1" x14ac:dyDescent="0.2">
      <c r="B142" s="3"/>
      <c r="C142" s="609" t="s">
        <v>114</v>
      </c>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row>
    <row r="143" spans="1:34" s="4" customFormat="1" ht="14.25" x14ac:dyDescent="0.2">
      <c r="B143" s="3"/>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row>
    <row r="144" spans="1:34" s="4" customFormat="1" ht="14.25" x14ac:dyDescent="0.2">
      <c r="B144" s="3"/>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row>
    <row r="145" spans="1:32" s="4" customFormat="1" ht="37.5" customHeight="1" x14ac:dyDescent="0.2">
      <c r="B145" s="3"/>
      <c r="C145" s="609" t="s">
        <v>115</v>
      </c>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row>
    <row r="146" spans="1:32" s="4" customFormat="1" ht="14.25" customHeight="1" x14ac:dyDescent="0.2">
      <c r="B146" s="3"/>
      <c r="C146" s="696" t="s">
        <v>116</v>
      </c>
      <c r="D146" s="696"/>
      <c r="E146" s="696"/>
      <c r="F146" s="696"/>
      <c r="G146" s="696"/>
      <c r="H146" s="696"/>
      <c r="I146" s="696"/>
      <c r="J146" s="696"/>
      <c r="K146" s="696"/>
      <c r="L146" s="696"/>
      <c r="M146" s="696"/>
      <c r="N146" s="696"/>
      <c r="O146" s="696"/>
      <c r="P146" s="696"/>
      <c r="Q146" s="696"/>
      <c r="R146" s="696"/>
      <c r="S146" s="696"/>
      <c r="T146" s="696"/>
      <c r="U146" s="696"/>
      <c r="V146" s="696"/>
      <c r="W146" s="696"/>
      <c r="X146" s="696"/>
      <c r="Y146" s="696"/>
      <c r="Z146" s="696"/>
      <c r="AA146" s="696"/>
      <c r="AB146" s="696"/>
      <c r="AC146" s="696"/>
      <c r="AD146" s="696"/>
      <c r="AE146" s="696"/>
      <c r="AF146" s="696"/>
    </row>
    <row r="147" spans="1:32" s="4" customFormat="1" ht="14.25" x14ac:dyDescent="0.2">
      <c r="B147" s="3"/>
    </row>
    <row r="148" spans="1:32" s="4" customFormat="1" ht="14.25" x14ac:dyDescent="0.2">
      <c r="B148" s="3"/>
      <c r="C148" s="14" t="s">
        <v>117</v>
      </c>
      <c r="D148" s="17"/>
      <c r="E148" s="17"/>
      <c r="F148" s="17"/>
      <c r="G148" s="17"/>
      <c r="H148" s="17"/>
    </row>
    <row r="149" spans="1:32" s="4" customFormat="1" ht="14.25" x14ac:dyDescent="0.2">
      <c r="B149" s="3"/>
    </row>
    <row r="150" spans="1:32" s="17" customFormat="1" ht="28.5" customHeight="1" x14ac:dyDescent="0.2">
      <c r="A150" s="28"/>
      <c r="B150" s="15"/>
      <c r="C150" s="609" t="s">
        <v>118</v>
      </c>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row>
    <row r="151" spans="1:32" s="17" customFormat="1" ht="28.5" customHeight="1" x14ac:dyDescent="0.2">
      <c r="A151" s="28"/>
      <c r="B151" s="15"/>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row>
    <row r="152" spans="1:32" s="4" customFormat="1" ht="14.25" x14ac:dyDescent="0.2">
      <c r="B152" s="3"/>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row>
    <row r="153" spans="1:32" s="4" customFormat="1" ht="14.25" customHeight="1" x14ac:dyDescent="0.2">
      <c r="B153" s="3"/>
      <c r="C153" s="609" t="s">
        <v>119</v>
      </c>
      <c r="D153" s="609"/>
      <c r="E153" s="609"/>
      <c r="F153" s="609"/>
      <c r="G153" s="609"/>
      <c r="H153" s="609"/>
      <c r="I153" s="609"/>
      <c r="J153" s="609"/>
      <c r="K153" s="609"/>
      <c r="L153" s="609"/>
      <c r="M153" s="609"/>
      <c r="N153" s="609"/>
      <c r="O153" s="609"/>
      <c r="P153" s="609"/>
      <c r="Q153" s="609"/>
      <c r="R153" s="609"/>
      <c r="S153" s="609"/>
      <c r="T153" s="609"/>
      <c r="U153" s="609"/>
      <c r="V153" s="609"/>
      <c r="W153" s="609"/>
      <c r="X153" s="609"/>
      <c r="Y153" s="609"/>
      <c r="Z153" s="609"/>
      <c r="AA153" s="609"/>
      <c r="AB153" s="609"/>
      <c r="AC153" s="609"/>
      <c r="AD153" s="609"/>
      <c r="AE153" s="609"/>
      <c r="AF153" s="609"/>
    </row>
    <row r="154" spans="1:32" s="4" customFormat="1" ht="14.25" x14ac:dyDescent="0.2">
      <c r="B154" s="3"/>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row>
    <row r="155" spans="1:32" s="4" customFormat="1" ht="14.25" x14ac:dyDescent="0.2">
      <c r="B155" s="3"/>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row>
    <row r="156" spans="1:32" s="4" customFormat="1" ht="14.25" x14ac:dyDescent="0.2">
      <c r="B156" s="3"/>
      <c r="C156" s="609"/>
      <c r="D156" s="609"/>
      <c r="E156" s="609"/>
      <c r="F156" s="609"/>
      <c r="G156" s="609"/>
      <c r="H156" s="609"/>
      <c r="I156" s="609"/>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row>
    <row r="157" spans="1:32" s="4" customFormat="1" ht="14.25" x14ac:dyDescent="0.2">
      <c r="B157" s="3"/>
    </row>
    <row r="158" spans="1:32" s="4" customFormat="1" ht="14.25" x14ac:dyDescent="0.2">
      <c r="B158" s="3"/>
      <c r="C158" s="31" t="s">
        <v>120</v>
      </c>
      <c r="D158" s="17"/>
      <c r="E158" s="17"/>
      <c r="F158" s="17"/>
      <c r="G158" s="17"/>
    </row>
    <row r="159" spans="1:32" s="4" customFormat="1" ht="14.25" x14ac:dyDescent="0.2">
      <c r="B159" s="3"/>
    </row>
    <row r="160" spans="1:32" s="17" customFormat="1" ht="12.75" customHeight="1" x14ac:dyDescent="0.2">
      <c r="A160" s="28"/>
      <c r="B160" s="15"/>
      <c r="C160" s="609" t="s">
        <v>121</v>
      </c>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row>
    <row r="161" spans="1:32" s="17" customFormat="1" ht="12.75" x14ac:dyDescent="0.2">
      <c r="A161" s="28"/>
      <c r="B161" s="15"/>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row>
    <row r="162" spans="1:32" s="17" customFormat="1" ht="12.75" x14ac:dyDescent="0.2">
      <c r="A162" s="28"/>
      <c r="B162" s="15"/>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row>
    <row r="163" spans="1:32" s="4" customFormat="1" ht="14.25" x14ac:dyDescent="0.2">
      <c r="B163" s="3"/>
    </row>
    <row r="164" spans="1:32" s="4" customFormat="1" ht="14.25" customHeight="1" x14ac:dyDescent="0.2">
      <c r="B164" s="3"/>
      <c r="C164" s="609" t="s">
        <v>122</v>
      </c>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row>
    <row r="165" spans="1:32" s="4" customFormat="1" ht="14.25" x14ac:dyDescent="0.2">
      <c r="B165" s="3"/>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row>
    <row r="166" spans="1:32" s="4" customFormat="1" ht="14.25" x14ac:dyDescent="0.2">
      <c r="B166" s="3"/>
    </row>
    <row r="167" spans="1:32" s="4" customFormat="1" ht="14.25" x14ac:dyDescent="0.2">
      <c r="B167" s="3"/>
      <c r="C167" s="31" t="s">
        <v>123</v>
      </c>
      <c r="D167" s="17"/>
      <c r="E167" s="17"/>
      <c r="F167" s="17"/>
      <c r="G167" s="17"/>
      <c r="H167" s="17"/>
      <c r="I167" s="17"/>
      <c r="J167" s="17"/>
      <c r="K167" s="17"/>
      <c r="L167" s="17"/>
      <c r="M167" s="17"/>
      <c r="N167" s="17"/>
      <c r="O167" s="17"/>
      <c r="P167" s="17"/>
      <c r="Q167" s="17"/>
    </row>
    <row r="168" spans="1:32" s="4" customFormat="1" ht="14.25" x14ac:dyDescent="0.2">
      <c r="B168" s="3"/>
    </row>
    <row r="169" spans="1:32" s="4" customFormat="1" ht="14.25" customHeight="1" x14ac:dyDescent="0.2">
      <c r="B169" s="3"/>
      <c r="C169" s="609" t="s">
        <v>124</v>
      </c>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row>
    <row r="170" spans="1:32" s="4" customFormat="1" ht="14.25" x14ac:dyDescent="0.2">
      <c r="B170" s="3"/>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c r="AF170" s="609"/>
    </row>
    <row r="171" spans="1:32" s="4" customFormat="1" ht="14.25" x14ac:dyDescent="0.2">
      <c r="B171" s="3"/>
    </row>
    <row r="172" spans="1:32" s="4" customFormat="1" ht="14.25" x14ac:dyDescent="0.2">
      <c r="B172" s="3"/>
      <c r="C172" s="31" t="s">
        <v>125</v>
      </c>
      <c r="D172" s="17"/>
      <c r="E172" s="17"/>
      <c r="F172" s="17"/>
    </row>
    <row r="173" spans="1:32" s="4" customFormat="1" ht="14.25" x14ac:dyDescent="0.2">
      <c r="B173" s="3"/>
    </row>
    <row r="174" spans="1:32" s="17" customFormat="1" ht="12.75" customHeight="1" x14ac:dyDescent="0.2">
      <c r="A174" s="28"/>
      <c r="B174" s="15"/>
      <c r="C174" s="609" t="s">
        <v>126</v>
      </c>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09"/>
      <c r="AD174" s="609"/>
      <c r="AE174" s="609"/>
      <c r="AF174" s="609"/>
    </row>
    <row r="175" spans="1:32" s="17" customFormat="1" ht="12.75" x14ac:dyDescent="0.2">
      <c r="A175" s="28"/>
      <c r="B175" s="15"/>
      <c r="C175" s="609"/>
      <c r="D175" s="609"/>
      <c r="E175" s="609"/>
      <c r="F175" s="609"/>
      <c r="G175" s="609"/>
      <c r="H175" s="609"/>
      <c r="I175" s="609"/>
      <c r="J175" s="609"/>
      <c r="K175" s="609"/>
      <c r="L175" s="609"/>
      <c r="M175" s="609"/>
      <c r="N175" s="609"/>
      <c r="O175" s="609"/>
      <c r="P175" s="609"/>
      <c r="Q175" s="609"/>
      <c r="R175" s="609"/>
      <c r="S175" s="609"/>
      <c r="T175" s="609"/>
      <c r="U175" s="609"/>
      <c r="V175" s="609"/>
      <c r="W175" s="609"/>
      <c r="X175" s="609"/>
      <c r="Y175" s="609"/>
      <c r="Z175" s="609"/>
      <c r="AA175" s="609"/>
      <c r="AB175" s="609"/>
      <c r="AC175" s="609"/>
      <c r="AD175" s="609"/>
      <c r="AE175" s="609"/>
      <c r="AF175" s="609"/>
    </row>
    <row r="176" spans="1:32" s="4" customFormat="1" ht="14.25" x14ac:dyDescent="0.2">
      <c r="B176" s="3"/>
    </row>
    <row r="177" spans="2:32" s="4" customFormat="1" ht="14.25" customHeight="1" x14ac:dyDescent="0.2">
      <c r="B177" s="3"/>
      <c r="C177" s="609" t="s">
        <v>127</v>
      </c>
      <c r="D177" s="609"/>
      <c r="E177" s="609"/>
      <c r="F177" s="609"/>
      <c r="G177" s="609"/>
      <c r="H177" s="609"/>
      <c r="I177" s="609"/>
      <c r="J177" s="609"/>
      <c r="K177" s="609"/>
      <c r="L177" s="609"/>
      <c r="M177" s="609"/>
      <c r="N177" s="609"/>
      <c r="O177" s="609"/>
      <c r="P177" s="609"/>
      <c r="Q177" s="609"/>
      <c r="R177" s="609"/>
      <c r="S177" s="609"/>
      <c r="T177" s="609"/>
      <c r="U177" s="609"/>
      <c r="V177" s="609"/>
      <c r="W177" s="609"/>
      <c r="X177" s="609"/>
      <c r="Y177" s="609"/>
      <c r="Z177" s="609"/>
      <c r="AA177" s="609"/>
      <c r="AB177" s="609"/>
      <c r="AC177" s="609"/>
      <c r="AD177" s="609"/>
      <c r="AE177" s="609"/>
      <c r="AF177" s="609"/>
    </row>
    <row r="178" spans="2:32" s="4" customFormat="1" ht="14.25" x14ac:dyDescent="0.2">
      <c r="B178" s="3"/>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row>
    <row r="179" spans="2:32" s="4" customFormat="1" ht="14.25" x14ac:dyDescent="0.2">
      <c r="B179" s="3"/>
    </row>
    <row r="180" spans="2:32" s="4" customFormat="1" ht="14.25" x14ac:dyDescent="0.2">
      <c r="B180" s="3"/>
      <c r="C180" s="31" t="s">
        <v>128</v>
      </c>
      <c r="D180" s="17"/>
      <c r="E180" s="17"/>
      <c r="F180" s="17"/>
    </row>
    <row r="181" spans="2:32" s="4" customFormat="1" ht="14.25" x14ac:dyDescent="0.2">
      <c r="B181" s="3"/>
    </row>
    <row r="182" spans="2:32" s="4" customFormat="1" ht="14.25" customHeight="1" x14ac:dyDescent="0.2">
      <c r="B182" s="3"/>
      <c r="C182" s="609" t="s">
        <v>129</v>
      </c>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row>
    <row r="183" spans="2:32" s="4" customFormat="1" ht="14.25" x14ac:dyDescent="0.2">
      <c r="B183" s="3"/>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row>
    <row r="184" spans="2:32" s="4" customFormat="1" ht="14.25" x14ac:dyDescent="0.2">
      <c r="B184" s="3"/>
    </row>
    <row r="185" spans="2:32" s="4" customFormat="1" ht="14.25" customHeight="1" x14ac:dyDescent="0.2">
      <c r="B185" s="3"/>
      <c r="C185" s="609" t="s">
        <v>130</v>
      </c>
      <c r="D185" s="609"/>
      <c r="E185" s="609"/>
      <c r="F185" s="609"/>
      <c r="G185" s="609"/>
      <c r="H185" s="609"/>
      <c r="I185" s="609"/>
      <c r="J185" s="609"/>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09"/>
    </row>
    <row r="186" spans="2:32" s="4" customFormat="1" ht="14.25" x14ac:dyDescent="0.2">
      <c r="B186" s="3"/>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row>
    <row r="187" spans="2:32" s="4" customFormat="1" ht="14.25" x14ac:dyDescent="0.2">
      <c r="B187" s="3"/>
      <c r="C187" s="31" t="s">
        <v>131</v>
      </c>
      <c r="D187" s="17"/>
      <c r="E187" s="17"/>
      <c r="F187" s="17"/>
      <c r="G187" s="17"/>
      <c r="H187" s="17"/>
      <c r="I187" s="17"/>
      <c r="J187" s="17"/>
      <c r="K187" s="17"/>
      <c r="L187" s="17"/>
      <c r="M187" s="17"/>
      <c r="N187" s="17"/>
      <c r="O187" s="17"/>
      <c r="P187" s="17"/>
      <c r="Q187" s="17"/>
    </row>
    <row r="188" spans="2:32" s="4" customFormat="1" ht="14.25" x14ac:dyDescent="0.2">
      <c r="B188" s="3"/>
    </row>
    <row r="189" spans="2:32" s="4" customFormat="1" ht="14.25" customHeight="1" x14ac:dyDescent="0.2">
      <c r="B189" s="3"/>
      <c r="C189" s="609" t="s">
        <v>132</v>
      </c>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row>
    <row r="190" spans="2:32" s="4" customFormat="1" ht="14.25" x14ac:dyDescent="0.2">
      <c r="B190" s="3"/>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row>
    <row r="191" spans="2:32" s="4" customFormat="1" ht="14.25" x14ac:dyDescent="0.2">
      <c r="B191" s="3"/>
    </row>
    <row r="192" spans="2:32" s="4" customFormat="1" ht="14.25" x14ac:dyDescent="0.2">
      <c r="B192" s="3"/>
      <c r="C192" s="31" t="s">
        <v>133</v>
      </c>
      <c r="D192" s="17"/>
      <c r="E192" s="17"/>
      <c r="F192" s="17"/>
      <c r="G192" s="17"/>
    </row>
    <row r="193" spans="1:32" s="4" customFormat="1" ht="14.25" x14ac:dyDescent="0.2">
      <c r="B193" s="3"/>
    </row>
    <row r="194" spans="1:32" s="4" customFormat="1" ht="14.25" customHeight="1" x14ac:dyDescent="0.2">
      <c r="B194" s="3"/>
      <c r="C194" s="553" t="s">
        <v>134</v>
      </c>
      <c r="D194" s="553"/>
      <c r="E194" s="553"/>
      <c r="F194" s="553"/>
      <c r="G194" s="553"/>
      <c r="H194" s="553"/>
      <c r="I194" s="553"/>
      <c r="J194" s="553"/>
      <c r="K194" s="553"/>
      <c r="L194" s="553"/>
      <c r="M194" s="553"/>
      <c r="N194" s="553"/>
      <c r="O194" s="553"/>
      <c r="P194" s="553"/>
      <c r="Q194" s="553"/>
      <c r="R194" s="553"/>
      <c r="S194" s="553"/>
      <c r="T194" s="553"/>
      <c r="U194" s="553"/>
      <c r="V194" s="553"/>
      <c r="W194" s="553"/>
      <c r="X194" s="553"/>
      <c r="Y194" s="553"/>
      <c r="Z194" s="553"/>
      <c r="AA194" s="553"/>
      <c r="AB194" s="553"/>
      <c r="AC194" s="553"/>
      <c r="AD194" s="553"/>
      <c r="AE194" s="553"/>
      <c r="AF194" s="553"/>
    </row>
    <row r="195" spans="1:32" s="4" customFormat="1" ht="14.25" x14ac:dyDescent="0.2">
      <c r="B195" s="3"/>
      <c r="C195" s="553"/>
      <c r="D195" s="553"/>
      <c r="E195" s="553"/>
      <c r="F195" s="553"/>
      <c r="G195" s="553"/>
      <c r="H195" s="553"/>
      <c r="I195" s="553"/>
      <c r="J195" s="553"/>
      <c r="K195" s="553"/>
      <c r="L195" s="553"/>
      <c r="M195" s="553"/>
      <c r="N195" s="553"/>
      <c r="O195" s="553"/>
      <c r="P195" s="553"/>
      <c r="Q195" s="553"/>
      <c r="R195" s="553"/>
      <c r="S195" s="553"/>
      <c r="T195" s="553"/>
      <c r="U195" s="553"/>
      <c r="V195" s="553"/>
      <c r="W195" s="553"/>
      <c r="X195" s="553"/>
      <c r="Y195" s="553"/>
      <c r="Z195" s="553"/>
      <c r="AA195" s="553"/>
      <c r="AB195" s="553"/>
      <c r="AC195" s="553"/>
      <c r="AD195" s="553"/>
      <c r="AE195" s="553"/>
      <c r="AF195" s="553"/>
    </row>
    <row r="196" spans="1:32" s="4" customFormat="1" ht="14.25" x14ac:dyDescent="0.2">
      <c r="B196" s="3"/>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row>
    <row r="197" spans="1:32" s="17" customFormat="1" ht="21" customHeight="1" x14ac:dyDescent="0.2">
      <c r="A197" s="28"/>
      <c r="B197" s="15"/>
      <c r="C197" s="609" t="s">
        <v>135</v>
      </c>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row>
    <row r="198" spans="1:32" s="17" customFormat="1" ht="15" customHeight="1" x14ac:dyDescent="0.2">
      <c r="A198" s="28"/>
      <c r="B198" s="15"/>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row>
    <row r="199" spans="1:32" s="4" customFormat="1" ht="14.25" customHeight="1" x14ac:dyDescent="0.2">
      <c r="B199" s="3"/>
      <c r="C199" s="696" t="s">
        <v>136</v>
      </c>
      <c r="D199" s="696"/>
      <c r="E199" s="696"/>
      <c r="F199" s="696"/>
      <c r="G199" s="696"/>
      <c r="H199" s="696"/>
      <c r="I199" s="696"/>
      <c r="J199" s="696"/>
      <c r="K199" s="696"/>
      <c r="L199" s="696"/>
      <c r="M199" s="696"/>
      <c r="N199" s="696"/>
      <c r="O199" s="696"/>
      <c r="P199" s="696"/>
      <c r="Q199" s="696"/>
      <c r="R199" s="696"/>
      <c r="S199" s="696"/>
      <c r="T199" s="696"/>
      <c r="U199" s="696"/>
      <c r="V199" s="696"/>
      <c r="W199" s="696"/>
      <c r="X199" s="696"/>
      <c r="Y199" s="696"/>
      <c r="Z199" s="696"/>
      <c r="AA199" s="696"/>
      <c r="AB199" s="696"/>
      <c r="AC199" s="696"/>
      <c r="AD199" s="696"/>
      <c r="AE199" s="696"/>
      <c r="AF199" s="696"/>
    </row>
    <row r="200" spans="1:32" s="4" customFormat="1" ht="14.25" x14ac:dyDescent="0.2">
      <c r="B200" s="3"/>
      <c r="J200" s="32"/>
    </row>
    <row r="201" spans="1:32" s="4" customFormat="1" ht="14.25" x14ac:dyDescent="0.2">
      <c r="B201" s="3"/>
      <c r="C201" s="31" t="s">
        <v>137</v>
      </c>
      <c r="D201" s="17"/>
      <c r="E201" s="17"/>
      <c r="F201" s="17"/>
      <c r="G201" s="17"/>
      <c r="H201" s="17"/>
      <c r="I201" s="17"/>
      <c r="J201" s="17"/>
      <c r="K201" s="17"/>
    </row>
    <row r="202" spans="1:32" s="4" customFormat="1" ht="14.25" x14ac:dyDescent="0.2">
      <c r="B202" s="3"/>
    </row>
    <row r="203" spans="1:32" s="4" customFormat="1" ht="14.25" customHeight="1" x14ac:dyDescent="0.2">
      <c r="B203" s="3"/>
      <c r="C203" s="609" t="s">
        <v>138</v>
      </c>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row>
    <row r="204" spans="1:32" s="4" customFormat="1" ht="14.25" x14ac:dyDescent="0.2">
      <c r="B204" s="3"/>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row>
    <row r="205" spans="1:32" s="4" customFormat="1" ht="14.25" x14ac:dyDescent="0.2">
      <c r="B205" s="3"/>
    </row>
    <row r="206" spans="1:32" s="4" customFormat="1" ht="14.25" customHeight="1" x14ac:dyDescent="0.2">
      <c r="B206" s="3"/>
      <c r="C206" s="609" t="s">
        <v>139</v>
      </c>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row>
    <row r="207" spans="1:32" s="4" customFormat="1" ht="14.25" x14ac:dyDescent="0.2">
      <c r="B207" s="3"/>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row>
    <row r="208" spans="1:32" s="4" customFormat="1" ht="14.25" customHeight="1" x14ac:dyDescent="0.2">
      <c r="B208" s="3"/>
    </row>
    <row r="209" spans="1:32" s="4" customFormat="1" ht="14.25" customHeight="1" x14ac:dyDescent="0.2">
      <c r="B209" s="3"/>
      <c r="C209" s="609" t="s">
        <v>140</v>
      </c>
      <c r="D209" s="609"/>
      <c r="E209" s="609"/>
      <c r="F209" s="609"/>
      <c r="G209" s="609"/>
      <c r="H209" s="609"/>
      <c r="I209" s="609"/>
      <c r="J209" s="609"/>
      <c r="K209" s="609"/>
      <c r="L209" s="609"/>
      <c r="M209" s="609"/>
      <c r="N209" s="609"/>
      <c r="O209" s="609"/>
      <c r="P209" s="609"/>
      <c r="Q209" s="609"/>
      <c r="R209" s="609"/>
      <c r="S209" s="609"/>
      <c r="T209" s="609"/>
      <c r="U209" s="609"/>
      <c r="V209" s="609"/>
      <c r="W209" s="609"/>
      <c r="X209" s="609"/>
      <c r="Y209" s="609"/>
      <c r="Z209" s="609"/>
      <c r="AA209" s="609"/>
      <c r="AB209" s="609"/>
      <c r="AC209" s="609"/>
      <c r="AD209" s="609"/>
      <c r="AE209" s="609"/>
      <c r="AF209" s="609"/>
    </row>
    <row r="210" spans="1:32" s="4" customFormat="1" ht="14.25" x14ac:dyDescent="0.2">
      <c r="B210" s="3"/>
    </row>
    <row r="211" spans="1:32" s="4" customFormat="1" ht="14.25" x14ac:dyDescent="0.2">
      <c r="B211" s="3"/>
      <c r="C211" s="31" t="s">
        <v>141</v>
      </c>
      <c r="D211" s="17"/>
      <c r="E211" s="17"/>
      <c r="F211" s="17"/>
    </row>
    <row r="212" spans="1:32" s="4" customFormat="1" ht="14.25" x14ac:dyDescent="0.2">
      <c r="B212" s="3"/>
    </row>
    <row r="213" spans="1:32" s="4" customFormat="1" ht="14.25" customHeight="1" x14ac:dyDescent="0.2">
      <c r="B213" s="3"/>
      <c r="C213" s="609" t="s">
        <v>142</v>
      </c>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row>
    <row r="214" spans="1:32" s="4" customFormat="1" ht="14.25" x14ac:dyDescent="0.2">
      <c r="B214" s="3"/>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row>
    <row r="215" spans="1:32" s="4" customFormat="1" ht="14.25" x14ac:dyDescent="0.2">
      <c r="B215" s="3"/>
    </row>
    <row r="216" spans="1:32" s="4" customFormat="1" ht="14.25" x14ac:dyDescent="0.2">
      <c r="B216" s="3"/>
      <c r="C216" s="31" t="s">
        <v>143</v>
      </c>
      <c r="D216" s="17"/>
      <c r="E216" s="17"/>
      <c r="F216" s="17"/>
      <c r="G216" s="17"/>
      <c r="H216" s="17"/>
    </row>
    <row r="217" spans="1:32" s="4" customFormat="1" ht="14.25" x14ac:dyDescent="0.2">
      <c r="B217" s="3"/>
    </row>
    <row r="218" spans="1:32" s="15" customFormat="1" ht="14.25" customHeight="1" x14ac:dyDescent="0.2">
      <c r="A218" s="28"/>
      <c r="C218" s="381" t="s">
        <v>144</v>
      </c>
      <c r="D218" s="381"/>
      <c r="E218" s="381"/>
      <c r="F218" s="381"/>
      <c r="G218" s="381"/>
      <c r="H218" s="381"/>
      <c r="I218" s="381"/>
      <c r="J218" s="381"/>
      <c r="K218" s="381"/>
      <c r="L218" s="381"/>
      <c r="M218" s="381"/>
      <c r="N218" s="381"/>
      <c r="O218" s="381"/>
      <c r="P218" s="381"/>
      <c r="Q218" s="381"/>
      <c r="R218" s="381"/>
      <c r="S218" s="381"/>
      <c r="T218" s="381"/>
      <c r="U218" s="381"/>
      <c r="V218" s="381"/>
      <c r="W218" s="381"/>
      <c r="X218" s="381"/>
      <c r="Y218" s="381"/>
      <c r="Z218" s="381"/>
      <c r="AA218" s="381"/>
      <c r="AB218" s="381"/>
      <c r="AC218" s="381"/>
      <c r="AD218" s="381"/>
      <c r="AE218" s="381"/>
      <c r="AF218" s="381"/>
    </row>
    <row r="219" spans="1:32" s="15" customFormat="1" ht="14.25" customHeight="1" x14ac:dyDescent="0.2">
      <c r="A219" s="28"/>
      <c r="C219" s="381"/>
      <c r="D219" s="381"/>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c r="AA219" s="381"/>
      <c r="AB219" s="381"/>
      <c r="AC219" s="381"/>
      <c r="AD219" s="381"/>
      <c r="AE219" s="381"/>
      <c r="AF219" s="381"/>
    </row>
    <row r="220" spans="1:32" s="15" customFormat="1" ht="14.25" customHeight="1" x14ac:dyDescent="0.2">
      <c r="A220" s="28"/>
      <c r="C220" s="381"/>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c r="AA220" s="381"/>
      <c r="AB220" s="381"/>
      <c r="AC220" s="381"/>
      <c r="AD220" s="381"/>
      <c r="AE220" s="381"/>
      <c r="AF220" s="381"/>
    </row>
    <row r="221" spans="1:32" s="17" customFormat="1" ht="12.75" x14ac:dyDescent="0.2">
      <c r="A221" s="28"/>
      <c r="B221" s="15"/>
      <c r="C221" s="381"/>
      <c r="D221" s="381"/>
      <c r="E221" s="381"/>
      <c r="F221" s="381"/>
      <c r="G221" s="381"/>
      <c r="H221" s="381"/>
      <c r="I221" s="381"/>
      <c r="J221" s="381"/>
      <c r="K221" s="381"/>
      <c r="L221" s="381"/>
      <c r="M221" s="381"/>
      <c r="N221" s="381"/>
      <c r="O221" s="381"/>
      <c r="P221" s="381"/>
      <c r="Q221" s="381"/>
      <c r="R221" s="381"/>
      <c r="S221" s="381"/>
      <c r="T221" s="381"/>
      <c r="U221" s="381"/>
      <c r="V221" s="381"/>
      <c r="W221" s="381"/>
      <c r="X221" s="381"/>
      <c r="Y221" s="381"/>
      <c r="Z221" s="381"/>
      <c r="AA221" s="381"/>
      <c r="AB221" s="381"/>
      <c r="AC221" s="381"/>
      <c r="AD221" s="381"/>
      <c r="AE221" s="381"/>
      <c r="AF221" s="381"/>
    </row>
    <row r="222" spans="1:32" s="4" customFormat="1" ht="14.25" x14ac:dyDescent="0.2">
      <c r="B222" s="3"/>
      <c r="C222" s="31" t="s">
        <v>145</v>
      </c>
      <c r="D222" s="17"/>
      <c r="E222" s="17"/>
      <c r="F222" s="17"/>
      <c r="G222" s="17"/>
    </row>
    <row r="223" spans="1:32" s="4" customFormat="1" ht="14.25" x14ac:dyDescent="0.2">
      <c r="B223" s="3"/>
    </row>
    <row r="224" spans="1:32" s="17" customFormat="1" ht="12.75" customHeight="1" x14ac:dyDescent="0.2">
      <c r="A224" s="28"/>
      <c r="B224" s="15"/>
      <c r="C224" s="609" t="s">
        <v>146</v>
      </c>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609"/>
    </row>
    <row r="225" spans="1:32" s="17" customFormat="1" ht="12.75" x14ac:dyDescent="0.2">
      <c r="A225" s="28"/>
      <c r="B225" s="15"/>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609"/>
    </row>
    <row r="226" spans="1:32" s="17" customFormat="1" ht="12.75" x14ac:dyDescent="0.2">
      <c r="A226" s="28"/>
      <c r="B226" s="15"/>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row>
    <row r="227" spans="1:32" s="17" customFormat="1" ht="12.75" x14ac:dyDescent="0.2">
      <c r="A227" s="28"/>
      <c r="B227" s="15"/>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row>
    <row r="228" spans="1:32" s="4" customFormat="1" ht="14.25" customHeight="1" x14ac:dyDescent="0.2">
      <c r="B228" s="3"/>
      <c r="C228" s="4" t="s">
        <v>147</v>
      </c>
      <c r="D228" s="609" t="s">
        <v>148</v>
      </c>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row>
    <row r="229" spans="1:32" s="4" customFormat="1" ht="14.25" x14ac:dyDescent="0.2">
      <c r="B229" s="3"/>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row>
    <row r="230" spans="1:32" s="4" customFormat="1" ht="14.25" x14ac:dyDescent="0.2">
      <c r="B230" s="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row>
    <row r="231" spans="1:32" s="3" customFormat="1" ht="14.25" customHeight="1" x14ac:dyDescent="0.2">
      <c r="A231" s="4"/>
      <c r="C231" s="3" t="s">
        <v>147</v>
      </c>
      <c r="D231" s="553" t="s">
        <v>149</v>
      </c>
      <c r="E231" s="553"/>
      <c r="F231" s="553"/>
      <c r="G231" s="553"/>
      <c r="H231" s="553"/>
      <c r="I231" s="553"/>
      <c r="J231" s="553"/>
      <c r="K231" s="553"/>
      <c r="L231" s="553"/>
      <c r="M231" s="553"/>
      <c r="N231" s="553"/>
      <c r="O231" s="553"/>
      <c r="P231" s="553"/>
      <c r="Q231" s="553"/>
      <c r="R231" s="553"/>
      <c r="S231" s="553"/>
      <c r="T231" s="553"/>
      <c r="U231" s="553"/>
      <c r="V231" s="553"/>
      <c r="W231" s="553"/>
      <c r="X231" s="553"/>
      <c r="Y231" s="553"/>
      <c r="Z231" s="553"/>
      <c r="AA231" s="553"/>
      <c r="AB231" s="553"/>
      <c r="AC231" s="553"/>
      <c r="AD231" s="553"/>
      <c r="AE231" s="553"/>
      <c r="AF231" s="553"/>
    </row>
    <row r="232" spans="1:32" s="3" customFormat="1" ht="14.25" x14ac:dyDescent="0.2">
      <c r="A232" s="4"/>
      <c r="D232" s="553"/>
      <c r="E232" s="553"/>
      <c r="F232" s="553"/>
      <c r="G232" s="553"/>
      <c r="H232" s="553"/>
      <c r="I232" s="553"/>
      <c r="J232" s="553"/>
      <c r="K232" s="553"/>
      <c r="L232" s="553"/>
      <c r="M232" s="553"/>
      <c r="N232" s="553"/>
      <c r="O232" s="553"/>
      <c r="P232" s="553"/>
      <c r="Q232" s="553"/>
      <c r="R232" s="553"/>
      <c r="S232" s="553"/>
      <c r="T232" s="553"/>
      <c r="U232" s="553"/>
      <c r="V232" s="553"/>
      <c r="W232" s="553"/>
      <c r="X232" s="553"/>
      <c r="Y232" s="553"/>
      <c r="Z232" s="553"/>
      <c r="AA232" s="553"/>
      <c r="AB232" s="553"/>
      <c r="AC232" s="553"/>
      <c r="AD232" s="553"/>
      <c r="AE232" s="553"/>
      <c r="AF232" s="553"/>
    </row>
    <row r="233" spans="1:32" s="4" customFormat="1" ht="14.25" customHeight="1" x14ac:dyDescent="0.2">
      <c r="B233" s="3"/>
      <c r="C233" s="4" t="s">
        <v>147</v>
      </c>
      <c r="D233" s="609" t="s">
        <v>150</v>
      </c>
      <c r="E233" s="609"/>
      <c r="F233" s="609"/>
      <c r="G233" s="609"/>
      <c r="H233" s="609"/>
      <c r="I233" s="609"/>
      <c r="J233" s="609"/>
      <c r="K233" s="609"/>
      <c r="L233" s="609"/>
      <c r="M233" s="609"/>
      <c r="N233" s="609"/>
      <c r="O233" s="609"/>
      <c r="P233" s="609"/>
      <c r="Q233" s="609"/>
      <c r="R233" s="609"/>
      <c r="S233" s="609"/>
      <c r="T233" s="609"/>
      <c r="U233" s="609"/>
      <c r="V233" s="609"/>
      <c r="W233" s="609"/>
      <c r="X233" s="609"/>
      <c r="Y233" s="609"/>
      <c r="Z233" s="609"/>
      <c r="AA233" s="609"/>
      <c r="AB233" s="609"/>
      <c r="AC233" s="609"/>
      <c r="AD233" s="609"/>
      <c r="AE233" s="609"/>
      <c r="AF233" s="609"/>
    </row>
    <row r="234" spans="1:32" s="4" customFormat="1" ht="14.25" x14ac:dyDescent="0.2">
      <c r="B234" s="3"/>
    </row>
    <row r="235" spans="1:32" s="4" customFormat="1" ht="14.25" customHeight="1" x14ac:dyDescent="0.2">
      <c r="B235" s="3"/>
      <c r="C235" s="609" t="s">
        <v>151</v>
      </c>
      <c r="D235" s="609"/>
      <c r="E235" s="609"/>
      <c r="F235" s="609"/>
      <c r="G235" s="609"/>
      <c r="H235" s="609"/>
      <c r="I235" s="609"/>
      <c r="J235" s="609"/>
      <c r="K235" s="609"/>
      <c r="L235" s="609"/>
      <c r="M235" s="609"/>
      <c r="N235" s="609"/>
      <c r="O235" s="609"/>
      <c r="P235" s="609"/>
      <c r="Q235" s="609"/>
      <c r="R235" s="609"/>
      <c r="S235" s="609"/>
      <c r="T235" s="609"/>
      <c r="U235" s="609"/>
      <c r="V235" s="609"/>
      <c r="W235" s="609"/>
      <c r="X235" s="609"/>
      <c r="Y235" s="609"/>
      <c r="Z235" s="609"/>
      <c r="AA235" s="609"/>
      <c r="AB235" s="609"/>
      <c r="AC235" s="609"/>
      <c r="AD235" s="609"/>
      <c r="AE235" s="609"/>
      <c r="AF235" s="609"/>
    </row>
    <row r="236" spans="1:32" s="4" customFormat="1" ht="14.25" x14ac:dyDescent="0.2">
      <c r="B236" s="3"/>
    </row>
    <row r="237" spans="1:32" s="4" customFormat="1" ht="14.25" x14ac:dyDescent="0.2">
      <c r="B237" s="3"/>
      <c r="C237" s="31" t="s">
        <v>152</v>
      </c>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row>
    <row r="238" spans="1:32" s="4" customFormat="1" ht="14.25" x14ac:dyDescent="0.2">
      <c r="B238" s="3"/>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row>
    <row r="239" spans="1:32" s="4" customFormat="1" ht="14.25" customHeight="1" x14ac:dyDescent="0.2">
      <c r="B239" s="3"/>
      <c r="C239" s="17" t="s">
        <v>153</v>
      </c>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row>
    <row r="240" spans="1:32" s="4" customFormat="1" ht="14.25" customHeight="1" x14ac:dyDescent="0.2">
      <c r="B240" s="3"/>
      <c r="C240" s="17"/>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row>
    <row r="241" spans="2:32" s="4" customFormat="1" ht="14.25" customHeight="1" x14ac:dyDescent="0.2">
      <c r="B241" s="3"/>
      <c r="C241" s="34" t="s">
        <v>154</v>
      </c>
      <c r="D241" s="695" t="s">
        <v>155</v>
      </c>
      <c r="E241" s="695"/>
      <c r="F241" s="695"/>
      <c r="G241" s="695"/>
      <c r="H241" s="695"/>
      <c r="I241" s="695"/>
      <c r="J241" s="695"/>
      <c r="K241" s="695"/>
      <c r="L241" s="695"/>
      <c r="M241" s="695"/>
      <c r="N241" s="695"/>
      <c r="O241" s="695"/>
      <c r="P241" s="695"/>
      <c r="Q241" s="695"/>
      <c r="R241" s="695"/>
      <c r="S241" s="695"/>
      <c r="T241" s="695"/>
      <c r="U241" s="695"/>
      <c r="V241" s="695"/>
      <c r="W241" s="695"/>
      <c r="X241" s="695"/>
      <c r="Y241" s="695"/>
      <c r="Z241" s="695"/>
      <c r="AA241" s="695"/>
      <c r="AB241" s="695"/>
      <c r="AC241" s="695"/>
      <c r="AD241" s="695"/>
      <c r="AE241" s="695"/>
      <c r="AF241" s="695"/>
    </row>
    <row r="242" spans="2:32" s="4" customFormat="1" ht="14.25" customHeight="1" x14ac:dyDescent="0.2">
      <c r="B242" s="3"/>
      <c r="C242" s="35"/>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row>
    <row r="243" spans="2:32" s="4" customFormat="1" ht="14.25" customHeight="1" x14ac:dyDescent="0.2">
      <c r="B243" s="3"/>
      <c r="C243" s="381" t="s">
        <v>156</v>
      </c>
      <c r="D243" s="381"/>
      <c r="E243" s="381"/>
      <c r="F243" s="381"/>
      <c r="G243" s="381"/>
      <c r="H243" s="381"/>
      <c r="I243" s="381"/>
      <c r="J243" s="381"/>
      <c r="K243" s="381"/>
      <c r="L243" s="381"/>
      <c r="M243" s="381"/>
      <c r="N243" s="381"/>
      <c r="O243" s="381"/>
      <c r="P243" s="381"/>
      <c r="Q243" s="381"/>
      <c r="R243" s="381"/>
      <c r="S243" s="381"/>
      <c r="T243" s="381"/>
      <c r="U243" s="381"/>
      <c r="V243" s="381"/>
      <c r="W243" s="381"/>
      <c r="X243" s="381"/>
      <c r="Y243" s="381"/>
      <c r="Z243" s="381"/>
      <c r="AA243" s="381"/>
      <c r="AB243" s="381"/>
      <c r="AC243" s="381"/>
      <c r="AD243" s="381"/>
      <c r="AE243" s="381"/>
      <c r="AF243" s="381"/>
    </row>
    <row r="244" spans="2:32" s="4" customFormat="1" ht="14.25" customHeight="1" x14ac:dyDescent="0.2">
      <c r="B244" s="3"/>
      <c r="C244" s="381"/>
      <c r="D244" s="381"/>
      <c r="E244" s="381"/>
      <c r="F244" s="381"/>
      <c r="G244" s="381"/>
      <c r="H244" s="381"/>
      <c r="I244" s="381"/>
      <c r="J244" s="381"/>
      <c r="K244" s="381"/>
      <c r="L244" s="381"/>
      <c r="M244" s="381"/>
      <c r="N244" s="381"/>
      <c r="O244" s="381"/>
      <c r="P244" s="381"/>
      <c r="Q244" s="381"/>
      <c r="R244" s="381"/>
      <c r="S244" s="381"/>
      <c r="T244" s="381"/>
      <c r="U244" s="381"/>
      <c r="V244" s="381"/>
      <c r="W244" s="381"/>
      <c r="X244" s="381"/>
      <c r="Y244" s="381"/>
      <c r="Z244" s="381"/>
      <c r="AA244" s="381"/>
      <c r="AB244" s="381"/>
      <c r="AC244" s="381"/>
      <c r="AD244" s="381"/>
      <c r="AE244" s="381"/>
      <c r="AF244" s="381"/>
    </row>
    <row r="245" spans="2:32" s="4" customFormat="1" ht="14.25" customHeight="1" x14ac:dyDescent="0.2">
      <c r="B245" s="3"/>
      <c r="C245" s="381"/>
      <c r="D245" s="381"/>
      <c r="E245" s="381"/>
      <c r="F245" s="381"/>
      <c r="G245" s="381"/>
      <c r="H245" s="381"/>
      <c r="I245" s="381"/>
      <c r="J245" s="381"/>
      <c r="K245" s="381"/>
      <c r="L245" s="381"/>
      <c r="M245" s="381"/>
      <c r="N245" s="381"/>
      <c r="O245" s="381"/>
      <c r="P245" s="381"/>
      <c r="Q245" s="381"/>
      <c r="R245" s="381"/>
      <c r="S245" s="381"/>
      <c r="T245" s="381"/>
      <c r="U245" s="381"/>
      <c r="V245" s="381"/>
      <c r="W245" s="381"/>
      <c r="X245" s="381"/>
      <c r="Y245" s="381"/>
      <c r="Z245" s="381"/>
      <c r="AA245" s="381"/>
      <c r="AB245" s="381"/>
      <c r="AC245" s="381"/>
      <c r="AD245" s="381"/>
      <c r="AE245" s="381"/>
      <c r="AF245" s="381"/>
    </row>
    <row r="246" spans="2:32" s="4" customFormat="1" ht="14.25" customHeight="1" x14ac:dyDescent="0.2">
      <c r="B246" s="3"/>
      <c r="C246" s="381"/>
      <c r="D246" s="381"/>
      <c r="E246" s="381"/>
      <c r="F246" s="381"/>
      <c r="G246" s="381"/>
      <c r="H246" s="381"/>
      <c r="I246" s="381"/>
      <c r="J246" s="381"/>
      <c r="K246" s="381"/>
      <c r="L246" s="381"/>
      <c r="M246" s="381"/>
      <c r="N246" s="381"/>
      <c r="O246" s="381"/>
      <c r="P246" s="381"/>
      <c r="Q246" s="381"/>
      <c r="R246" s="381"/>
      <c r="S246" s="381"/>
      <c r="T246" s="381"/>
      <c r="U246" s="381"/>
      <c r="V246" s="381"/>
      <c r="W246" s="381"/>
      <c r="X246" s="381"/>
      <c r="Y246" s="381"/>
      <c r="Z246" s="381"/>
      <c r="AA246" s="381"/>
      <c r="AB246" s="381"/>
      <c r="AC246" s="381"/>
      <c r="AD246" s="381"/>
      <c r="AE246" s="381"/>
      <c r="AF246" s="381"/>
    </row>
    <row r="247" spans="2:32" s="4" customFormat="1" ht="14.25" x14ac:dyDescent="0.2">
      <c r="B247" s="3"/>
    </row>
    <row r="248" spans="2:32" s="4" customFormat="1" ht="14.25" x14ac:dyDescent="0.2">
      <c r="B248" s="3"/>
      <c r="C248" s="14" t="s">
        <v>157</v>
      </c>
    </row>
    <row r="249" spans="2:32" s="4" customFormat="1" ht="14.25" x14ac:dyDescent="0.2">
      <c r="B249" s="3"/>
    </row>
    <row r="250" spans="2:32" s="4" customFormat="1" ht="14.25" x14ac:dyDescent="0.2">
      <c r="B250" s="3"/>
      <c r="C250" s="14" t="s">
        <v>158</v>
      </c>
      <c r="D250" s="17"/>
      <c r="E250" s="17"/>
    </row>
    <row r="251" spans="2:32" s="4" customFormat="1" ht="14.25" x14ac:dyDescent="0.2">
      <c r="B251" s="3"/>
    </row>
    <row r="252" spans="2:32" s="4" customFormat="1" ht="14.25" x14ac:dyDescent="0.2">
      <c r="B252" s="3"/>
      <c r="C252" s="17" t="s">
        <v>159</v>
      </c>
    </row>
    <row r="253" spans="2:32" s="4" customFormat="1" ht="15" thickBot="1" x14ac:dyDescent="0.25">
      <c r="B253" s="3"/>
    </row>
    <row r="254" spans="2:32" s="4" customFormat="1" ht="15" customHeight="1" thickBot="1" x14ac:dyDescent="0.25">
      <c r="B254" s="3"/>
      <c r="C254" s="292" t="s">
        <v>160</v>
      </c>
      <c r="D254" s="293"/>
      <c r="E254" s="293"/>
      <c r="F254" s="293"/>
      <c r="G254" s="293"/>
      <c r="H254" s="294"/>
      <c r="I254" s="188" t="s">
        <v>54</v>
      </c>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90"/>
    </row>
    <row r="255" spans="2:32" s="4" customFormat="1" ht="45" customHeight="1" thickBot="1" x14ac:dyDescent="0.25">
      <c r="B255" s="3"/>
      <c r="C255" s="295"/>
      <c r="D255" s="296"/>
      <c r="E255" s="296"/>
      <c r="F255" s="296"/>
      <c r="G255" s="296"/>
      <c r="H255" s="297"/>
      <c r="I255" s="191" t="s">
        <v>161</v>
      </c>
      <c r="J255" s="192"/>
      <c r="K255" s="193"/>
      <c r="L255" s="191" t="s">
        <v>88</v>
      </c>
      <c r="M255" s="192"/>
      <c r="N255" s="193"/>
      <c r="O255" s="191" t="s">
        <v>162</v>
      </c>
      <c r="P255" s="192"/>
      <c r="Q255" s="193"/>
      <c r="R255" s="191" t="s">
        <v>163</v>
      </c>
      <c r="S255" s="192"/>
      <c r="T255" s="193"/>
      <c r="U255" s="191" t="s">
        <v>164</v>
      </c>
      <c r="V255" s="192"/>
      <c r="W255" s="193"/>
      <c r="X255" s="191" t="s">
        <v>165</v>
      </c>
      <c r="Y255" s="192"/>
      <c r="Z255" s="193"/>
      <c r="AA255" s="191" t="s">
        <v>166</v>
      </c>
      <c r="AB255" s="192"/>
      <c r="AC255" s="193"/>
      <c r="AD255" s="191" t="s">
        <v>67</v>
      </c>
      <c r="AE255" s="192"/>
      <c r="AF255" s="193"/>
    </row>
    <row r="256" spans="2:32" s="4" customFormat="1" ht="14.25" customHeight="1" thickBot="1" x14ac:dyDescent="0.25">
      <c r="B256" s="3"/>
      <c r="C256" s="599" t="s">
        <v>167</v>
      </c>
      <c r="D256" s="684"/>
      <c r="E256" s="684"/>
      <c r="F256" s="684"/>
      <c r="G256" s="684"/>
      <c r="H256" s="684"/>
      <c r="I256" s="684"/>
      <c r="J256" s="684"/>
      <c r="K256" s="684"/>
      <c r="L256" s="684"/>
      <c r="M256" s="684"/>
      <c r="N256" s="684"/>
      <c r="O256" s="684"/>
      <c r="P256" s="684"/>
      <c r="Q256" s="684"/>
      <c r="R256" s="684"/>
      <c r="S256" s="684"/>
      <c r="T256" s="684"/>
      <c r="U256" s="684"/>
      <c r="V256" s="684"/>
      <c r="W256" s="684"/>
      <c r="X256" s="684"/>
      <c r="Y256" s="684"/>
      <c r="Z256" s="684"/>
      <c r="AA256" s="684"/>
      <c r="AB256" s="684"/>
      <c r="AC256" s="684"/>
      <c r="AD256" s="684"/>
      <c r="AE256" s="684"/>
      <c r="AF256" s="691"/>
    </row>
    <row r="257" spans="2:32" s="4" customFormat="1" ht="21.75" customHeight="1" x14ac:dyDescent="0.2">
      <c r="B257" s="3"/>
      <c r="C257" s="318" t="s">
        <v>168</v>
      </c>
      <c r="D257" s="319"/>
      <c r="E257" s="319"/>
      <c r="F257" s="319"/>
      <c r="G257" s="319"/>
      <c r="H257" s="320"/>
      <c r="I257" s="176"/>
      <c r="J257" s="177"/>
      <c r="K257" s="178"/>
      <c r="L257" s="176">
        <v>58034</v>
      </c>
      <c r="M257" s="177"/>
      <c r="N257" s="178"/>
      <c r="O257" s="176"/>
      <c r="P257" s="177"/>
      <c r="Q257" s="178"/>
      <c r="R257" s="176"/>
      <c r="S257" s="177"/>
      <c r="T257" s="178"/>
      <c r="U257" s="176">
        <v>13753</v>
      </c>
      <c r="V257" s="177"/>
      <c r="W257" s="178"/>
      <c r="X257" s="176">
        <v>0</v>
      </c>
      <c r="Y257" s="177"/>
      <c r="Z257" s="178"/>
      <c r="AA257" s="176"/>
      <c r="AB257" s="177"/>
      <c r="AC257" s="178"/>
      <c r="AD257" s="663">
        <f>SUM(I257:AC257)</f>
        <v>71787</v>
      </c>
      <c r="AE257" s="664"/>
      <c r="AF257" s="665"/>
    </row>
    <row r="258" spans="2:32" s="4" customFormat="1" ht="14.25" customHeight="1" x14ac:dyDescent="0.2">
      <c r="B258" s="3"/>
      <c r="C258" s="236" t="s">
        <v>169</v>
      </c>
      <c r="D258" s="237"/>
      <c r="E258" s="237"/>
      <c r="F258" s="237"/>
      <c r="G258" s="237"/>
      <c r="H258" s="542"/>
      <c r="I258" s="158"/>
      <c r="J258" s="159"/>
      <c r="K258" s="160"/>
      <c r="L258" s="158"/>
      <c r="M258" s="159"/>
      <c r="N258" s="160"/>
      <c r="O258" s="158"/>
      <c r="P258" s="159"/>
      <c r="Q258" s="160"/>
      <c r="R258" s="158"/>
      <c r="S258" s="159"/>
      <c r="T258" s="160"/>
      <c r="U258" s="158"/>
      <c r="V258" s="159"/>
      <c r="W258" s="160"/>
      <c r="X258" s="158"/>
      <c r="Y258" s="159"/>
      <c r="Z258" s="160"/>
      <c r="AA258" s="158"/>
      <c r="AB258" s="159"/>
      <c r="AC258" s="160"/>
      <c r="AD258" s="654">
        <f>SUM(I258:AC258)</f>
        <v>0</v>
      </c>
      <c r="AE258" s="655"/>
      <c r="AF258" s="656"/>
    </row>
    <row r="259" spans="2:32" s="4" customFormat="1" ht="14.25" customHeight="1" x14ac:dyDescent="0.2">
      <c r="B259" s="3"/>
      <c r="C259" s="236" t="s">
        <v>170</v>
      </c>
      <c r="D259" s="237"/>
      <c r="E259" s="237"/>
      <c r="F259" s="237"/>
      <c r="G259" s="237"/>
      <c r="H259" s="542"/>
      <c r="I259" s="158"/>
      <c r="J259" s="159"/>
      <c r="K259" s="160"/>
      <c r="L259" s="158"/>
      <c r="M259" s="159"/>
      <c r="N259" s="160"/>
      <c r="O259" s="158"/>
      <c r="P259" s="159"/>
      <c r="Q259" s="160"/>
      <c r="R259" s="158"/>
      <c r="S259" s="159"/>
      <c r="T259" s="160"/>
      <c r="U259" s="158"/>
      <c r="V259" s="159"/>
      <c r="W259" s="160"/>
      <c r="X259" s="158"/>
      <c r="Y259" s="159"/>
      <c r="Z259" s="160"/>
      <c r="AA259" s="158"/>
      <c r="AB259" s="159"/>
      <c r="AC259" s="160"/>
      <c r="AD259" s="654">
        <f>SUM(I259:AC259)</f>
        <v>0</v>
      </c>
      <c r="AE259" s="655"/>
      <c r="AF259" s="656"/>
    </row>
    <row r="260" spans="2:32" s="4" customFormat="1" ht="14.25" customHeight="1" x14ac:dyDescent="0.2">
      <c r="B260" s="3"/>
      <c r="C260" s="236" t="s">
        <v>171</v>
      </c>
      <c r="D260" s="237"/>
      <c r="E260" s="237"/>
      <c r="F260" s="237"/>
      <c r="G260" s="237"/>
      <c r="H260" s="542"/>
      <c r="I260" s="158"/>
      <c r="J260" s="159"/>
      <c r="K260" s="160"/>
      <c r="L260" s="158"/>
      <c r="M260" s="159"/>
      <c r="N260" s="160"/>
      <c r="O260" s="158"/>
      <c r="P260" s="159"/>
      <c r="Q260" s="160"/>
      <c r="R260" s="158"/>
      <c r="S260" s="159"/>
      <c r="T260" s="160"/>
      <c r="U260" s="158"/>
      <c r="V260" s="159"/>
      <c r="W260" s="160"/>
      <c r="X260" s="158">
        <v>0</v>
      </c>
      <c r="Y260" s="159"/>
      <c r="Z260" s="160"/>
      <c r="AA260" s="158"/>
      <c r="AB260" s="159"/>
      <c r="AC260" s="160"/>
      <c r="AD260" s="654">
        <f>SUM(I260:AC260)</f>
        <v>0</v>
      </c>
      <c r="AE260" s="655"/>
      <c r="AF260" s="656"/>
    </row>
    <row r="261" spans="2:32" s="4" customFormat="1" ht="21.75" customHeight="1" thickBot="1" x14ac:dyDescent="0.25">
      <c r="B261" s="3"/>
      <c r="C261" s="363" t="s">
        <v>172</v>
      </c>
      <c r="D261" s="364"/>
      <c r="E261" s="364"/>
      <c r="F261" s="364"/>
      <c r="G261" s="364"/>
      <c r="H261" s="365"/>
      <c r="I261" s="688">
        <f>I257+I258-I259+I260</f>
        <v>0</v>
      </c>
      <c r="J261" s="689"/>
      <c r="K261" s="690"/>
      <c r="L261" s="688">
        <f>L257+L258-L259+L260</f>
        <v>58034</v>
      </c>
      <c r="M261" s="689"/>
      <c r="N261" s="690"/>
      <c r="O261" s="688">
        <f>O257+O258-O259+O260</f>
        <v>0</v>
      </c>
      <c r="P261" s="689"/>
      <c r="Q261" s="690"/>
      <c r="R261" s="688">
        <f>R257+R258-R259+R260</f>
        <v>0</v>
      </c>
      <c r="S261" s="689"/>
      <c r="T261" s="690"/>
      <c r="U261" s="688">
        <f>U257+U258-U259+U260</f>
        <v>13753</v>
      </c>
      <c r="V261" s="689"/>
      <c r="W261" s="690"/>
      <c r="X261" s="688">
        <f>X257+X258-X259+X260</f>
        <v>0</v>
      </c>
      <c r="Y261" s="689"/>
      <c r="Z261" s="690"/>
      <c r="AA261" s="688">
        <f>AA257+AA258-AA259+AA260</f>
        <v>0</v>
      </c>
      <c r="AB261" s="689"/>
      <c r="AC261" s="690"/>
      <c r="AD261" s="688">
        <f>AD257+AD258-AD259+AD260</f>
        <v>71787</v>
      </c>
      <c r="AE261" s="689"/>
      <c r="AF261" s="690"/>
    </row>
    <row r="262" spans="2:32" s="4" customFormat="1" ht="14.25" customHeight="1" thickBot="1" x14ac:dyDescent="0.25">
      <c r="B262" s="3"/>
      <c r="C262" s="692" t="s">
        <v>173</v>
      </c>
      <c r="D262" s="693"/>
      <c r="E262" s="693"/>
      <c r="F262" s="693"/>
      <c r="G262" s="693"/>
      <c r="H262" s="693"/>
      <c r="I262" s="693"/>
      <c r="J262" s="693"/>
      <c r="K262" s="693"/>
      <c r="L262" s="693"/>
      <c r="M262" s="693"/>
      <c r="N262" s="693"/>
      <c r="O262" s="693"/>
      <c r="P262" s="693"/>
      <c r="Q262" s="693"/>
      <c r="R262" s="693"/>
      <c r="S262" s="693"/>
      <c r="T262" s="693"/>
      <c r="U262" s="693"/>
      <c r="V262" s="693"/>
      <c r="W262" s="693"/>
      <c r="X262" s="693"/>
      <c r="Y262" s="693"/>
      <c r="Z262" s="693"/>
      <c r="AA262" s="693"/>
      <c r="AB262" s="693"/>
      <c r="AC262" s="693"/>
      <c r="AD262" s="693"/>
      <c r="AE262" s="693"/>
      <c r="AF262" s="694"/>
    </row>
    <row r="263" spans="2:32" s="4" customFormat="1" ht="21.75" customHeight="1" x14ac:dyDescent="0.2">
      <c r="B263" s="3"/>
      <c r="C263" s="318" t="s">
        <v>168</v>
      </c>
      <c r="D263" s="319"/>
      <c r="E263" s="319"/>
      <c r="F263" s="319"/>
      <c r="G263" s="319"/>
      <c r="H263" s="320"/>
      <c r="I263" s="176"/>
      <c r="J263" s="177"/>
      <c r="K263" s="178"/>
      <c r="L263" s="176">
        <v>35384.720000000001</v>
      </c>
      <c r="M263" s="177"/>
      <c r="N263" s="178"/>
      <c r="O263" s="176"/>
      <c r="P263" s="177"/>
      <c r="Q263" s="178"/>
      <c r="R263" s="176"/>
      <c r="S263" s="177"/>
      <c r="T263" s="178"/>
      <c r="U263" s="176">
        <v>13753.07</v>
      </c>
      <c r="V263" s="177"/>
      <c r="W263" s="178"/>
      <c r="X263" s="176"/>
      <c r="Y263" s="177"/>
      <c r="Z263" s="178"/>
      <c r="AA263" s="176"/>
      <c r="AB263" s="177"/>
      <c r="AC263" s="178"/>
      <c r="AD263" s="663">
        <f>SUM(I263:AC263)</f>
        <v>49137.79</v>
      </c>
      <c r="AE263" s="664"/>
      <c r="AF263" s="665"/>
    </row>
    <row r="264" spans="2:32" s="4" customFormat="1" ht="14.25" customHeight="1" x14ac:dyDescent="0.2">
      <c r="B264" s="3"/>
      <c r="C264" s="236" t="s">
        <v>169</v>
      </c>
      <c r="D264" s="237"/>
      <c r="E264" s="237"/>
      <c r="F264" s="237"/>
      <c r="G264" s="237"/>
      <c r="H264" s="542"/>
      <c r="I264" s="158"/>
      <c r="J264" s="159"/>
      <c r="K264" s="160"/>
      <c r="L264" s="158">
        <v>8236.08</v>
      </c>
      <c r="M264" s="159"/>
      <c r="N264" s="160"/>
      <c r="O264" s="158"/>
      <c r="P264" s="159"/>
      <c r="Q264" s="160"/>
      <c r="R264" s="158"/>
      <c r="S264" s="159"/>
      <c r="T264" s="160"/>
      <c r="U264" s="158"/>
      <c r="V264" s="159"/>
      <c r="W264" s="160"/>
      <c r="X264" s="158"/>
      <c r="Y264" s="159"/>
      <c r="Z264" s="160"/>
      <c r="AA264" s="158"/>
      <c r="AB264" s="159"/>
      <c r="AC264" s="160"/>
      <c r="AD264" s="654">
        <f>SUM(I264:AC264)</f>
        <v>8236.08</v>
      </c>
      <c r="AE264" s="655"/>
      <c r="AF264" s="656"/>
    </row>
    <row r="265" spans="2:32" s="4" customFormat="1" ht="14.25" customHeight="1" x14ac:dyDescent="0.2">
      <c r="B265" s="3"/>
      <c r="C265" s="236" t="s">
        <v>170</v>
      </c>
      <c r="D265" s="237"/>
      <c r="E265" s="237"/>
      <c r="F265" s="237"/>
      <c r="G265" s="237"/>
      <c r="H265" s="542"/>
      <c r="I265" s="158"/>
      <c r="J265" s="159"/>
      <c r="K265" s="160"/>
      <c r="L265" s="158"/>
      <c r="M265" s="159"/>
      <c r="N265" s="160"/>
      <c r="O265" s="158"/>
      <c r="P265" s="159"/>
      <c r="Q265" s="160"/>
      <c r="R265" s="158"/>
      <c r="S265" s="159"/>
      <c r="T265" s="160"/>
      <c r="U265" s="158"/>
      <c r="V265" s="159"/>
      <c r="W265" s="160"/>
      <c r="X265" s="158"/>
      <c r="Y265" s="159"/>
      <c r="Z265" s="160"/>
      <c r="AA265" s="158"/>
      <c r="AB265" s="159"/>
      <c r="AC265" s="160"/>
      <c r="AD265" s="654">
        <f>SUM(I265:AC265)</f>
        <v>0</v>
      </c>
      <c r="AE265" s="655"/>
      <c r="AF265" s="656"/>
    </row>
    <row r="266" spans="2:32" s="4" customFormat="1" ht="14.25" customHeight="1" x14ac:dyDescent="0.2">
      <c r="B266" s="3"/>
      <c r="C266" s="236" t="s">
        <v>171</v>
      </c>
      <c r="D266" s="237"/>
      <c r="E266" s="237"/>
      <c r="F266" s="237"/>
      <c r="G266" s="237"/>
      <c r="H266" s="542"/>
      <c r="I266" s="158"/>
      <c r="J266" s="159"/>
      <c r="K266" s="160"/>
      <c r="L266" s="158"/>
      <c r="M266" s="159"/>
      <c r="N266" s="160"/>
      <c r="O266" s="158"/>
      <c r="P266" s="159"/>
      <c r="Q266" s="160"/>
      <c r="R266" s="158"/>
      <c r="S266" s="159"/>
      <c r="T266" s="160"/>
      <c r="U266" s="158"/>
      <c r="V266" s="159"/>
      <c r="W266" s="160"/>
      <c r="X266" s="158"/>
      <c r="Y266" s="159"/>
      <c r="Z266" s="160"/>
      <c r="AA266" s="158"/>
      <c r="AB266" s="159"/>
      <c r="AC266" s="160"/>
      <c r="AD266" s="654">
        <f>SUM(I266:AC266)</f>
        <v>0</v>
      </c>
      <c r="AE266" s="655"/>
      <c r="AF266" s="656"/>
    </row>
    <row r="267" spans="2:32" s="4" customFormat="1" ht="21.75" customHeight="1" thickBot="1" x14ac:dyDescent="0.25">
      <c r="B267" s="3"/>
      <c r="C267" s="363" t="s">
        <v>172</v>
      </c>
      <c r="D267" s="364"/>
      <c r="E267" s="364"/>
      <c r="F267" s="364"/>
      <c r="G267" s="364"/>
      <c r="H267" s="365"/>
      <c r="I267" s="688">
        <f>I263+I264-I265+I266</f>
        <v>0</v>
      </c>
      <c r="J267" s="689"/>
      <c r="K267" s="690"/>
      <c r="L267" s="688">
        <f>L263+L264-L265+L266</f>
        <v>43620.800000000003</v>
      </c>
      <c r="M267" s="689"/>
      <c r="N267" s="690"/>
      <c r="O267" s="688">
        <f>O263+O264-O265+O266</f>
        <v>0</v>
      </c>
      <c r="P267" s="689"/>
      <c r="Q267" s="690"/>
      <c r="R267" s="688">
        <f>R263+R264-R265+R266</f>
        <v>0</v>
      </c>
      <c r="S267" s="689"/>
      <c r="T267" s="690"/>
      <c r="U267" s="688">
        <f>U263+U264-U265+U266</f>
        <v>13753.07</v>
      </c>
      <c r="V267" s="689"/>
      <c r="W267" s="690"/>
      <c r="X267" s="688">
        <f>X263+X264-X265+X266</f>
        <v>0</v>
      </c>
      <c r="Y267" s="689"/>
      <c r="Z267" s="690"/>
      <c r="AA267" s="688">
        <f>AA263+AA264-AA265+AA266</f>
        <v>0</v>
      </c>
      <c r="AB267" s="689"/>
      <c r="AC267" s="690"/>
      <c r="AD267" s="688">
        <f>AD263+AD264-AD265+AD266</f>
        <v>57373.87</v>
      </c>
      <c r="AE267" s="689"/>
      <c r="AF267" s="690"/>
    </row>
    <row r="268" spans="2:32" s="4" customFormat="1" ht="14.25" customHeight="1" thickBot="1" x14ac:dyDescent="0.25">
      <c r="B268" s="3"/>
      <c r="C268" s="599" t="s">
        <v>174</v>
      </c>
      <c r="D268" s="684"/>
      <c r="E268" s="684"/>
      <c r="F268" s="684"/>
      <c r="G268" s="684"/>
      <c r="H268" s="684"/>
      <c r="I268" s="684"/>
      <c r="J268" s="684"/>
      <c r="K268" s="684"/>
      <c r="L268" s="684"/>
      <c r="M268" s="684"/>
      <c r="N268" s="684"/>
      <c r="O268" s="684"/>
      <c r="P268" s="684"/>
      <c r="Q268" s="684"/>
      <c r="R268" s="684"/>
      <c r="S268" s="684"/>
      <c r="T268" s="684"/>
      <c r="U268" s="684"/>
      <c r="V268" s="684"/>
      <c r="W268" s="684"/>
      <c r="X268" s="684"/>
      <c r="Y268" s="684"/>
      <c r="Z268" s="684"/>
      <c r="AA268" s="684"/>
      <c r="AB268" s="684"/>
      <c r="AC268" s="684"/>
      <c r="AD268" s="684"/>
      <c r="AE268" s="684"/>
      <c r="AF268" s="691"/>
    </row>
    <row r="269" spans="2:32" s="4" customFormat="1" ht="21.75" customHeight="1" x14ac:dyDescent="0.2">
      <c r="B269" s="3"/>
      <c r="C269" s="318" t="s">
        <v>168</v>
      </c>
      <c r="D269" s="319"/>
      <c r="E269" s="319"/>
      <c r="F269" s="319"/>
      <c r="G269" s="319"/>
      <c r="H269" s="320"/>
      <c r="I269" s="176"/>
      <c r="J269" s="177"/>
      <c r="K269" s="178"/>
      <c r="L269" s="176"/>
      <c r="M269" s="177"/>
      <c r="N269" s="178"/>
      <c r="O269" s="176"/>
      <c r="P269" s="177"/>
      <c r="Q269" s="178"/>
      <c r="R269" s="176"/>
      <c r="S269" s="177"/>
      <c r="T269" s="178"/>
      <c r="U269" s="176"/>
      <c r="V269" s="177"/>
      <c r="W269" s="178"/>
      <c r="X269" s="176"/>
      <c r="Y269" s="177"/>
      <c r="Z269" s="178"/>
      <c r="AA269" s="176"/>
      <c r="AB269" s="177"/>
      <c r="AC269" s="178"/>
      <c r="AD269" s="663">
        <f>SUM(I269:AC269)</f>
        <v>0</v>
      </c>
      <c r="AE269" s="664"/>
      <c r="AF269" s="665"/>
    </row>
    <row r="270" spans="2:32" s="4" customFormat="1" ht="14.25" customHeight="1" x14ac:dyDescent="0.2">
      <c r="B270" s="3"/>
      <c r="C270" s="236" t="s">
        <v>169</v>
      </c>
      <c r="D270" s="237"/>
      <c r="E270" s="237"/>
      <c r="F270" s="237"/>
      <c r="G270" s="237"/>
      <c r="H270" s="542"/>
      <c r="I270" s="158"/>
      <c r="J270" s="159"/>
      <c r="K270" s="160"/>
      <c r="L270" s="158"/>
      <c r="M270" s="159"/>
      <c r="N270" s="160"/>
      <c r="O270" s="158"/>
      <c r="P270" s="159"/>
      <c r="Q270" s="160"/>
      <c r="R270" s="158"/>
      <c r="S270" s="159"/>
      <c r="T270" s="160"/>
      <c r="U270" s="158"/>
      <c r="V270" s="159"/>
      <c r="W270" s="160"/>
      <c r="X270" s="158"/>
      <c r="Y270" s="159"/>
      <c r="Z270" s="160"/>
      <c r="AA270" s="158"/>
      <c r="AB270" s="159"/>
      <c r="AC270" s="160"/>
      <c r="AD270" s="654">
        <f>SUM(I270:AC270)</f>
        <v>0</v>
      </c>
      <c r="AE270" s="655"/>
      <c r="AF270" s="656"/>
    </row>
    <row r="271" spans="2:32" s="4" customFormat="1" ht="14.25" customHeight="1" x14ac:dyDescent="0.2">
      <c r="B271" s="3"/>
      <c r="C271" s="236" t="s">
        <v>170</v>
      </c>
      <c r="D271" s="237"/>
      <c r="E271" s="237"/>
      <c r="F271" s="237"/>
      <c r="G271" s="237"/>
      <c r="H271" s="542"/>
      <c r="I271" s="158"/>
      <c r="J271" s="159"/>
      <c r="K271" s="160"/>
      <c r="L271" s="158"/>
      <c r="M271" s="159"/>
      <c r="N271" s="160"/>
      <c r="O271" s="158"/>
      <c r="P271" s="159"/>
      <c r="Q271" s="160"/>
      <c r="R271" s="158"/>
      <c r="S271" s="159"/>
      <c r="T271" s="160"/>
      <c r="U271" s="158"/>
      <c r="V271" s="159"/>
      <c r="W271" s="160"/>
      <c r="X271" s="158"/>
      <c r="Y271" s="159"/>
      <c r="Z271" s="160"/>
      <c r="AA271" s="158"/>
      <c r="AB271" s="159"/>
      <c r="AC271" s="160"/>
      <c r="AD271" s="654">
        <f>SUM(I270:AC270)</f>
        <v>0</v>
      </c>
      <c r="AE271" s="655"/>
      <c r="AF271" s="656"/>
    </row>
    <row r="272" spans="2:32" s="4" customFormat="1" ht="14.25" customHeight="1" x14ac:dyDescent="0.2">
      <c r="B272" s="3"/>
      <c r="C272" s="236" t="s">
        <v>171</v>
      </c>
      <c r="D272" s="237"/>
      <c r="E272" s="237"/>
      <c r="F272" s="237"/>
      <c r="G272" s="237"/>
      <c r="H272" s="542"/>
      <c r="I272" s="158"/>
      <c r="J272" s="159"/>
      <c r="K272" s="160"/>
      <c r="L272" s="158"/>
      <c r="M272" s="159"/>
      <c r="N272" s="160"/>
      <c r="O272" s="158"/>
      <c r="P272" s="159"/>
      <c r="Q272" s="160"/>
      <c r="R272" s="158"/>
      <c r="S272" s="159"/>
      <c r="T272" s="160"/>
      <c r="U272" s="158"/>
      <c r="V272" s="159"/>
      <c r="W272" s="160"/>
      <c r="X272" s="158"/>
      <c r="Y272" s="159"/>
      <c r="Z272" s="160"/>
      <c r="AA272" s="158"/>
      <c r="AB272" s="159"/>
      <c r="AC272" s="160"/>
      <c r="AD272" s="654">
        <f>SUM(I272:AC272)</f>
        <v>0</v>
      </c>
      <c r="AE272" s="655"/>
      <c r="AF272" s="656"/>
    </row>
    <row r="273" spans="2:32" s="4" customFormat="1" ht="21.75" customHeight="1" thickBot="1" x14ac:dyDescent="0.25">
      <c r="B273" s="3"/>
      <c r="C273" s="363" t="s">
        <v>172</v>
      </c>
      <c r="D273" s="364"/>
      <c r="E273" s="364"/>
      <c r="F273" s="364"/>
      <c r="G273" s="364"/>
      <c r="H273" s="365"/>
      <c r="I273" s="688">
        <f>I269+I270-I271+I272</f>
        <v>0</v>
      </c>
      <c r="J273" s="689"/>
      <c r="K273" s="690"/>
      <c r="L273" s="688">
        <f>L269+L270-L271+L272</f>
        <v>0</v>
      </c>
      <c r="M273" s="689"/>
      <c r="N273" s="690"/>
      <c r="O273" s="688">
        <f>O269+O270-O271+O272</f>
        <v>0</v>
      </c>
      <c r="P273" s="689"/>
      <c r="Q273" s="690"/>
      <c r="R273" s="688">
        <f>R269+R270-R271+R272</f>
        <v>0</v>
      </c>
      <c r="S273" s="689"/>
      <c r="T273" s="690"/>
      <c r="U273" s="688">
        <f>U269+U270-U271+U272</f>
        <v>0</v>
      </c>
      <c r="V273" s="689"/>
      <c r="W273" s="690"/>
      <c r="X273" s="688">
        <f>X269+X270-X271+X272</f>
        <v>0</v>
      </c>
      <c r="Y273" s="689"/>
      <c r="Z273" s="690"/>
      <c r="AA273" s="688">
        <f>AA269+AA270-AA271+AA272</f>
        <v>0</v>
      </c>
      <c r="AB273" s="689"/>
      <c r="AC273" s="690"/>
      <c r="AD273" s="688">
        <f>AD269+AD270-AD271+AD272</f>
        <v>0</v>
      </c>
      <c r="AE273" s="689"/>
      <c r="AF273" s="690"/>
    </row>
    <row r="274" spans="2:32" s="4" customFormat="1" ht="14.25" customHeight="1" thickBot="1" x14ac:dyDescent="0.25">
      <c r="B274" s="3"/>
      <c r="C274" s="599" t="s">
        <v>175</v>
      </c>
      <c r="D274" s="684"/>
      <c r="E274" s="684"/>
      <c r="F274" s="684"/>
      <c r="G274" s="684"/>
      <c r="H274" s="684"/>
      <c r="I274" s="684"/>
      <c r="J274" s="684"/>
      <c r="K274" s="684"/>
      <c r="L274" s="684"/>
      <c r="M274" s="684"/>
      <c r="N274" s="684"/>
      <c r="O274" s="684"/>
      <c r="P274" s="684"/>
      <c r="Q274" s="684"/>
      <c r="R274" s="684"/>
      <c r="S274" s="684"/>
      <c r="T274" s="684"/>
      <c r="U274" s="684"/>
      <c r="V274" s="684"/>
      <c r="W274" s="684"/>
      <c r="X274" s="684"/>
      <c r="Y274" s="684"/>
      <c r="Z274" s="684"/>
      <c r="AA274" s="684"/>
      <c r="AB274" s="684"/>
      <c r="AC274" s="684"/>
      <c r="AD274" s="684"/>
      <c r="AE274" s="684"/>
      <c r="AF274" s="691"/>
    </row>
    <row r="275" spans="2:32" s="4" customFormat="1" ht="36.75" customHeight="1" x14ac:dyDescent="0.2">
      <c r="B275" s="3"/>
      <c r="C275" s="318" t="s">
        <v>583</v>
      </c>
      <c r="D275" s="319"/>
      <c r="E275" s="319"/>
      <c r="F275" s="319"/>
      <c r="G275" s="319"/>
      <c r="H275" s="320"/>
      <c r="I275" s="663">
        <f>I257-I263-I269</f>
        <v>0</v>
      </c>
      <c r="J275" s="664"/>
      <c r="K275" s="665"/>
      <c r="L275" s="663">
        <f>L257-L263-L269</f>
        <v>22649.279999999999</v>
      </c>
      <c r="M275" s="664"/>
      <c r="N275" s="665"/>
      <c r="O275" s="663">
        <f>O257-O263-O269</f>
        <v>0</v>
      </c>
      <c r="P275" s="664"/>
      <c r="Q275" s="665"/>
      <c r="R275" s="663">
        <f>R257-R263-R269</f>
        <v>0</v>
      </c>
      <c r="S275" s="664"/>
      <c r="T275" s="665"/>
      <c r="U275" s="663">
        <f>U257-U263-U269</f>
        <v>-6.9999999999708962E-2</v>
      </c>
      <c r="V275" s="664"/>
      <c r="W275" s="665"/>
      <c r="X275" s="663">
        <f>X257-X263-X269</f>
        <v>0</v>
      </c>
      <c r="Y275" s="664"/>
      <c r="Z275" s="665"/>
      <c r="AA275" s="663">
        <f>AA257-AA263-AA269</f>
        <v>0</v>
      </c>
      <c r="AB275" s="664"/>
      <c r="AC275" s="665"/>
      <c r="AD275" s="663">
        <f>AD257-AD263-AD269</f>
        <v>22649.21</v>
      </c>
      <c r="AE275" s="664"/>
      <c r="AF275" s="665"/>
    </row>
    <row r="276" spans="2:32" s="4" customFormat="1" ht="35.25" customHeight="1" thickBot="1" x14ac:dyDescent="0.25">
      <c r="B276" s="3"/>
      <c r="C276" s="363" t="s">
        <v>176</v>
      </c>
      <c r="D276" s="364"/>
      <c r="E276" s="364"/>
      <c r="F276" s="364"/>
      <c r="G276" s="364"/>
      <c r="H276" s="365"/>
      <c r="I276" s="688">
        <f>I261-I267-I273</f>
        <v>0</v>
      </c>
      <c r="J276" s="689"/>
      <c r="K276" s="690"/>
      <c r="L276" s="688">
        <f>L261-L267-L273</f>
        <v>14413.199999999997</v>
      </c>
      <c r="M276" s="689"/>
      <c r="N276" s="690"/>
      <c r="O276" s="688">
        <f>O261-O267-O273</f>
        <v>0</v>
      </c>
      <c r="P276" s="689"/>
      <c r="Q276" s="690"/>
      <c r="R276" s="688">
        <f>R261-R267-R273</f>
        <v>0</v>
      </c>
      <c r="S276" s="689"/>
      <c r="T276" s="690"/>
      <c r="U276" s="688">
        <f>U261-U267-U273</f>
        <v>-6.9999999999708962E-2</v>
      </c>
      <c r="V276" s="689"/>
      <c r="W276" s="690"/>
      <c r="X276" s="688">
        <f>X261-X267-X273</f>
        <v>0</v>
      </c>
      <c r="Y276" s="689"/>
      <c r="Z276" s="690"/>
      <c r="AA276" s="688">
        <f>AA261-AA267-AA273</f>
        <v>0</v>
      </c>
      <c r="AB276" s="689"/>
      <c r="AC276" s="690"/>
      <c r="AD276" s="688">
        <f>AD261-AD267-AD273</f>
        <v>14413.129999999997</v>
      </c>
      <c r="AE276" s="689"/>
      <c r="AF276" s="690"/>
    </row>
    <row r="277" spans="2:32" s="4" customFormat="1" ht="15" thickBot="1" x14ac:dyDescent="0.25">
      <c r="B277" s="3"/>
    </row>
    <row r="278" spans="2:32" s="4" customFormat="1" ht="15" customHeight="1" thickBot="1" x14ac:dyDescent="0.25">
      <c r="B278" s="3"/>
      <c r="C278" s="292" t="s">
        <v>160</v>
      </c>
      <c r="D278" s="293"/>
      <c r="E278" s="293"/>
      <c r="F278" s="293"/>
      <c r="G278" s="293"/>
      <c r="H278" s="294"/>
      <c r="I278" s="188" t="s">
        <v>55</v>
      </c>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90"/>
    </row>
    <row r="279" spans="2:32" s="4" customFormat="1" ht="45" customHeight="1" thickBot="1" x14ac:dyDescent="0.25">
      <c r="B279" s="3"/>
      <c r="C279" s="295"/>
      <c r="D279" s="296"/>
      <c r="E279" s="296"/>
      <c r="F279" s="296"/>
      <c r="G279" s="296"/>
      <c r="H279" s="297"/>
      <c r="I279" s="191" t="s">
        <v>161</v>
      </c>
      <c r="J279" s="192"/>
      <c r="K279" s="193"/>
      <c r="L279" s="191" t="s">
        <v>88</v>
      </c>
      <c r="M279" s="192"/>
      <c r="N279" s="193"/>
      <c r="O279" s="191" t="s">
        <v>162</v>
      </c>
      <c r="P279" s="192"/>
      <c r="Q279" s="193"/>
      <c r="R279" s="191" t="s">
        <v>163</v>
      </c>
      <c r="S279" s="192"/>
      <c r="T279" s="193"/>
      <c r="U279" s="191" t="s">
        <v>164</v>
      </c>
      <c r="V279" s="192"/>
      <c r="W279" s="193"/>
      <c r="X279" s="191" t="s">
        <v>165</v>
      </c>
      <c r="Y279" s="192"/>
      <c r="Z279" s="193"/>
      <c r="AA279" s="191" t="s">
        <v>166</v>
      </c>
      <c r="AB279" s="192"/>
      <c r="AC279" s="193"/>
      <c r="AD279" s="191" t="s">
        <v>67</v>
      </c>
      <c r="AE279" s="192"/>
      <c r="AF279" s="193"/>
    </row>
    <row r="280" spans="2:32" s="4" customFormat="1" ht="14.25" customHeight="1" thickBot="1" x14ac:dyDescent="0.25">
      <c r="B280" s="3"/>
      <c r="C280" s="599" t="s">
        <v>167</v>
      </c>
      <c r="D280" s="684"/>
      <c r="E280" s="684"/>
      <c r="F280" s="684"/>
      <c r="G280" s="684"/>
      <c r="H280" s="684"/>
      <c r="I280" s="684"/>
      <c r="J280" s="684"/>
      <c r="K280" s="684"/>
      <c r="L280" s="684"/>
      <c r="M280" s="684"/>
      <c r="N280" s="684"/>
      <c r="O280" s="684"/>
      <c r="P280" s="684"/>
      <c r="Q280" s="684"/>
      <c r="R280" s="684"/>
      <c r="S280" s="684"/>
      <c r="T280" s="684"/>
      <c r="U280" s="684"/>
      <c r="V280" s="684"/>
      <c r="W280" s="684"/>
      <c r="X280" s="684"/>
      <c r="Y280" s="684"/>
      <c r="Z280" s="684"/>
      <c r="AA280" s="684"/>
      <c r="AB280" s="684"/>
      <c r="AC280" s="684"/>
      <c r="AD280" s="684"/>
      <c r="AE280" s="684"/>
      <c r="AF280" s="691"/>
    </row>
    <row r="281" spans="2:32" s="4" customFormat="1" ht="21.75" customHeight="1" x14ac:dyDescent="0.2">
      <c r="B281" s="3"/>
      <c r="C281" s="318" t="s">
        <v>168</v>
      </c>
      <c r="D281" s="319"/>
      <c r="E281" s="319"/>
      <c r="F281" s="319"/>
      <c r="G281" s="319"/>
      <c r="H281" s="320"/>
      <c r="I281" s="176"/>
      <c r="J281" s="177"/>
      <c r="K281" s="178"/>
      <c r="L281" s="176">
        <v>58034</v>
      </c>
      <c r="M281" s="177"/>
      <c r="N281" s="178"/>
      <c r="O281" s="176"/>
      <c r="P281" s="177"/>
      <c r="Q281" s="178"/>
      <c r="R281" s="176"/>
      <c r="S281" s="177"/>
      <c r="T281" s="178"/>
      <c r="U281" s="176">
        <v>13753</v>
      </c>
      <c r="V281" s="177"/>
      <c r="W281" s="178"/>
      <c r="X281" s="176">
        <v>0</v>
      </c>
      <c r="Y281" s="177"/>
      <c r="Z281" s="178"/>
      <c r="AA281" s="176"/>
      <c r="AB281" s="177"/>
      <c r="AC281" s="178"/>
      <c r="AD281" s="663">
        <f>SUM(I281:AC281)</f>
        <v>71787</v>
      </c>
      <c r="AE281" s="664"/>
      <c r="AF281" s="665"/>
    </row>
    <row r="282" spans="2:32" s="4" customFormat="1" ht="14.25" customHeight="1" x14ac:dyDescent="0.2">
      <c r="B282" s="3"/>
      <c r="C282" s="236" t="s">
        <v>169</v>
      </c>
      <c r="D282" s="237"/>
      <c r="E282" s="237"/>
      <c r="F282" s="237"/>
      <c r="G282" s="237"/>
      <c r="H282" s="542"/>
      <c r="I282" s="158"/>
      <c r="J282" s="159"/>
      <c r="K282" s="160"/>
      <c r="L282" s="158"/>
      <c r="M282" s="159"/>
      <c r="N282" s="160"/>
      <c r="O282" s="158"/>
      <c r="P282" s="159"/>
      <c r="Q282" s="160"/>
      <c r="R282" s="158"/>
      <c r="S282" s="159"/>
      <c r="T282" s="160"/>
      <c r="U282" s="158"/>
      <c r="V282" s="159"/>
      <c r="W282" s="160"/>
      <c r="X282" s="158"/>
      <c r="Y282" s="159"/>
      <c r="Z282" s="160"/>
      <c r="AA282" s="158"/>
      <c r="AB282" s="159"/>
      <c r="AC282" s="160"/>
      <c r="AD282" s="654">
        <f>SUM(I282:AC282)</f>
        <v>0</v>
      </c>
      <c r="AE282" s="655"/>
      <c r="AF282" s="656"/>
    </row>
    <row r="283" spans="2:32" s="4" customFormat="1" ht="14.25" customHeight="1" x14ac:dyDescent="0.2">
      <c r="B283" s="3"/>
      <c r="C283" s="236" t="s">
        <v>170</v>
      </c>
      <c r="D283" s="237"/>
      <c r="E283" s="237"/>
      <c r="F283" s="237"/>
      <c r="G283" s="237"/>
      <c r="H283" s="542"/>
      <c r="I283" s="158"/>
      <c r="J283" s="159"/>
      <c r="K283" s="160"/>
      <c r="L283" s="158"/>
      <c r="M283" s="159"/>
      <c r="N283" s="160"/>
      <c r="O283" s="158"/>
      <c r="P283" s="159"/>
      <c r="Q283" s="160"/>
      <c r="R283" s="158"/>
      <c r="S283" s="159"/>
      <c r="T283" s="160"/>
      <c r="U283" s="158"/>
      <c r="V283" s="159"/>
      <c r="W283" s="160"/>
      <c r="X283" s="158"/>
      <c r="Y283" s="159"/>
      <c r="Z283" s="160"/>
      <c r="AA283" s="158"/>
      <c r="AB283" s="159"/>
      <c r="AC283" s="160"/>
      <c r="AD283" s="654">
        <f>SUM(I283:AC283)</f>
        <v>0</v>
      </c>
      <c r="AE283" s="655"/>
      <c r="AF283" s="656"/>
    </row>
    <row r="284" spans="2:32" s="4" customFormat="1" ht="14.25" customHeight="1" x14ac:dyDescent="0.2">
      <c r="B284" s="3"/>
      <c r="C284" s="236" t="s">
        <v>171</v>
      </c>
      <c r="D284" s="237"/>
      <c r="E284" s="237"/>
      <c r="F284" s="237"/>
      <c r="G284" s="237"/>
      <c r="H284" s="542"/>
      <c r="I284" s="158"/>
      <c r="J284" s="159"/>
      <c r="K284" s="160"/>
      <c r="L284" s="158"/>
      <c r="M284" s="159"/>
      <c r="N284" s="160"/>
      <c r="O284" s="158"/>
      <c r="P284" s="159"/>
      <c r="Q284" s="160"/>
      <c r="R284" s="158"/>
      <c r="S284" s="159"/>
      <c r="T284" s="160"/>
      <c r="U284" s="158"/>
      <c r="V284" s="159"/>
      <c r="W284" s="160"/>
      <c r="X284" s="158">
        <v>0</v>
      </c>
      <c r="Y284" s="159"/>
      <c r="Z284" s="160"/>
      <c r="AA284" s="158"/>
      <c r="AB284" s="159"/>
      <c r="AC284" s="160"/>
      <c r="AD284" s="654">
        <f>SUM(I284:AC284)</f>
        <v>0</v>
      </c>
      <c r="AE284" s="655"/>
      <c r="AF284" s="656"/>
    </row>
    <row r="285" spans="2:32" s="4" customFormat="1" ht="21.75" customHeight="1" thickBot="1" x14ac:dyDescent="0.25">
      <c r="B285" s="3"/>
      <c r="C285" s="363" t="s">
        <v>172</v>
      </c>
      <c r="D285" s="364"/>
      <c r="E285" s="364"/>
      <c r="F285" s="364"/>
      <c r="G285" s="364"/>
      <c r="H285" s="365"/>
      <c r="I285" s="688">
        <f>I281+I282-I283+I284</f>
        <v>0</v>
      </c>
      <c r="J285" s="689"/>
      <c r="K285" s="690"/>
      <c r="L285" s="688">
        <f>L281+L282-L283+L284</f>
        <v>58034</v>
      </c>
      <c r="M285" s="689"/>
      <c r="N285" s="690"/>
      <c r="O285" s="688">
        <f>O281+O282-O283+O284</f>
        <v>0</v>
      </c>
      <c r="P285" s="689"/>
      <c r="Q285" s="690"/>
      <c r="R285" s="688">
        <f>R281+R282-R283+R284</f>
        <v>0</v>
      </c>
      <c r="S285" s="689"/>
      <c r="T285" s="690"/>
      <c r="U285" s="688">
        <f>U281+U282-U283+U284</f>
        <v>13753</v>
      </c>
      <c r="V285" s="689"/>
      <c r="W285" s="690"/>
      <c r="X285" s="688">
        <f>X281+X282-X283+X284</f>
        <v>0</v>
      </c>
      <c r="Y285" s="689"/>
      <c r="Z285" s="690"/>
      <c r="AA285" s="688">
        <f>AA281+AA282-AA283+AA284</f>
        <v>0</v>
      </c>
      <c r="AB285" s="689"/>
      <c r="AC285" s="690"/>
      <c r="AD285" s="688">
        <f>AD281+AD282-AD283+AD284</f>
        <v>71787</v>
      </c>
      <c r="AE285" s="689"/>
      <c r="AF285" s="690"/>
    </row>
    <row r="286" spans="2:32" s="4" customFormat="1" ht="14.25" customHeight="1" thickBot="1" x14ac:dyDescent="0.25">
      <c r="B286" s="3"/>
      <c r="C286" s="692" t="s">
        <v>173</v>
      </c>
      <c r="D286" s="693"/>
      <c r="E286" s="693"/>
      <c r="F286" s="693"/>
      <c r="G286" s="693"/>
      <c r="H286" s="693"/>
      <c r="I286" s="693"/>
      <c r="J286" s="693"/>
      <c r="K286" s="693"/>
      <c r="L286" s="693"/>
      <c r="M286" s="693"/>
      <c r="N286" s="693"/>
      <c r="O286" s="693"/>
      <c r="P286" s="693"/>
      <c r="Q286" s="693"/>
      <c r="R286" s="693"/>
      <c r="S286" s="693"/>
      <c r="T286" s="693"/>
      <c r="U286" s="693"/>
      <c r="V286" s="693"/>
      <c r="W286" s="693"/>
      <c r="X286" s="693"/>
      <c r="Y286" s="693"/>
      <c r="Z286" s="693"/>
      <c r="AA286" s="693"/>
      <c r="AB286" s="693"/>
      <c r="AC286" s="693"/>
      <c r="AD286" s="693"/>
      <c r="AE286" s="693"/>
      <c r="AF286" s="694"/>
    </row>
    <row r="287" spans="2:32" s="4" customFormat="1" ht="21.75" customHeight="1" x14ac:dyDescent="0.2">
      <c r="B287" s="3"/>
      <c r="C287" s="318" t="s">
        <v>168</v>
      </c>
      <c r="D287" s="319"/>
      <c r="E287" s="319"/>
      <c r="F287" s="319"/>
      <c r="G287" s="319"/>
      <c r="H287" s="320"/>
      <c r="I287" s="176"/>
      <c r="J287" s="177"/>
      <c r="K287" s="178"/>
      <c r="L287" s="176">
        <v>27149</v>
      </c>
      <c r="M287" s="177"/>
      <c r="N287" s="178"/>
      <c r="O287" s="176"/>
      <c r="P287" s="177"/>
      <c r="Q287" s="178"/>
      <c r="R287" s="176"/>
      <c r="S287" s="177"/>
      <c r="T287" s="178"/>
      <c r="U287" s="176">
        <v>13753.07</v>
      </c>
      <c r="V287" s="177"/>
      <c r="W287" s="178"/>
      <c r="X287" s="176"/>
      <c r="Y287" s="177"/>
      <c r="Z287" s="178"/>
      <c r="AA287" s="176"/>
      <c r="AB287" s="177"/>
      <c r="AC287" s="178"/>
      <c r="AD287" s="663">
        <f>SUM(I287:AC287)</f>
        <v>40902.07</v>
      </c>
      <c r="AE287" s="664"/>
      <c r="AF287" s="665"/>
    </row>
    <row r="288" spans="2:32" s="4" customFormat="1" ht="14.25" customHeight="1" x14ac:dyDescent="0.2">
      <c r="B288" s="3"/>
      <c r="C288" s="236" t="s">
        <v>169</v>
      </c>
      <c r="D288" s="237"/>
      <c r="E288" s="237"/>
      <c r="F288" s="237"/>
      <c r="G288" s="237"/>
      <c r="H288" s="542"/>
      <c r="I288" s="158"/>
      <c r="J288" s="159"/>
      <c r="K288" s="160"/>
      <c r="L288" s="158">
        <v>8236.08</v>
      </c>
      <c r="M288" s="159"/>
      <c r="N288" s="160"/>
      <c r="O288" s="158"/>
      <c r="P288" s="159"/>
      <c r="Q288" s="160"/>
      <c r="R288" s="158"/>
      <c r="S288" s="159"/>
      <c r="T288" s="160"/>
      <c r="U288" s="158"/>
      <c r="V288" s="159"/>
      <c r="W288" s="160"/>
      <c r="X288" s="158"/>
      <c r="Y288" s="159"/>
      <c r="Z288" s="160"/>
      <c r="AA288" s="158"/>
      <c r="AB288" s="159"/>
      <c r="AC288" s="160"/>
      <c r="AD288" s="654">
        <f>SUM(I288:AC288)</f>
        <v>8236.08</v>
      </c>
      <c r="AE288" s="655"/>
      <c r="AF288" s="656"/>
    </row>
    <row r="289" spans="2:32" s="4" customFormat="1" ht="14.25" customHeight="1" x14ac:dyDescent="0.2">
      <c r="B289" s="3"/>
      <c r="C289" s="236" t="s">
        <v>170</v>
      </c>
      <c r="D289" s="237"/>
      <c r="E289" s="237"/>
      <c r="F289" s="237"/>
      <c r="G289" s="237"/>
      <c r="H289" s="542"/>
      <c r="I289" s="158"/>
      <c r="J289" s="159"/>
      <c r="K289" s="160"/>
      <c r="L289" s="158"/>
      <c r="M289" s="159"/>
      <c r="N289" s="160"/>
      <c r="O289" s="158"/>
      <c r="P289" s="159"/>
      <c r="Q289" s="160"/>
      <c r="R289" s="158"/>
      <c r="S289" s="159"/>
      <c r="T289" s="160"/>
      <c r="U289" s="158"/>
      <c r="V289" s="159"/>
      <c r="W289" s="160"/>
      <c r="X289" s="158"/>
      <c r="Y289" s="159"/>
      <c r="Z289" s="160"/>
      <c r="AA289" s="158"/>
      <c r="AB289" s="159"/>
      <c r="AC289" s="160"/>
      <c r="AD289" s="654">
        <f>SUM(I289:AC289)</f>
        <v>0</v>
      </c>
      <c r="AE289" s="655"/>
      <c r="AF289" s="656"/>
    </row>
    <row r="290" spans="2:32" s="4" customFormat="1" ht="14.25" customHeight="1" x14ac:dyDescent="0.2">
      <c r="B290" s="3"/>
      <c r="C290" s="236" t="s">
        <v>171</v>
      </c>
      <c r="D290" s="237"/>
      <c r="E290" s="237"/>
      <c r="F290" s="237"/>
      <c r="G290" s="237"/>
      <c r="H290" s="542"/>
      <c r="I290" s="158"/>
      <c r="J290" s="159"/>
      <c r="K290" s="160"/>
      <c r="L290" s="158"/>
      <c r="M290" s="159"/>
      <c r="N290" s="160"/>
      <c r="O290" s="158"/>
      <c r="P290" s="159"/>
      <c r="Q290" s="160"/>
      <c r="R290" s="158"/>
      <c r="S290" s="159"/>
      <c r="T290" s="160"/>
      <c r="U290" s="158"/>
      <c r="V290" s="159"/>
      <c r="W290" s="160"/>
      <c r="X290" s="158"/>
      <c r="Y290" s="159"/>
      <c r="Z290" s="160"/>
      <c r="AA290" s="158"/>
      <c r="AB290" s="159"/>
      <c r="AC290" s="160"/>
      <c r="AD290" s="654">
        <f>SUM(I290:AC290)</f>
        <v>0</v>
      </c>
      <c r="AE290" s="655"/>
      <c r="AF290" s="656"/>
    </row>
    <row r="291" spans="2:32" s="4" customFormat="1" ht="21.75" customHeight="1" thickBot="1" x14ac:dyDescent="0.25">
      <c r="B291" s="3"/>
      <c r="C291" s="363" t="s">
        <v>172</v>
      </c>
      <c r="D291" s="364"/>
      <c r="E291" s="364"/>
      <c r="F291" s="364"/>
      <c r="G291" s="364"/>
      <c r="H291" s="365"/>
      <c r="I291" s="688">
        <f>I287+I288-I289+I290</f>
        <v>0</v>
      </c>
      <c r="J291" s="689"/>
      <c r="K291" s="690"/>
      <c r="L291" s="688">
        <f>L287+L288-L289+L290</f>
        <v>35385.08</v>
      </c>
      <c r="M291" s="689"/>
      <c r="N291" s="690"/>
      <c r="O291" s="688">
        <f>O287+O288-O289+O290</f>
        <v>0</v>
      </c>
      <c r="P291" s="689"/>
      <c r="Q291" s="690"/>
      <c r="R291" s="688">
        <f>R287+R288-R289+R290</f>
        <v>0</v>
      </c>
      <c r="S291" s="689"/>
      <c r="T291" s="690"/>
      <c r="U291" s="688">
        <f>U287+U288-U289+U290</f>
        <v>13753.07</v>
      </c>
      <c r="V291" s="689"/>
      <c r="W291" s="690"/>
      <c r="X291" s="688">
        <f>X287+X288-X289+X290</f>
        <v>0</v>
      </c>
      <c r="Y291" s="689"/>
      <c r="Z291" s="690"/>
      <c r="AA291" s="688">
        <f>AA287+AA288-AA289+AA290</f>
        <v>0</v>
      </c>
      <c r="AB291" s="689"/>
      <c r="AC291" s="690"/>
      <c r="AD291" s="688">
        <f>AD287+AD288-AD289+AD290</f>
        <v>49138.15</v>
      </c>
      <c r="AE291" s="689"/>
      <c r="AF291" s="690"/>
    </row>
    <row r="292" spans="2:32" s="4" customFormat="1" ht="14.25" customHeight="1" thickBot="1" x14ac:dyDescent="0.25">
      <c r="B292" s="3"/>
      <c r="C292" s="599" t="s">
        <v>174</v>
      </c>
      <c r="D292" s="684"/>
      <c r="E292" s="684"/>
      <c r="F292" s="684"/>
      <c r="G292" s="684"/>
      <c r="H292" s="684"/>
      <c r="I292" s="684"/>
      <c r="J292" s="684"/>
      <c r="K292" s="684"/>
      <c r="L292" s="684"/>
      <c r="M292" s="684"/>
      <c r="N292" s="684"/>
      <c r="O292" s="684"/>
      <c r="P292" s="684"/>
      <c r="Q292" s="684"/>
      <c r="R292" s="684"/>
      <c r="S292" s="684"/>
      <c r="T292" s="684"/>
      <c r="U292" s="684"/>
      <c r="V292" s="684"/>
      <c r="W292" s="684"/>
      <c r="X292" s="684"/>
      <c r="Y292" s="684"/>
      <c r="Z292" s="684"/>
      <c r="AA292" s="684"/>
      <c r="AB292" s="684"/>
      <c r="AC292" s="684"/>
      <c r="AD292" s="684"/>
      <c r="AE292" s="684"/>
      <c r="AF292" s="691"/>
    </row>
    <row r="293" spans="2:32" s="4" customFormat="1" ht="21.75" customHeight="1" x14ac:dyDescent="0.2">
      <c r="B293" s="3"/>
      <c r="C293" s="318" t="s">
        <v>168</v>
      </c>
      <c r="D293" s="319"/>
      <c r="E293" s="319"/>
      <c r="F293" s="319"/>
      <c r="G293" s="319"/>
      <c r="H293" s="320"/>
      <c r="I293" s="176"/>
      <c r="J293" s="177"/>
      <c r="K293" s="178"/>
      <c r="L293" s="176"/>
      <c r="M293" s="177"/>
      <c r="N293" s="178"/>
      <c r="O293" s="176"/>
      <c r="P293" s="177"/>
      <c r="Q293" s="178"/>
      <c r="R293" s="176"/>
      <c r="S293" s="177"/>
      <c r="T293" s="178"/>
      <c r="U293" s="176"/>
      <c r="V293" s="177"/>
      <c r="W293" s="178"/>
      <c r="X293" s="176"/>
      <c r="Y293" s="177"/>
      <c r="Z293" s="178"/>
      <c r="AA293" s="176"/>
      <c r="AB293" s="177"/>
      <c r="AC293" s="178"/>
      <c r="AD293" s="663">
        <f>SUM(I293:AC293)</f>
        <v>0</v>
      </c>
      <c r="AE293" s="664"/>
      <c r="AF293" s="665"/>
    </row>
    <row r="294" spans="2:32" s="4" customFormat="1" ht="14.25" customHeight="1" x14ac:dyDescent="0.2">
      <c r="B294" s="3"/>
      <c r="C294" s="236" t="s">
        <v>169</v>
      </c>
      <c r="D294" s="237"/>
      <c r="E294" s="237"/>
      <c r="F294" s="237"/>
      <c r="G294" s="237"/>
      <c r="H294" s="542"/>
      <c r="I294" s="158"/>
      <c r="J294" s="159"/>
      <c r="K294" s="160"/>
      <c r="L294" s="158"/>
      <c r="M294" s="159"/>
      <c r="N294" s="160"/>
      <c r="O294" s="158"/>
      <c r="P294" s="159"/>
      <c r="Q294" s="160"/>
      <c r="R294" s="158"/>
      <c r="S294" s="159"/>
      <c r="T294" s="160"/>
      <c r="U294" s="158"/>
      <c r="V294" s="159"/>
      <c r="W294" s="160"/>
      <c r="X294" s="158"/>
      <c r="Y294" s="159"/>
      <c r="Z294" s="160"/>
      <c r="AA294" s="158"/>
      <c r="AB294" s="159"/>
      <c r="AC294" s="160"/>
      <c r="AD294" s="654">
        <f>SUM(I294:AC294)</f>
        <v>0</v>
      </c>
      <c r="AE294" s="655"/>
      <c r="AF294" s="656"/>
    </row>
    <row r="295" spans="2:32" s="4" customFormat="1" ht="14.25" customHeight="1" x14ac:dyDescent="0.2">
      <c r="B295" s="3"/>
      <c r="C295" s="236" t="s">
        <v>170</v>
      </c>
      <c r="D295" s="237"/>
      <c r="E295" s="237"/>
      <c r="F295" s="237"/>
      <c r="G295" s="237"/>
      <c r="H295" s="542"/>
      <c r="I295" s="158"/>
      <c r="J295" s="159"/>
      <c r="K295" s="160"/>
      <c r="L295" s="158"/>
      <c r="M295" s="159"/>
      <c r="N295" s="160"/>
      <c r="O295" s="158"/>
      <c r="P295" s="159"/>
      <c r="Q295" s="160"/>
      <c r="R295" s="158"/>
      <c r="S295" s="159"/>
      <c r="T295" s="160"/>
      <c r="U295" s="158"/>
      <c r="V295" s="159"/>
      <c r="W295" s="160"/>
      <c r="X295" s="158"/>
      <c r="Y295" s="159"/>
      <c r="Z295" s="160"/>
      <c r="AA295" s="158"/>
      <c r="AB295" s="159"/>
      <c r="AC295" s="160"/>
      <c r="AD295" s="654">
        <f>SUM(I294:AC294)</f>
        <v>0</v>
      </c>
      <c r="AE295" s="655"/>
      <c r="AF295" s="656"/>
    </row>
    <row r="296" spans="2:32" s="4" customFormat="1" ht="14.25" customHeight="1" x14ac:dyDescent="0.2">
      <c r="B296" s="3"/>
      <c r="C296" s="236" t="s">
        <v>171</v>
      </c>
      <c r="D296" s="237"/>
      <c r="E296" s="237"/>
      <c r="F296" s="237"/>
      <c r="G296" s="237"/>
      <c r="H296" s="542"/>
      <c r="I296" s="158"/>
      <c r="J296" s="159"/>
      <c r="K296" s="160"/>
      <c r="L296" s="158"/>
      <c r="M296" s="159"/>
      <c r="N296" s="160"/>
      <c r="O296" s="158"/>
      <c r="P296" s="159"/>
      <c r="Q296" s="160"/>
      <c r="R296" s="158"/>
      <c r="S296" s="159"/>
      <c r="T296" s="160"/>
      <c r="U296" s="158"/>
      <c r="V296" s="159"/>
      <c r="W296" s="160"/>
      <c r="X296" s="158"/>
      <c r="Y296" s="159"/>
      <c r="Z296" s="160"/>
      <c r="AA296" s="158"/>
      <c r="AB296" s="159"/>
      <c r="AC296" s="160"/>
      <c r="AD296" s="654">
        <f>SUM(I296:AC296)</f>
        <v>0</v>
      </c>
      <c r="AE296" s="655"/>
      <c r="AF296" s="656"/>
    </row>
    <row r="297" spans="2:32" s="4" customFormat="1" ht="21.75" customHeight="1" thickBot="1" x14ac:dyDescent="0.25">
      <c r="B297" s="3"/>
      <c r="C297" s="363" t="s">
        <v>172</v>
      </c>
      <c r="D297" s="364"/>
      <c r="E297" s="364"/>
      <c r="F297" s="364"/>
      <c r="G297" s="364"/>
      <c r="H297" s="365"/>
      <c r="I297" s="688">
        <f>I293+I294-I295+I296</f>
        <v>0</v>
      </c>
      <c r="J297" s="689"/>
      <c r="K297" s="690"/>
      <c r="L297" s="688">
        <f>L293+L294-L295+L296</f>
        <v>0</v>
      </c>
      <c r="M297" s="689"/>
      <c r="N297" s="690"/>
      <c r="O297" s="688">
        <f>O293+O294-O295+O296</f>
        <v>0</v>
      </c>
      <c r="P297" s="689"/>
      <c r="Q297" s="690"/>
      <c r="R297" s="688">
        <f>R293+R294-R295+R296</f>
        <v>0</v>
      </c>
      <c r="S297" s="689"/>
      <c r="T297" s="690"/>
      <c r="U297" s="688">
        <f>U293+U294-U295+U296</f>
        <v>0</v>
      </c>
      <c r="V297" s="689"/>
      <c r="W297" s="690"/>
      <c r="X297" s="688">
        <f>X293+X294-X295+X296</f>
        <v>0</v>
      </c>
      <c r="Y297" s="689"/>
      <c r="Z297" s="690"/>
      <c r="AA297" s="688">
        <f>AA293+AA294-AA295+AA296</f>
        <v>0</v>
      </c>
      <c r="AB297" s="689"/>
      <c r="AC297" s="690"/>
      <c r="AD297" s="688">
        <f>AD293+AD294-AD295+AD296</f>
        <v>0</v>
      </c>
      <c r="AE297" s="689"/>
      <c r="AF297" s="690"/>
    </row>
    <row r="298" spans="2:32" s="4" customFormat="1" ht="14.25" customHeight="1" thickBot="1" x14ac:dyDescent="0.25">
      <c r="B298" s="3"/>
      <c r="C298" s="599" t="s">
        <v>175</v>
      </c>
      <c r="D298" s="684"/>
      <c r="E298" s="684"/>
      <c r="F298" s="684"/>
      <c r="G298" s="684"/>
      <c r="H298" s="684"/>
      <c r="I298" s="684"/>
      <c r="J298" s="684"/>
      <c r="K298" s="684"/>
      <c r="L298" s="684"/>
      <c r="M298" s="684"/>
      <c r="N298" s="684"/>
      <c r="O298" s="684"/>
      <c r="P298" s="684"/>
      <c r="Q298" s="684"/>
      <c r="R298" s="684"/>
      <c r="S298" s="684"/>
      <c r="T298" s="684"/>
      <c r="U298" s="684"/>
      <c r="V298" s="684"/>
      <c r="W298" s="684"/>
      <c r="X298" s="684"/>
      <c r="Y298" s="684"/>
      <c r="Z298" s="684"/>
      <c r="AA298" s="684"/>
      <c r="AB298" s="684"/>
      <c r="AC298" s="684"/>
      <c r="AD298" s="684"/>
      <c r="AE298" s="684"/>
      <c r="AF298" s="691"/>
    </row>
    <row r="299" spans="2:32" s="4" customFormat="1" ht="36" customHeight="1" x14ac:dyDescent="0.2">
      <c r="B299" s="3"/>
      <c r="C299" s="318" t="s">
        <v>584</v>
      </c>
      <c r="D299" s="319"/>
      <c r="E299" s="319"/>
      <c r="F299" s="319"/>
      <c r="G299" s="319"/>
      <c r="H299" s="320"/>
      <c r="I299" s="663">
        <f>I281-I287-I293</f>
        <v>0</v>
      </c>
      <c r="J299" s="664"/>
      <c r="K299" s="665"/>
      <c r="L299" s="663">
        <f>L281-L287-L293</f>
        <v>30885</v>
      </c>
      <c r="M299" s="664"/>
      <c r="N299" s="665"/>
      <c r="O299" s="663">
        <f>O281-O287-O293</f>
        <v>0</v>
      </c>
      <c r="P299" s="664"/>
      <c r="Q299" s="665"/>
      <c r="R299" s="663">
        <f>R281-R287-R293</f>
        <v>0</v>
      </c>
      <c r="S299" s="664"/>
      <c r="T299" s="665"/>
      <c r="U299" s="663">
        <f>U281-U287-U293</f>
        <v>-6.9999999999708962E-2</v>
      </c>
      <c r="V299" s="664"/>
      <c r="W299" s="665"/>
      <c r="X299" s="663">
        <f>X281-X287-X293</f>
        <v>0</v>
      </c>
      <c r="Y299" s="664"/>
      <c r="Z299" s="665"/>
      <c r="AA299" s="663">
        <f>AA281-AA287-AA293</f>
        <v>0</v>
      </c>
      <c r="AB299" s="664"/>
      <c r="AC299" s="665"/>
      <c r="AD299" s="663">
        <f>AD281-AD287-AD293</f>
        <v>30884.93</v>
      </c>
      <c r="AE299" s="664"/>
      <c r="AF299" s="665"/>
    </row>
    <row r="300" spans="2:32" s="4" customFormat="1" ht="30" customHeight="1" thickBot="1" x14ac:dyDescent="0.25">
      <c r="B300" s="3"/>
      <c r="C300" s="363" t="s">
        <v>176</v>
      </c>
      <c r="D300" s="364"/>
      <c r="E300" s="364"/>
      <c r="F300" s="364"/>
      <c r="G300" s="364"/>
      <c r="H300" s="365"/>
      <c r="I300" s="688">
        <f>I285-I291-I297</f>
        <v>0</v>
      </c>
      <c r="J300" s="689"/>
      <c r="K300" s="690"/>
      <c r="L300" s="688">
        <f>L285-L291-L297</f>
        <v>22648.92</v>
      </c>
      <c r="M300" s="689"/>
      <c r="N300" s="690"/>
      <c r="O300" s="688">
        <f>O285-O291-O297</f>
        <v>0</v>
      </c>
      <c r="P300" s="689"/>
      <c r="Q300" s="690"/>
      <c r="R300" s="688">
        <f>R285-R291-R297</f>
        <v>0</v>
      </c>
      <c r="S300" s="689"/>
      <c r="T300" s="690"/>
      <c r="U300" s="688">
        <f>U285-U291-U297</f>
        <v>-6.9999999999708962E-2</v>
      </c>
      <c r="V300" s="689"/>
      <c r="W300" s="690"/>
      <c r="X300" s="688">
        <f>X285-X291-X297</f>
        <v>0</v>
      </c>
      <c r="Y300" s="689"/>
      <c r="Z300" s="690"/>
      <c r="AA300" s="688">
        <f>AA285-AA291-AA297</f>
        <v>0</v>
      </c>
      <c r="AB300" s="689"/>
      <c r="AC300" s="690"/>
      <c r="AD300" s="688">
        <f>AD285-AD291-AD297</f>
        <v>22648.85</v>
      </c>
      <c r="AE300" s="689"/>
      <c r="AF300" s="690"/>
    </row>
    <row r="301" spans="2:32" s="4" customFormat="1" ht="14.25" x14ac:dyDescent="0.2">
      <c r="B301" s="3"/>
    </row>
    <row r="302" spans="2:32" s="4" customFormat="1" ht="15" thickBot="1" x14ac:dyDescent="0.25">
      <c r="B302" s="3"/>
    </row>
    <row r="303" spans="2:32" s="4" customFormat="1" ht="24.95" customHeight="1" thickBot="1" x14ac:dyDescent="0.25">
      <c r="B303" s="3"/>
      <c r="C303" s="188" t="s">
        <v>160</v>
      </c>
      <c r="D303" s="189"/>
      <c r="E303" s="189"/>
      <c r="F303" s="189"/>
      <c r="G303" s="189"/>
      <c r="H303" s="189"/>
      <c r="I303" s="189"/>
      <c r="J303" s="189"/>
      <c r="K303" s="189"/>
      <c r="L303" s="189"/>
      <c r="M303" s="189"/>
      <c r="N303" s="189"/>
      <c r="O303" s="189"/>
      <c r="P303" s="189"/>
      <c r="Q303" s="190"/>
      <c r="R303" s="188" t="s">
        <v>177</v>
      </c>
      <c r="S303" s="189"/>
      <c r="T303" s="189"/>
      <c r="U303" s="189"/>
      <c r="V303" s="189"/>
      <c r="W303" s="189"/>
      <c r="X303" s="189"/>
      <c r="Y303" s="189"/>
      <c r="Z303" s="189"/>
      <c r="AA303" s="189"/>
      <c r="AB303" s="189"/>
      <c r="AC303" s="189"/>
      <c r="AD303" s="189"/>
      <c r="AE303" s="189"/>
      <c r="AF303" s="190"/>
    </row>
    <row r="304" spans="2:32" s="4" customFormat="1" ht="24.95" customHeight="1" x14ac:dyDescent="0.2">
      <c r="B304" s="3"/>
      <c r="C304" s="173" t="s">
        <v>178</v>
      </c>
      <c r="D304" s="174"/>
      <c r="E304" s="174"/>
      <c r="F304" s="174"/>
      <c r="G304" s="174"/>
      <c r="H304" s="174"/>
      <c r="I304" s="174"/>
      <c r="J304" s="174"/>
      <c r="K304" s="174"/>
      <c r="L304" s="174"/>
      <c r="M304" s="174"/>
      <c r="N304" s="174"/>
      <c r="O304" s="174"/>
      <c r="P304" s="174"/>
      <c r="Q304" s="175"/>
      <c r="R304" s="176">
        <v>0</v>
      </c>
      <c r="S304" s="177"/>
      <c r="T304" s="177"/>
      <c r="U304" s="177"/>
      <c r="V304" s="177"/>
      <c r="W304" s="177"/>
      <c r="X304" s="177"/>
      <c r="Y304" s="177"/>
      <c r="Z304" s="177"/>
      <c r="AA304" s="177"/>
      <c r="AB304" s="177"/>
      <c r="AC304" s="177"/>
      <c r="AD304" s="177"/>
      <c r="AE304" s="177"/>
      <c r="AF304" s="178"/>
    </row>
    <row r="305" spans="2:33" s="4" customFormat="1" ht="24.95" customHeight="1" thickBot="1" x14ac:dyDescent="0.25">
      <c r="B305" s="3"/>
      <c r="C305" s="312" t="s">
        <v>179</v>
      </c>
      <c r="D305" s="313"/>
      <c r="E305" s="313"/>
      <c r="F305" s="313"/>
      <c r="G305" s="313"/>
      <c r="H305" s="313"/>
      <c r="I305" s="313"/>
      <c r="J305" s="313"/>
      <c r="K305" s="313"/>
      <c r="L305" s="313"/>
      <c r="M305" s="313"/>
      <c r="N305" s="313"/>
      <c r="O305" s="313"/>
      <c r="P305" s="313"/>
      <c r="Q305" s="314"/>
      <c r="R305" s="552">
        <v>0</v>
      </c>
      <c r="S305" s="222"/>
      <c r="T305" s="222"/>
      <c r="U305" s="222"/>
      <c r="V305" s="222"/>
      <c r="W305" s="222"/>
      <c r="X305" s="222"/>
      <c r="Y305" s="222"/>
      <c r="Z305" s="222"/>
      <c r="AA305" s="222"/>
      <c r="AB305" s="222"/>
      <c r="AC305" s="222"/>
      <c r="AD305" s="222"/>
      <c r="AE305" s="222"/>
      <c r="AF305" s="223"/>
    </row>
    <row r="306" spans="2:33" s="4" customFormat="1" ht="13.5" customHeight="1" x14ac:dyDescent="0.2">
      <c r="B306" s="3"/>
    </row>
    <row r="307" spans="2:33" s="4" customFormat="1" ht="14.25" x14ac:dyDescent="0.2">
      <c r="B307" s="3"/>
      <c r="C307" s="14" t="s">
        <v>180</v>
      </c>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row>
    <row r="308" spans="2:33" s="4" customFormat="1" ht="14.25" x14ac:dyDescent="0.2">
      <c r="B308" s="3"/>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row>
    <row r="309" spans="2:33" s="4" customFormat="1" ht="14.25" x14ac:dyDescent="0.2">
      <c r="B309" s="3"/>
      <c r="C309" s="17" t="s">
        <v>181</v>
      </c>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row>
    <row r="310" spans="2:33" s="4" customFormat="1" ht="15" thickBot="1" x14ac:dyDescent="0.25">
      <c r="B310" s="3"/>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row>
    <row r="311" spans="2:33" s="4" customFormat="1" ht="15.75" customHeight="1" thickBot="1" x14ac:dyDescent="0.25">
      <c r="B311" s="3"/>
      <c r="C311" s="292" t="s">
        <v>182</v>
      </c>
      <c r="D311" s="293"/>
      <c r="E311" s="293"/>
      <c r="F311" s="294"/>
      <c r="G311" s="188" t="s">
        <v>54</v>
      </c>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row>
    <row r="312" spans="2:33" s="4" customFormat="1" ht="69.95" customHeight="1" thickBot="1" x14ac:dyDescent="0.25">
      <c r="B312" s="3"/>
      <c r="C312" s="295"/>
      <c r="D312" s="296"/>
      <c r="E312" s="296"/>
      <c r="F312" s="297"/>
      <c r="G312" s="191" t="s">
        <v>183</v>
      </c>
      <c r="H312" s="192"/>
      <c r="I312" s="193"/>
      <c r="J312" s="191" t="s">
        <v>98</v>
      </c>
      <c r="K312" s="192"/>
      <c r="L312" s="193"/>
      <c r="M312" s="191" t="s">
        <v>184</v>
      </c>
      <c r="N312" s="192"/>
      <c r="O312" s="193"/>
      <c r="P312" s="191" t="s">
        <v>185</v>
      </c>
      <c r="Q312" s="192"/>
      <c r="R312" s="193"/>
      <c r="S312" s="191" t="s">
        <v>186</v>
      </c>
      <c r="T312" s="192"/>
      <c r="U312" s="193"/>
      <c r="V312" s="191" t="s">
        <v>187</v>
      </c>
      <c r="W312" s="192"/>
      <c r="X312" s="193"/>
      <c r="Y312" s="191" t="s">
        <v>188</v>
      </c>
      <c r="Z312" s="192"/>
      <c r="AA312" s="193"/>
      <c r="AB312" s="191" t="s">
        <v>189</v>
      </c>
      <c r="AC312" s="192"/>
      <c r="AD312" s="193"/>
      <c r="AE312" s="191" t="s">
        <v>67</v>
      </c>
      <c r="AF312" s="192"/>
    </row>
    <row r="313" spans="2:33" s="4" customFormat="1" ht="15.75" customHeight="1" thickBot="1" x14ac:dyDescent="0.25">
      <c r="B313" s="3"/>
      <c r="C313" s="599" t="s">
        <v>167</v>
      </c>
      <c r="D313" s="684"/>
      <c r="E313" s="684"/>
      <c r="F313" s="684"/>
      <c r="G313" s="684"/>
      <c r="H313" s="684"/>
      <c r="I313" s="684"/>
      <c r="J313" s="684"/>
      <c r="K313" s="684"/>
      <c r="L313" s="684"/>
      <c r="M313" s="684"/>
      <c r="N313" s="684"/>
      <c r="O313" s="684"/>
      <c r="P313" s="684"/>
      <c r="Q313" s="684"/>
      <c r="R313" s="684"/>
      <c r="S313" s="684"/>
      <c r="T313" s="684"/>
      <c r="U313" s="684"/>
      <c r="V313" s="684"/>
      <c r="W313" s="684"/>
      <c r="X313" s="684"/>
      <c r="Y313" s="684"/>
      <c r="Z313" s="684"/>
      <c r="AA313" s="684"/>
      <c r="AB313" s="684"/>
      <c r="AC313" s="684"/>
      <c r="AD313" s="684"/>
      <c r="AE313" s="684"/>
      <c r="AF313" s="684"/>
    </row>
    <row r="314" spans="2:33" s="4" customFormat="1" ht="50.25" customHeight="1" x14ac:dyDescent="0.2">
      <c r="B314" s="3"/>
      <c r="C314" s="318" t="s">
        <v>190</v>
      </c>
      <c r="D314" s="319"/>
      <c r="E314" s="319"/>
      <c r="F314" s="320"/>
      <c r="G314" s="685">
        <v>80.069999999999993</v>
      </c>
      <c r="H314" s="686"/>
      <c r="I314" s="687"/>
      <c r="J314" s="176">
        <v>3929447.9</v>
      </c>
      <c r="K314" s="177"/>
      <c r="L314" s="178"/>
      <c r="M314" s="176">
        <v>1429348.27</v>
      </c>
      <c r="N314" s="177"/>
      <c r="O314" s="178"/>
      <c r="P314" s="176"/>
      <c r="Q314" s="177"/>
      <c r="R314" s="178"/>
      <c r="S314" s="176"/>
      <c r="T314" s="177"/>
      <c r="U314" s="178"/>
      <c r="V314" s="176">
        <v>65534.76</v>
      </c>
      <c r="W314" s="177"/>
      <c r="X314" s="178"/>
      <c r="Y314" s="176">
        <v>0</v>
      </c>
      <c r="Z314" s="177"/>
      <c r="AA314" s="178"/>
      <c r="AB314" s="176"/>
      <c r="AC314" s="177"/>
      <c r="AD314" s="178"/>
      <c r="AE314" s="663">
        <f>SUM(G314:AD314)</f>
        <v>5424411</v>
      </c>
      <c r="AF314" s="664"/>
    </row>
    <row r="315" spans="2:33" s="4" customFormat="1" ht="14.25" x14ac:dyDescent="0.2">
      <c r="B315" s="3"/>
      <c r="C315" s="236" t="s">
        <v>169</v>
      </c>
      <c r="D315" s="237"/>
      <c r="E315" s="237"/>
      <c r="F315" s="542"/>
      <c r="G315" s="167"/>
      <c r="H315" s="168"/>
      <c r="I315" s="169"/>
      <c r="J315" s="170"/>
      <c r="K315" s="171"/>
      <c r="L315" s="172"/>
      <c r="M315" s="170">
        <v>99721.94</v>
      </c>
      <c r="N315" s="171"/>
      <c r="O315" s="172"/>
      <c r="P315" s="170"/>
      <c r="Q315" s="171"/>
      <c r="R315" s="172"/>
      <c r="S315" s="170"/>
      <c r="T315" s="171"/>
      <c r="U315" s="172"/>
      <c r="V315" s="170"/>
      <c r="W315" s="171"/>
      <c r="X315" s="172"/>
      <c r="Y315" s="170"/>
      <c r="Z315" s="171"/>
      <c r="AA315" s="172"/>
      <c r="AB315" s="158"/>
      <c r="AC315" s="159"/>
      <c r="AD315" s="160"/>
      <c r="AE315" s="654">
        <f>SUM(G315:AD315)</f>
        <v>99721.94</v>
      </c>
      <c r="AF315" s="655"/>
    </row>
    <row r="316" spans="2:33" s="4" customFormat="1" ht="14.25" x14ac:dyDescent="0.2">
      <c r="B316" s="3"/>
      <c r="C316" s="236" t="s">
        <v>170</v>
      </c>
      <c r="D316" s="237"/>
      <c r="E316" s="237"/>
      <c r="F316" s="542"/>
      <c r="G316" s="167"/>
      <c r="H316" s="168"/>
      <c r="I316" s="169"/>
      <c r="J316" s="170">
        <v>268014.98</v>
      </c>
      <c r="K316" s="171"/>
      <c r="L316" s="172"/>
      <c r="M316" s="170">
        <v>38891.57</v>
      </c>
      <c r="N316" s="171"/>
      <c r="O316" s="172"/>
      <c r="P316" s="170"/>
      <c r="Q316" s="171"/>
      <c r="R316" s="172"/>
      <c r="S316" s="170"/>
      <c r="T316" s="171"/>
      <c r="U316" s="172"/>
      <c r="V316" s="170">
        <v>0</v>
      </c>
      <c r="W316" s="171"/>
      <c r="X316" s="172"/>
      <c r="Y316" s="170"/>
      <c r="Z316" s="171"/>
      <c r="AA316" s="172"/>
      <c r="AB316" s="158"/>
      <c r="AC316" s="159"/>
      <c r="AD316" s="160"/>
      <c r="AE316" s="654">
        <f>SUM(G316:AD316)</f>
        <v>306906.55</v>
      </c>
      <c r="AF316" s="655"/>
    </row>
    <row r="317" spans="2:33" s="4" customFormat="1" ht="14.25" x14ac:dyDescent="0.2">
      <c r="B317" s="3"/>
      <c r="C317" s="236" t="s">
        <v>171</v>
      </c>
      <c r="D317" s="237"/>
      <c r="E317" s="237"/>
      <c r="F317" s="542"/>
      <c r="G317" s="167"/>
      <c r="H317" s="168"/>
      <c r="I317" s="169"/>
      <c r="J317" s="170"/>
      <c r="K317" s="171"/>
      <c r="L317" s="172"/>
      <c r="M317" s="170"/>
      <c r="N317" s="171"/>
      <c r="O317" s="172"/>
      <c r="P317" s="170"/>
      <c r="Q317" s="171"/>
      <c r="R317" s="172"/>
      <c r="S317" s="170"/>
      <c r="T317" s="171"/>
      <c r="U317" s="172"/>
      <c r="V317" s="170"/>
      <c r="W317" s="171"/>
      <c r="X317" s="172"/>
      <c r="Y317" s="170"/>
      <c r="Z317" s="171"/>
      <c r="AA317" s="172"/>
      <c r="AB317" s="158"/>
      <c r="AC317" s="159"/>
      <c r="AD317" s="160"/>
      <c r="AE317" s="654">
        <f>SUM(G317:AD317)</f>
        <v>0</v>
      </c>
      <c r="AF317" s="655"/>
    </row>
    <row r="318" spans="2:33" s="4" customFormat="1" ht="36.75" customHeight="1" thickBot="1" x14ac:dyDescent="0.25">
      <c r="B318" s="3"/>
      <c r="C318" s="363" t="s">
        <v>585</v>
      </c>
      <c r="D318" s="364"/>
      <c r="E318" s="364"/>
      <c r="F318" s="365"/>
      <c r="G318" s="678">
        <f>G314+G315-G316+G317</f>
        <v>80.069999999999993</v>
      </c>
      <c r="H318" s="679"/>
      <c r="I318" s="680"/>
      <c r="J318" s="678">
        <f>J314+J315-J316+J317</f>
        <v>3661432.92</v>
      </c>
      <c r="K318" s="679"/>
      <c r="L318" s="680"/>
      <c r="M318" s="678">
        <f>M314+M315-M316+M317</f>
        <v>1490178.64</v>
      </c>
      <c r="N318" s="679"/>
      <c r="O318" s="680"/>
      <c r="P318" s="678">
        <f>P314+P315-P316+P317</f>
        <v>0</v>
      </c>
      <c r="Q318" s="679"/>
      <c r="R318" s="680"/>
      <c r="S318" s="678">
        <f>S314+S315-S316+S317</f>
        <v>0</v>
      </c>
      <c r="T318" s="679"/>
      <c r="U318" s="680"/>
      <c r="V318" s="678">
        <f>V314+V315-V316+V317</f>
        <v>65534.76</v>
      </c>
      <c r="W318" s="679"/>
      <c r="X318" s="680"/>
      <c r="Y318" s="678">
        <f>Y314+Y315-Y316+Y317</f>
        <v>0</v>
      </c>
      <c r="Z318" s="679"/>
      <c r="AA318" s="680"/>
      <c r="AB318" s="678">
        <f>AB314+AB315-AB316+AB317</f>
        <v>0</v>
      </c>
      <c r="AC318" s="679"/>
      <c r="AD318" s="680"/>
      <c r="AE318" s="678">
        <f>AE314+AE315-AE316+AE317</f>
        <v>5217226.3900000006</v>
      </c>
      <c r="AF318" s="679"/>
      <c r="AG318" s="36"/>
    </row>
    <row r="319" spans="2:33" s="4" customFormat="1" ht="15.75" customHeight="1" thickBot="1" x14ac:dyDescent="0.25">
      <c r="B319" s="3"/>
      <c r="C319" s="599" t="s">
        <v>173</v>
      </c>
      <c r="D319" s="684"/>
      <c r="E319" s="684"/>
      <c r="F319" s="684"/>
      <c r="G319" s="684"/>
      <c r="H319" s="684"/>
      <c r="I319" s="684"/>
      <c r="J319" s="684"/>
      <c r="K319" s="684"/>
      <c r="L319" s="684"/>
      <c r="M319" s="684"/>
      <c r="N319" s="684"/>
      <c r="O319" s="684"/>
      <c r="P319" s="684"/>
      <c r="Q319" s="684"/>
      <c r="R319" s="684"/>
      <c r="S319" s="684"/>
      <c r="T319" s="684"/>
      <c r="U319" s="684"/>
      <c r="V319" s="684"/>
      <c r="W319" s="684"/>
      <c r="X319" s="684"/>
      <c r="Y319" s="684"/>
      <c r="Z319" s="684"/>
      <c r="AA319" s="684"/>
      <c r="AB319" s="684"/>
      <c r="AC319" s="684"/>
      <c r="AD319" s="684"/>
      <c r="AE319" s="684"/>
      <c r="AF319" s="684"/>
    </row>
    <row r="320" spans="2:33" s="4" customFormat="1" ht="35.25" customHeight="1" x14ac:dyDescent="0.2">
      <c r="B320" s="3"/>
      <c r="C320" s="318" t="s">
        <v>192</v>
      </c>
      <c r="D320" s="319"/>
      <c r="E320" s="319"/>
      <c r="F320" s="320"/>
      <c r="G320" s="685"/>
      <c r="H320" s="686"/>
      <c r="I320" s="687"/>
      <c r="J320" s="176">
        <v>1942606.12</v>
      </c>
      <c r="K320" s="177"/>
      <c r="L320" s="178"/>
      <c r="M320" s="176">
        <v>1318126.77</v>
      </c>
      <c r="N320" s="177"/>
      <c r="O320" s="178"/>
      <c r="P320" s="176"/>
      <c r="Q320" s="177"/>
      <c r="R320" s="178"/>
      <c r="S320" s="176"/>
      <c r="T320" s="177"/>
      <c r="U320" s="178"/>
      <c r="V320" s="176">
        <v>56871.83</v>
      </c>
      <c r="W320" s="177"/>
      <c r="X320" s="178"/>
      <c r="Y320" s="176"/>
      <c r="Z320" s="177"/>
      <c r="AA320" s="178"/>
      <c r="AB320" s="176"/>
      <c r="AC320" s="177"/>
      <c r="AD320" s="178"/>
      <c r="AE320" s="663">
        <f>SUM(G320:AD320)</f>
        <v>3317604.72</v>
      </c>
      <c r="AF320" s="664"/>
    </row>
    <row r="321" spans="2:34" s="4" customFormat="1" ht="14.25" x14ac:dyDescent="0.2">
      <c r="B321" s="3"/>
      <c r="C321" s="236" t="s">
        <v>169</v>
      </c>
      <c r="D321" s="237"/>
      <c r="E321" s="237"/>
      <c r="F321" s="542"/>
      <c r="G321" s="309"/>
      <c r="H321" s="310"/>
      <c r="I321" s="311"/>
      <c r="J321" s="158">
        <v>225484.39</v>
      </c>
      <c r="K321" s="159"/>
      <c r="L321" s="160"/>
      <c r="M321" s="158">
        <v>54343.96</v>
      </c>
      <c r="N321" s="159"/>
      <c r="O321" s="160"/>
      <c r="P321" s="158"/>
      <c r="Q321" s="159"/>
      <c r="R321" s="160"/>
      <c r="S321" s="158"/>
      <c r="T321" s="159"/>
      <c r="U321" s="160"/>
      <c r="V321" s="158">
        <v>2528.11</v>
      </c>
      <c r="W321" s="159"/>
      <c r="X321" s="160"/>
      <c r="Y321" s="158"/>
      <c r="Z321" s="159"/>
      <c r="AA321" s="160"/>
      <c r="AB321" s="158"/>
      <c r="AC321" s="159"/>
      <c r="AD321" s="160"/>
      <c r="AE321" s="654">
        <f>SUM(G321:AD321)</f>
        <v>282356.46000000002</v>
      </c>
      <c r="AF321" s="655"/>
    </row>
    <row r="322" spans="2:34" s="4" customFormat="1" ht="14.25" x14ac:dyDescent="0.2">
      <c r="B322" s="3"/>
      <c r="C322" s="236" t="s">
        <v>170</v>
      </c>
      <c r="D322" s="237"/>
      <c r="E322" s="237"/>
      <c r="F322" s="542"/>
      <c r="G322" s="309"/>
      <c r="H322" s="310"/>
      <c r="I322" s="311"/>
      <c r="J322" s="158">
        <v>268014.98</v>
      </c>
      <c r="K322" s="159"/>
      <c r="L322" s="160"/>
      <c r="M322" s="158">
        <v>38891.57</v>
      </c>
      <c r="N322" s="159"/>
      <c r="O322" s="160"/>
      <c r="P322" s="158"/>
      <c r="Q322" s="159"/>
      <c r="R322" s="160"/>
      <c r="S322" s="158"/>
      <c r="T322" s="159"/>
      <c r="U322" s="160"/>
      <c r="V322" s="170"/>
      <c r="W322" s="171"/>
      <c r="X322" s="172"/>
      <c r="Y322" s="158"/>
      <c r="Z322" s="159"/>
      <c r="AA322" s="160"/>
      <c r="AB322" s="158"/>
      <c r="AC322" s="159"/>
      <c r="AD322" s="160"/>
      <c r="AE322" s="654">
        <f>SUM(G322:AD322)</f>
        <v>306906.55</v>
      </c>
      <c r="AF322" s="655"/>
    </row>
    <row r="323" spans="2:34" s="4" customFormat="1" ht="14.25" x14ac:dyDescent="0.2">
      <c r="B323" s="3"/>
      <c r="C323" s="236" t="s">
        <v>171</v>
      </c>
      <c r="D323" s="237"/>
      <c r="E323" s="237"/>
      <c r="F323" s="542"/>
      <c r="G323" s="309"/>
      <c r="H323" s="310"/>
      <c r="I323" s="311"/>
      <c r="J323" s="158"/>
      <c r="K323" s="159"/>
      <c r="L323" s="160"/>
      <c r="M323" s="158"/>
      <c r="N323" s="159"/>
      <c r="O323" s="160"/>
      <c r="P323" s="158"/>
      <c r="Q323" s="159"/>
      <c r="R323" s="160"/>
      <c r="S323" s="158"/>
      <c r="T323" s="159"/>
      <c r="U323" s="160"/>
      <c r="V323" s="158"/>
      <c r="W323" s="159"/>
      <c r="X323" s="160"/>
      <c r="Y323" s="158"/>
      <c r="Z323" s="159"/>
      <c r="AA323" s="160"/>
      <c r="AB323" s="158"/>
      <c r="AC323" s="159"/>
      <c r="AD323" s="160"/>
      <c r="AE323" s="654">
        <f>SUM(G323:AD323)</f>
        <v>0</v>
      </c>
      <c r="AF323" s="655"/>
      <c r="AH323" s="36"/>
    </row>
    <row r="324" spans="2:34" s="4" customFormat="1" ht="46.5" customHeight="1" thickBot="1" x14ac:dyDescent="0.25">
      <c r="B324" s="3"/>
      <c r="C324" s="363" t="s">
        <v>176</v>
      </c>
      <c r="D324" s="364"/>
      <c r="E324" s="364"/>
      <c r="F324" s="365"/>
      <c r="G324" s="678">
        <f>G320+G321-G322+G323</f>
        <v>0</v>
      </c>
      <c r="H324" s="679"/>
      <c r="I324" s="680"/>
      <c r="J324" s="678">
        <f>J320+J321-J322+J323</f>
        <v>1900075.5300000003</v>
      </c>
      <c r="K324" s="679"/>
      <c r="L324" s="680"/>
      <c r="M324" s="678">
        <f>M320+M321-M322+M323</f>
        <v>1333579.1599999999</v>
      </c>
      <c r="N324" s="679"/>
      <c r="O324" s="680"/>
      <c r="P324" s="678">
        <f>P320+P321-P322+P323</f>
        <v>0</v>
      </c>
      <c r="Q324" s="679"/>
      <c r="R324" s="680"/>
      <c r="S324" s="678">
        <f>S320+S321-S322+S323</f>
        <v>0</v>
      </c>
      <c r="T324" s="679"/>
      <c r="U324" s="680"/>
      <c r="V324" s="678">
        <f>V320+V321-V322+V323</f>
        <v>59399.94</v>
      </c>
      <c r="W324" s="679"/>
      <c r="X324" s="680"/>
      <c r="Y324" s="678">
        <f>Y320+Y321-Y322+Y323</f>
        <v>0</v>
      </c>
      <c r="Z324" s="679"/>
      <c r="AA324" s="680"/>
      <c r="AB324" s="678">
        <f>AB320+AB321-AB322+AB323</f>
        <v>0</v>
      </c>
      <c r="AC324" s="679"/>
      <c r="AD324" s="680"/>
      <c r="AE324" s="678">
        <f>AE320+AE321-AE322+AE323</f>
        <v>3293054.6300000004</v>
      </c>
      <c r="AF324" s="679"/>
      <c r="AG324" s="36"/>
    </row>
    <row r="325" spans="2:34" s="4" customFormat="1" ht="15.75" customHeight="1" thickBot="1" x14ac:dyDescent="0.25">
      <c r="B325" s="3"/>
      <c r="C325" s="599" t="s">
        <v>174</v>
      </c>
      <c r="D325" s="684"/>
      <c r="E325" s="684"/>
      <c r="F325" s="684"/>
      <c r="G325" s="684"/>
      <c r="H325" s="684"/>
      <c r="I325" s="684"/>
      <c r="J325" s="684"/>
      <c r="K325" s="684"/>
      <c r="L325" s="684"/>
      <c r="M325" s="684"/>
      <c r="N325" s="684"/>
      <c r="O325" s="684"/>
      <c r="P325" s="684"/>
      <c r="Q325" s="684"/>
      <c r="R325" s="684"/>
      <c r="S325" s="684"/>
      <c r="T325" s="684"/>
      <c r="U325" s="684"/>
      <c r="V325" s="684"/>
      <c r="W325" s="684"/>
      <c r="X325" s="684"/>
      <c r="Y325" s="684"/>
      <c r="Z325" s="684"/>
      <c r="AA325" s="684"/>
      <c r="AB325" s="684"/>
      <c r="AC325" s="684"/>
      <c r="AD325" s="684"/>
      <c r="AE325" s="684"/>
      <c r="AF325" s="684"/>
    </row>
    <row r="326" spans="2:34" s="4" customFormat="1" ht="22.5" customHeight="1" x14ac:dyDescent="0.2">
      <c r="B326" s="3"/>
      <c r="C326" s="318" t="s">
        <v>192</v>
      </c>
      <c r="D326" s="319"/>
      <c r="E326" s="319"/>
      <c r="F326" s="320"/>
      <c r="G326" s="685"/>
      <c r="H326" s="686"/>
      <c r="I326" s="687"/>
      <c r="J326" s="176">
        <v>81808.77</v>
      </c>
      <c r="K326" s="177"/>
      <c r="L326" s="178"/>
      <c r="M326" s="176"/>
      <c r="N326" s="177"/>
      <c r="O326" s="178"/>
      <c r="P326" s="176"/>
      <c r="Q326" s="177"/>
      <c r="R326" s="178"/>
      <c r="S326" s="176"/>
      <c r="T326" s="177"/>
      <c r="U326" s="178"/>
      <c r="V326" s="176"/>
      <c r="W326" s="177"/>
      <c r="X326" s="178"/>
      <c r="Y326" s="176"/>
      <c r="Z326" s="177"/>
      <c r="AA326" s="178"/>
      <c r="AB326" s="176"/>
      <c r="AC326" s="177"/>
      <c r="AD326" s="178"/>
      <c r="AE326" s="663">
        <f>SUM(G326:AD326)</f>
        <v>81808.77</v>
      </c>
      <c r="AF326" s="664"/>
    </row>
    <row r="327" spans="2:34" s="4" customFormat="1" ht="15" customHeight="1" x14ac:dyDescent="0.2">
      <c r="B327" s="3"/>
      <c r="C327" s="236" t="s">
        <v>169</v>
      </c>
      <c r="D327" s="237"/>
      <c r="E327" s="237"/>
      <c r="F327" s="542"/>
      <c r="G327" s="309"/>
      <c r="H327" s="310"/>
      <c r="I327" s="311"/>
      <c r="J327" s="158">
        <v>0</v>
      </c>
      <c r="K327" s="159"/>
      <c r="L327" s="160"/>
      <c r="M327" s="158"/>
      <c r="N327" s="159"/>
      <c r="O327" s="160"/>
      <c r="P327" s="158"/>
      <c r="Q327" s="159"/>
      <c r="R327" s="160"/>
      <c r="S327" s="158"/>
      <c r="T327" s="159"/>
      <c r="U327" s="160"/>
      <c r="V327" s="158"/>
      <c r="W327" s="159"/>
      <c r="X327" s="160"/>
      <c r="Y327" s="170"/>
      <c r="Z327" s="171"/>
      <c r="AA327" s="172"/>
      <c r="AB327" s="158"/>
      <c r="AC327" s="159"/>
      <c r="AD327" s="160"/>
      <c r="AE327" s="654">
        <f>SUM(G327:AD327)</f>
        <v>0</v>
      </c>
      <c r="AF327" s="655"/>
    </row>
    <row r="328" spans="2:34" s="4" customFormat="1" ht="15" customHeight="1" x14ac:dyDescent="0.2">
      <c r="B328" s="3"/>
      <c r="C328" s="236" t="s">
        <v>170</v>
      </c>
      <c r="D328" s="237"/>
      <c r="E328" s="237"/>
      <c r="F328" s="542"/>
      <c r="G328" s="309"/>
      <c r="H328" s="310"/>
      <c r="I328" s="311"/>
      <c r="J328" s="158">
        <v>10192.92</v>
      </c>
      <c r="K328" s="159"/>
      <c r="L328" s="160"/>
      <c r="M328" s="158"/>
      <c r="N328" s="159"/>
      <c r="O328" s="160"/>
      <c r="P328" s="158"/>
      <c r="Q328" s="159"/>
      <c r="R328" s="160"/>
      <c r="S328" s="158"/>
      <c r="T328" s="159"/>
      <c r="U328" s="160"/>
      <c r="V328" s="158"/>
      <c r="W328" s="159"/>
      <c r="X328" s="160"/>
      <c r="Y328" s="158"/>
      <c r="Z328" s="159"/>
      <c r="AA328" s="160"/>
      <c r="AB328" s="158"/>
      <c r="AC328" s="159"/>
      <c r="AD328" s="160"/>
      <c r="AE328" s="654">
        <f>SUM(G328:AD328)</f>
        <v>10192.92</v>
      </c>
      <c r="AF328" s="655"/>
    </row>
    <row r="329" spans="2:34" s="4" customFormat="1" ht="14.25" x14ac:dyDescent="0.2">
      <c r="B329" s="3"/>
      <c r="C329" s="236" t="s">
        <v>171</v>
      </c>
      <c r="D329" s="237"/>
      <c r="E329" s="237"/>
      <c r="F329" s="542"/>
      <c r="G329" s="309"/>
      <c r="H329" s="310"/>
      <c r="I329" s="311"/>
      <c r="J329" s="158"/>
      <c r="K329" s="159"/>
      <c r="L329" s="160"/>
      <c r="M329" s="158"/>
      <c r="N329" s="159"/>
      <c r="O329" s="160"/>
      <c r="P329" s="158"/>
      <c r="Q329" s="159"/>
      <c r="R329" s="160"/>
      <c r="S329" s="158"/>
      <c r="T329" s="159"/>
      <c r="U329" s="160"/>
      <c r="V329" s="158"/>
      <c r="W329" s="159"/>
      <c r="X329" s="160"/>
      <c r="Y329" s="158"/>
      <c r="Z329" s="159"/>
      <c r="AA329" s="160"/>
      <c r="AB329" s="158"/>
      <c r="AC329" s="159"/>
      <c r="AD329" s="160"/>
      <c r="AE329" s="654">
        <f>SUM(G329:AD329)</f>
        <v>0</v>
      </c>
      <c r="AF329" s="655"/>
    </row>
    <row r="330" spans="2:34" s="4" customFormat="1" ht="22.5" customHeight="1" thickBot="1" x14ac:dyDescent="0.25">
      <c r="B330" s="3"/>
      <c r="C330" s="363" t="s">
        <v>176</v>
      </c>
      <c r="D330" s="364"/>
      <c r="E330" s="364"/>
      <c r="F330" s="365"/>
      <c r="G330" s="678">
        <f>G326+G327-G328+G329</f>
        <v>0</v>
      </c>
      <c r="H330" s="679"/>
      <c r="I330" s="680"/>
      <c r="J330" s="678">
        <f>J326+J327-J328+J329</f>
        <v>71615.850000000006</v>
      </c>
      <c r="K330" s="679"/>
      <c r="L330" s="680"/>
      <c r="M330" s="678">
        <f>M326+M327-M328+M329</f>
        <v>0</v>
      </c>
      <c r="N330" s="679"/>
      <c r="O330" s="680"/>
      <c r="P330" s="678">
        <f>P326+P327-P328+P329</f>
        <v>0</v>
      </c>
      <c r="Q330" s="679"/>
      <c r="R330" s="680"/>
      <c r="S330" s="678">
        <f>S326+S327-S328+S329</f>
        <v>0</v>
      </c>
      <c r="T330" s="679"/>
      <c r="U330" s="680"/>
      <c r="V330" s="678">
        <f>V326+V327-V328+V329</f>
        <v>0</v>
      </c>
      <c r="W330" s="679"/>
      <c r="X330" s="680"/>
      <c r="Y330" s="678">
        <f>Y326+Y327-Y328+Y329</f>
        <v>0</v>
      </c>
      <c r="Z330" s="679"/>
      <c r="AA330" s="680"/>
      <c r="AB330" s="678">
        <f>AB326+AB327-AB328+AB329</f>
        <v>0</v>
      </c>
      <c r="AC330" s="679"/>
      <c r="AD330" s="680"/>
      <c r="AE330" s="678">
        <f>AE326+AE327-AE328+AE329</f>
        <v>71615.850000000006</v>
      </c>
      <c r="AF330" s="679"/>
    </row>
    <row r="331" spans="2:34" s="4" customFormat="1" ht="15.75" customHeight="1" thickBot="1" x14ac:dyDescent="0.25">
      <c r="B331" s="3"/>
      <c r="C331" s="599" t="s">
        <v>175</v>
      </c>
      <c r="D331" s="684"/>
      <c r="E331" s="684"/>
      <c r="F331" s="684"/>
      <c r="G331" s="684"/>
      <c r="H331" s="684"/>
      <c r="I331" s="684"/>
      <c r="J331" s="684"/>
      <c r="K331" s="684"/>
      <c r="L331" s="684"/>
      <c r="M331" s="684"/>
      <c r="N331" s="684"/>
      <c r="O331" s="684"/>
      <c r="P331" s="684"/>
      <c r="Q331" s="684"/>
      <c r="R331" s="684"/>
      <c r="S331" s="684"/>
      <c r="T331" s="684"/>
      <c r="U331" s="684"/>
      <c r="V331" s="684"/>
      <c r="W331" s="684"/>
      <c r="X331" s="684"/>
      <c r="Y331" s="684"/>
      <c r="Z331" s="684"/>
      <c r="AA331" s="684"/>
      <c r="AB331" s="684"/>
      <c r="AC331" s="684"/>
      <c r="AD331" s="684"/>
      <c r="AE331" s="684"/>
      <c r="AF331" s="684"/>
    </row>
    <row r="332" spans="2:34" s="4" customFormat="1" ht="22.5" customHeight="1" x14ac:dyDescent="0.2">
      <c r="B332" s="3"/>
      <c r="C332" s="318" t="s">
        <v>192</v>
      </c>
      <c r="D332" s="319"/>
      <c r="E332" s="319"/>
      <c r="F332" s="320"/>
      <c r="G332" s="681">
        <f>G314-G320-G326</f>
        <v>80.069999999999993</v>
      </c>
      <c r="H332" s="682"/>
      <c r="I332" s="683"/>
      <c r="J332" s="681">
        <f>J314-J320-J326</f>
        <v>1905033.0099999998</v>
      </c>
      <c r="K332" s="682"/>
      <c r="L332" s="683"/>
      <c r="M332" s="681">
        <f>M314-M320-M326</f>
        <v>111221.5</v>
      </c>
      <c r="N332" s="682"/>
      <c r="O332" s="683"/>
      <c r="P332" s="681">
        <f>P314-P320-P326</f>
        <v>0</v>
      </c>
      <c r="Q332" s="682"/>
      <c r="R332" s="683"/>
      <c r="S332" s="681">
        <f>S314-S320-S326</f>
        <v>0</v>
      </c>
      <c r="T332" s="682"/>
      <c r="U332" s="683"/>
      <c r="V332" s="681">
        <f>V314-V320-V326</f>
        <v>8662.93</v>
      </c>
      <c r="W332" s="682"/>
      <c r="X332" s="683"/>
      <c r="Y332" s="681">
        <f>Y314-Y320-Y326</f>
        <v>0</v>
      </c>
      <c r="Z332" s="682"/>
      <c r="AA332" s="683"/>
      <c r="AB332" s="681">
        <f>AB314-AB320-AB326</f>
        <v>0</v>
      </c>
      <c r="AC332" s="682"/>
      <c r="AD332" s="683"/>
      <c r="AE332" s="681">
        <f>AE314-AE320-AE326</f>
        <v>2024997.5099999998</v>
      </c>
      <c r="AF332" s="682"/>
    </row>
    <row r="333" spans="2:34" s="4" customFormat="1" ht="22.5" customHeight="1" thickBot="1" x14ac:dyDescent="0.25">
      <c r="B333" s="3"/>
      <c r="C333" s="363" t="s">
        <v>176</v>
      </c>
      <c r="D333" s="364"/>
      <c r="E333" s="364"/>
      <c r="F333" s="365"/>
      <c r="G333" s="678">
        <f>G318-G324-G330</f>
        <v>80.069999999999993</v>
      </c>
      <c r="H333" s="679"/>
      <c r="I333" s="680"/>
      <c r="J333" s="678">
        <f>J318-J324-J330</f>
        <v>1689741.5399999996</v>
      </c>
      <c r="K333" s="679"/>
      <c r="L333" s="680"/>
      <c r="M333" s="678">
        <f>M318-M324-M330</f>
        <v>156599.47999999998</v>
      </c>
      <c r="N333" s="679"/>
      <c r="O333" s="680"/>
      <c r="P333" s="678">
        <f>P318-P324-P330</f>
        <v>0</v>
      </c>
      <c r="Q333" s="679"/>
      <c r="R333" s="680"/>
      <c r="S333" s="678">
        <f>S318-S324-S330</f>
        <v>0</v>
      </c>
      <c r="T333" s="679"/>
      <c r="U333" s="680"/>
      <c r="V333" s="678">
        <f>V318-V324-V330</f>
        <v>6134.82</v>
      </c>
      <c r="W333" s="679"/>
      <c r="X333" s="680"/>
      <c r="Y333" s="678">
        <f>Y318-Y324-Y330</f>
        <v>0</v>
      </c>
      <c r="Z333" s="679"/>
      <c r="AA333" s="680"/>
      <c r="AB333" s="678">
        <f>AB318-AB324-AB330</f>
        <v>0</v>
      </c>
      <c r="AC333" s="679"/>
      <c r="AD333" s="680"/>
      <c r="AE333" s="678">
        <f>AE318-AE324-AE330</f>
        <v>1852555.9100000001</v>
      </c>
      <c r="AF333" s="679"/>
      <c r="AG333" s="36"/>
    </row>
    <row r="334" spans="2:34" s="4" customFormat="1" ht="14.25" x14ac:dyDescent="0.2">
      <c r="B334" s="3"/>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row>
    <row r="335" spans="2:34" s="4" customFormat="1" ht="15" thickBot="1" x14ac:dyDescent="0.25">
      <c r="B335" s="3"/>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row>
    <row r="336" spans="2:34" s="4" customFormat="1" ht="15" customHeight="1" thickBot="1" x14ac:dyDescent="0.25">
      <c r="B336" s="3"/>
      <c r="C336" s="292" t="s">
        <v>182</v>
      </c>
      <c r="D336" s="293"/>
      <c r="E336" s="293"/>
      <c r="F336" s="294"/>
      <c r="G336" s="188" t="s">
        <v>55</v>
      </c>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row>
    <row r="337" spans="2:34" s="4" customFormat="1" ht="75" customHeight="1" thickBot="1" x14ac:dyDescent="0.25">
      <c r="B337" s="3"/>
      <c r="C337" s="295"/>
      <c r="D337" s="296"/>
      <c r="E337" s="296"/>
      <c r="F337" s="297"/>
      <c r="G337" s="191" t="s">
        <v>183</v>
      </c>
      <c r="H337" s="192"/>
      <c r="I337" s="193"/>
      <c r="J337" s="191" t="s">
        <v>98</v>
      </c>
      <c r="K337" s="192"/>
      <c r="L337" s="193"/>
      <c r="M337" s="191" t="s">
        <v>184</v>
      </c>
      <c r="N337" s="192"/>
      <c r="O337" s="193"/>
      <c r="P337" s="191" t="s">
        <v>185</v>
      </c>
      <c r="Q337" s="192"/>
      <c r="R337" s="193"/>
      <c r="S337" s="191" t="s">
        <v>186</v>
      </c>
      <c r="T337" s="192"/>
      <c r="U337" s="193"/>
      <c r="V337" s="191" t="s">
        <v>187</v>
      </c>
      <c r="W337" s="192"/>
      <c r="X337" s="193"/>
      <c r="Y337" s="191" t="s">
        <v>188</v>
      </c>
      <c r="Z337" s="192"/>
      <c r="AA337" s="193"/>
      <c r="AB337" s="191" t="s">
        <v>189</v>
      </c>
      <c r="AC337" s="192"/>
      <c r="AD337" s="193"/>
      <c r="AE337" s="191" t="s">
        <v>67</v>
      </c>
      <c r="AF337" s="192"/>
    </row>
    <row r="338" spans="2:34" s="4" customFormat="1" ht="15.75" customHeight="1" thickBot="1" x14ac:dyDescent="0.25">
      <c r="B338" s="3"/>
      <c r="C338" s="599" t="s">
        <v>167</v>
      </c>
      <c r="D338" s="684"/>
      <c r="E338" s="684"/>
      <c r="F338" s="684"/>
      <c r="G338" s="684"/>
      <c r="H338" s="684"/>
      <c r="I338" s="684"/>
      <c r="J338" s="684"/>
      <c r="K338" s="684"/>
      <c r="L338" s="684"/>
      <c r="M338" s="684"/>
      <c r="N338" s="684"/>
      <c r="O338" s="684"/>
      <c r="P338" s="684"/>
      <c r="Q338" s="684"/>
      <c r="R338" s="684"/>
      <c r="S338" s="684"/>
      <c r="T338" s="684"/>
      <c r="U338" s="684"/>
      <c r="V338" s="684"/>
      <c r="W338" s="684"/>
      <c r="X338" s="684"/>
      <c r="Y338" s="684"/>
      <c r="Z338" s="684"/>
      <c r="AA338" s="684"/>
      <c r="AB338" s="684"/>
      <c r="AC338" s="684"/>
      <c r="AD338" s="684"/>
      <c r="AE338" s="684"/>
      <c r="AF338" s="684"/>
    </row>
    <row r="339" spans="2:34" s="4" customFormat="1" ht="50.25" customHeight="1" x14ac:dyDescent="0.2">
      <c r="B339" s="3"/>
      <c r="C339" s="318" t="s">
        <v>190</v>
      </c>
      <c r="D339" s="319"/>
      <c r="E339" s="319"/>
      <c r="F339" s="320"/>
      <c r="G339" s="685">
        <v>80.069999999999993</v>
      </c>
      <c r="H339" s="686"/>
      <c r="I339" s="687"/>
      <c r="J339" s="176">
        <v>3946316.86</v>
      </c>
      <c r="K339" s="177"/>
      <c r="L339" s="178"/>
      <c r="M339" s="176">
        <v>1421373.25</v>
      </c>
      <c r="N339" s="177"/>
      <c r="O339" s="178"/>
      <c r="P339" s="176"/>
      <c r="Q339" s="177"/>
      <c r="R339" s="178"/>
      <c r="S339" s="176"/>
      <c r="T339" s="177"/>
      <c r="U339" s="178"/>
      <c r="V339" s="176">
        <v>65534.76</v>
      </c>
      <c r="W339" s="177"/>
      <c r="X339" s="178"/>
      <c r="Y339" s="176">
        <v>0</v>
      </c>
      <c r="Z339" s="177"/>
      <c r="AA339" s="178"/>
      <c r="AB339" s="176"/>
      <c r="AC339" s="177"/>
      <c r="AD339" s="178"/>
      <c r="AE339" s="663">
        <f>SUM(G339:AD339)</f>
        <v>5433304.9399999995</v>
      </c>
      <c r="AF339" s="664"/>
    </row>
    <row r="340" spans="2:34" s="4" customFormat="1" ht="14.25" x14ac:dyDescent="0.2">
      <c r="B340" s="3"/>
      <c r="C340" s="236" t="s">
        <v>169</v>
      </c>
      <c r="D340" s="237"/>
      <c r="E340" s="237"/>
      <c r="F340" s="542"/>
      <c r="G340" s="167"/>
      <c r="H340" s="168"/>
      <c r="I340" s="169"/>
      <c r="J340" s="170"/>
      <c r="K340" s="171"/>
      <c r="L340" s="172"/>
      <c r="M340" s="170">
        <v>11406.57</v>
      </c>
      <c r="N340" s="171"/>
      <c r="O340" s="172"/>
      <c r="P340" s="170"/>
      <c r="Q340" s="171"/>
      <c r="R340" s="172"/>
      <c r="S340" s="170"/>
      <c r="T340" s="171"/>
      <c r="U340" s="172"/>
      <c r="V340" s="170"/>
      <c r="W340" s="171"/>
      <c r="X340" s="172"/>
      <c r="Y340" s="170"/>
      <c r="Z340" s="171"/>
      <c r="AA340" s="172"/>
      <c r="AB340" s="158"/>
      <c r="AC340" s="159"/>
      <c r="AD340" s="160"/>
      <c r="AE340" s="654">
        <f>SUM(G340:AD340)</f>
        <v>11406.57</v>
      </c>
      <c r="AF340" s="655"/>
    </row>
    <row r="341" spans="2:34" s="4" customFormat="1" ht="14.25" x14ac:dyDescent="0.2">
      <c r="B341" s="3"/>
      <c r="C341" s="236" t="s">
        <v>170</v>
      </c>
      <c r="D341" s="237"/>
      <c r="E341" s="237"/>
      <c r="F341" s="542"/>
      <c r="G341" s="167"/>
      <c r="H341" s="168"/>
      <c r="I341" s="169"/>
      <c r="J341" s="170">
        <v>16868.96</v>
      </c>
      <c r="K341" s="171"/>
      <c r="L341" s="172"/>
      <c r="M341" s="170">
        <v>3431.55</v>
      </c>
      <c r="N341" s="171"/>
      <c r="O341" s="172"/>
      <c r="P341" s="170"/>
      <c r="Q341" s="171"/>
      <c r="R341" s="172"/>
      <c r="S341" s="170"/>
      <c r="T341" s="171"/>
      <c r="U341" s="172"/>
      <c r="V341" s="170">
        <v>0</v>
      </c>
      <c r="W341" s="171"/>
      <c r="X341" s="172"/>
      <c r="Y341" s="170"/>
      <c r="Z341" s="171"/>
      <c r="AA341" s="172"/>
      <c r="AB341" s="158"/>
      <c r="AC341" s="159"/>
      <c r="AD341" s="160"/>
      <c r="AE341" s="654">
        <f>SUM(G341:AD341)</f>
        <v>20300.509999999998</v>
      </c>
      <c r="AF341" s="655"/>
    </row>
    <row r="342" spans="2:34" s="4" customFormat="1" ht="14.25" x14ac:dyDescent="0.2">
      <c r="B342" s="3"/>
      <c r="C342" s="236" t="s">
        <v>171</v>
      </c>
      <c r="D342" s="237"/>
      <c r="E342" s="237"/>
      <c r="F342" s="542"/>
      <c r="G342" s="167"/>
      <c r="H342" s="168"/>
      <c r="I342" s="169"/>
      <c r="J342" s="170"/>
      <c r="K342" s="171"/>
      <c r="L342" s="172"/>
      <c r="M342" s="170"/>
      <c r="N342" s="171"/>
      <c r="O342" s="172"/>
      <c r="P342" s="170"/>
      <c r="Q342" s="171"/>
      <c r="R342" s="172"/>
      <c r="S342" s="170"/>
      <c r="T342" s="171"/>
      <c r="U342" s="172"/>
      <c r="V342" s="170"/>
      <c r="W342" s="171"/>
      <c r="X342" s="172"/>
      <c r="Y342" s="170"/>
      <c r="Z342" s="171"/>
      <c r="AA342" s="172"/>
      <c r="AB342" s="158"/>
      <c r="AC342" s="159"/>
      <c r="AD342" s="160"/>
      <c r="AE342" s="654">
        <f>SUM(G342:AD342)</f>
        <v>0</v>
      </c>
      <c r="AF342" s="655"/>
    </row>
    <row r="343" spans="2:34" s="4" customFormat="1" ht="22.5" customHeight="1" thickBot="1" x14ac:dyDescent="0.25">
      <c r="B343" s="3"/>
      <c r="C343" s="363" t="s">
        <v>191</v>
      </c>
      <c r="D343" s="364"/>
      <c r="E343" s="364"/>
      <c r="F343" s="365"/>
      <c r="G343" s="678">
        <f>G339+G340-G341+G342</f>
        <v>80.069999999999993</v>
      </c>
      <c r="H343" s="679"/>
      <c r="I343" s="680"/>
      <c r="J343" s="678">
        <f>J339+J340-J341+J342</f>
        <v>3929447.9</v>
      </c>
      <c r="K343" s="679"/>
      <c r="L343" s="680"/>
      <c r="M343" s="678">
        <f>M339+M340-M341+M342</f>
        <v>1429348.27</v>
      </c>
      <c r="N343" s="679"/>
      <c r="O343" s="680"/>
      <c r="P343" s="678">
        <f>P339+P340-P341+P342</f>
        <v>0</v>
      </c>
      <c r="Q343" s="679"/>
      <c r="R343" s="680"/>
      <c r="S343" s="678">
        <f>S339+S340-S341+S342</f>
        <v>0</v>
      </c>
      <c r="T343" s="679"/>
      <c r="U343" s="680"/>
      <c r="V343" s="678">
        <f>V339+V340-V341+V342</f>
        <v>65534.76</v>
      </c>
      <c r="W343" s="679"/>
      <c r="X343" s="680"/>
      <c r="Y343" s="678">
        <f>Y339+Y340-Y341+Y342</f>
        <v>0</v>
      </c>
      <c r="Z343" s="679"/>
      <c r="AA343" s="680"/>
      <c r="AB343" s="678">
        <f>AB339+AB340-AB341+AB342</f>
        <v>0</v>
      </c>
      <c r="AC343" s="679"/>
      <c r="AD343" s="680"/>
      <c r="AE343" s="678">
        <f>AE339+AE340-AE341+AE342</f>
        <v>5424411</v>
      </c>
      <c r="AF343" s="679"/>
      <c r="AG343" s="36"/>
    </row>
    <row r="344" spans="2:34" s="4" customFormat="1" ht="15.75" customHeight="1" thickBot="1" x14ac:dyDescent="0.25">
      <c r="B344" s="3"/>
      <c r="C344" s="599" t="s">
        <v>173</v>
      </c>
      <c r="D344" s="684"/>
      <c r="E344" s="684"/>
      <c r="F344" s="684"/>
      <c r="G344" s="684"/>
      <c r="H344" s="684"/>
      <c r="I344" s="684"/>
      <c r="J344" s="684"/>
      <c r="K344" s="684"/>
      <c r="L344" s="684"/>
      <c r="M344" s="684"/>
      <c r="N344" s="684"/>
      <c r="O344" s="684"/>
      <c r="P344" s="684"/>
      <c r="Q344" s="684"/>
      <c r="R344" s="684"/>
      <c r="S344" s="684"/>
      <c r="T344" s="684"/>
      <c r="U344" s="684"/>
      <c r="V344" s="684"/>
      <c r="W344" s="684"/>
      <c r="X344" s="684"/>
      <c r="Y344" s="684"/>
      <c r="Z344" s="684"/>
      <c r="AA344" s="684"/>
      <c r="AB344" s="684"/>
      <c r="AC344" s="684"/>
      <c r="AD344" s="684"/>
      <c r="AE344" s="684"/>
      <c r="AF344" s="684"/>
    </row>
    <row r="345" spans="2:34" s="4" customFormat="1" ht="22.5" customHeight="1" x14ac:dyDescent="0.2">
      <c r="B345" s="3"/>
      <c r="C345" s="318" t="s">
        <v>192</v>
      </c>
      <c r="D345" s="319"/>
      <c r="E345" s="319"/>
      <c r="F345" s="320"/>
      <c r="G345" s="685"/>
      <c r="H345" s="686"/>
      <c r="I345" s="687"/>
      <c r="J345" s="176">
        <v>1795223.73</v>
      </c>
      <c r="K345" s="177"/>
      <c r="L345" s="178"/>
      <c r="M345" s="176">
        <v>1251395.54</v>
      </c>
      <c r="N345" s="177"/>
      <c r="O345" s="178"/>
      <c r="P345" s="176"/>
      <c r="Q345" s="177"/>
      <c r="R345" s="178"/>
      <c r="S345" s="176"/>
      <c r="T345" s="177"/>
      <c r="U345" s="178"/>
      <c r="V345" s="176">
        <v>53928.52</v>
      </c>
      <c r="W345" s="177"/>
      <c r="X345" s="178"/>
      <c r="Y345" s="176"/>
      <c r="Z345" s="177"/>
      <c r="AA345" s="178"/>
      <c r="AB345" s="176"/>
      <c r="AC345" s="177"/>
      <c r="AD345" s="178"/>
      <c r="AE345" s="663">
        <f>SUM(G345:AD345)</f>
        <v>3100547.79</v>
      </c>
      <c r="AF345" s="664"/>
    </row>
    <row r="346" spans="2:34" s="4" customFormat="1" ht="14.25" x14ac:dyDescent="0.2">
      <c r="B346" s="3"/>
      <c r="C346" s="236" t="s">
        <v>169</v>
      </c>
      <c r="D346" s="237"/>
      <c r="E346" s="237"/>
      <c r="F346" s="542"/>
      <c r="G346" s="309"/>
      <c r="H346" s="310"/>
      <c r="I346" s="311"/>
      <c r="J346" s="158">
        <v>164251</v>
      </c>
      <c r="K346" s="159"/>
      <c r="L346" s="160"/>
      <c r="M346" s="158">
        <v>70162.78</v>
      </c>
      <c r="N346" s="159"/>
      <c r="O346" s="160"/>
      <c r="P346" s="158"/>
      <c r="Q346" s="159"/>
      <c r="R346" s="160"/>
      <c r="S346" s="158"/>
      <c r="T346" s="159"/>
      <c r="U346" s="160"/>
      <c r="V346" s="158">
        <v>2943.31</v>
      </c>
      <c r="W346" s="159"/>
      <c r="X346" s="160"/>
      <c r="Y346" s="158"/>
      <c r="Z346" s="159"/>
      <c r="AA346" s="160"/>
      <c r="AB346" s="158"/>
      <c r="AC346" s="159"/>
      <c r="AD346" s="160"/>
      <c r="AE346" s="654">
        <f>SUM(G346:AD346)</f>
        <v>237357.09</v>
      </c>
      <c r="AF346" s="655"/>
    </row>
    <row r="347" spans="2:34" s="4" customFormat="1" ht="14.25" x14ac:dyDescent="0.2">
      <c r="B347" s="3"/>
      <c r="C347" s="236" t="s">
        <v>170</v>
      </c>
      <c r="D347" s="237"/>
      <c r="E347" s="237"/>
      <c r="F347" s="542"/>
      <c r="G347" s="309"/>
      <c r="H347" s="310"/>
      <c r="I347" s="311"/>
      <c r="J347" s="158">
        <v>16868</v>
      </c>
      <c r="K347" s="159"/>
      <c r="L347" s="160"/>
      <c r="M347" s="158">
        <v>3431</v>
      </c>
      <c r="N347" s="159"/>
      <c r="O347" s="160"/>
      <c r="P347" s="158"/>
      <c r="Q347" s="159"/>
      <c r="R347" s="160"/>
      <c r="S347" s="158"/>
      <c r="T347" s="159"/>
      <c r="U347" s="160"/>
      <c r="V347" s="170"/>
      <c r="W347" s="171"/>
      <c r="X347" s="172"/>
      <c r="Y347" s="158"/>
      <c r="Z347" s="159"/>
      <c r="AA347" s="160"/>
      <c r="AB347" s="158"/>
      <c r="AC347" s="159"/>
      <c r="AD347" s="160"/>
      <c r="AE347" s="654">
        <f>SUM(G347:AD347)</f>
        <v>20299</v>
      </c>
      <c r="AF347" s="655"/>
    </row>
    <row r="348" spans="2:34" s="4" customFormat="1" ht="14.25" x14ac:dyDescent="0.2">
      <c r="B348" s="3"/>
      <c r="C348" s="236" t="s">
        <v>171</v>
      </c>
      <c r="D348" s="237"/>
      <c r="E348" s="237"/>
      <c r="F348" s="542"/>
      <c r="G348" s="309"/>
      <c r="H348" s="310"/>
      <c r="I348" s="311"/>
      <c r="J348" s="158"/>
      <c r="K348" s="159"/>
      <c r="L348" s="160"/>
      <c r="M348" s="158"/>
      <c r="N348" s="159"/>
      <c r="O348" s="160"/>
      <c r="P348" s="158"/>
      <c r="Q348" s="159"/>
      <c r="R348" s="160"/>
      <c r="S348" s="158"/>
      <c r="T348" s="159"/>
      <c r="U348" s="160"/>
      <c r="V348" s="158"/>
      <c r="W348" s="159"/>
      <c r="X348" s="160"/>
      <c r="Y348" s="158"/>
      <c r="Z348" s="159"/>
      <c r="AA348" s="160"/>
      <c r="AB348" s="158"/>
      <c r="AC348" s="159"/>
      <c r="AD348" s="160"/>
      <c r="AE348" s="654">
        <f>SUM(G348:AD348)</f>
        <v>0</v>
      </c>
      <c r="AF348" s="655"/>
      <c r="AH348" s="36"/>
    </row>
    <row r="349" spans="2:34" s="4" customFormat="1" ht="22.5" customHeight="1" thickBot="1" x14ac:dyDescent="0.25">
      <c r="B349" s="3"/>
      <c r="C349" s="363" t="s">
        <v>176</v>
      </c>
      <c r="D349" s="364"/>
      <c r="E349" s="364"/>
      <c r="F349" s="365"/>
      <c r="G349" s="678">
        <f>G345+G346-G347+G348</f>
        <v>0</v>
      </c>
      <c r="H349" s="679"/>
      <c r="I349" s="680"/>
      <c r="J349" s="678">
        <f>J345+J346-J347+J348</f>
        <v>1942606.73</v>
      </c>
      <c r="K349" s="679"/>
      <c r="L349" s="680"/>
      <c r="M349" s="678">
        <f>M345+M346-M347+M348</f>
        <v>1318127.32</v>
      </c>
      <c r="N349" s="679"/>
      <c r="O349" s="680"/>
      <c r="P349" s="678">
        <f>P345+P346-P347+P348</f>
        <v>0</v>
      </c>
      <c r="Q349" s="679"/>
      <c r="R349" s="680"/>
      <c r="S349" s="678">
        <f>S345+S346-S347+S348</f>
        <v>0</v>
      </c>
      <c r="T349" s="679"/>
      <c r="U349" s="680"/>
      <c r="V349" s="678">
        <f>V345+V346-V347+V348</f>
        <v>56871.829999999994</v>
      </c>
      <c r="W349" s="679"/>
      <c r="X349" s="680"/>
      <c r="Y349" s="678">
        <f>Y345+Y346-Y347+Y348</f>
        <v>0</v>
      </c>
      <c r="Z349" s="679"/>
      <c r="AA349" s="680"/>
      <c r="AB349" s="678">
        <f>AB345+AB346-AB347+AB348</f>
        <v>0</v>
      </c>
      <c r="AC349" s="679"/>
      <c r="AD349" s="680"/>
      <c r="AE349" s="678">
        <f>AE345+AE346-AE347+AE348</f>
        <v>3317605.88</v>
      </c>
      <c r="AF349" s="679"/>
      <c r="AG349" s="36"/>
    </row>
    <row r="350" spans="2:34" s="4" customFormat="1" ht="15.75" customHeight="1" thickBot="1" x14ac:dyDescent="0.25">
      <c r="B350" s="3"/>
      <c r="C350" s="599" t="s">
        <v>174</v>
      </c>
      <c r="D350" s="684"/>
      <c r="E350" s="684"/>
      <c r="F350" s="684"/>
      <c r="G350" s="684"/>
      <c r="H350" s="684"/>
      <c r="I350" s="684"/>
      <c r="J350" s="684"/>
      <c r="K350" s="684"/>
      <c r="L350" s="684"/>
      <c r="M350" s="684"/>
      <c r="N350" s="684"/>
      <c r="O350" s="684"/>
      <c r="P350" s="684"/>
      <c r="Q350" s="684"/>
      <c r="R350" s="684"/>
      <c r="S350" s="684"/>
      <c r="T350" s="684"/>
      <c r="U350" s="684"/>
      <c r="V350" s="684"/>
      <c r="W350" s="684"/>
      <c r="X350" s="684"/>
      <c r="Y350" s="684"/>
      <c r="Z350" s="684"/>
      <c r="AA350" s="684"/>
      <c r="AB350" s="684"/>
      <c r="AC350" s="684"/>
      <c r="AD350" s="684"/>
      <c r="AE350" s="684"/>
      <c r="AF350" s="684"/>
    </row>
    <row r="351" spans="2:34" s="4" customFormat="1" ht="22.5" customHeight="1" x14ac:dyDescent="0.2">
      <c r="B351" s="3"/>
      <c r="C351" s="318" t="s">
        <v>192</v>
      </c>
      <c r="D351" s="319"/>
      <c r="E351" s="319"/>
      <c r="F351" s="320"/>
      <c r="G351" s="685"/>
      <c r="H351" s="686"/>
      <c r="I351" s="687"/>
      <c r="J351" s="176">
        <v>41338</v>
      </c>
      <c r="K351" s="177"/>
      <c r="L351" s="178"/>
      <c r="M351" s="176"/>
      <c r="N351" s="177"/>
      <c r="O351" s="178"/>
      <c r="P351" s="176"/>
      <c r="Q351" s="177"/>
      <c r="R351" s="178"/>
      <c r="S351" s="176"/>
      <c r="T351" s="177"/>
      <c r="U351" s="178"/>
      <c r="V351" s="176"/>
      <c r="W351" s="177"/>
      <c r="X351" s="178"/>
      <c r="Y351" s="176"/>
      <c r="Z351" s="177"/>
      <c r="AA351" s="178"/>
      <c r="AB351" s="176"/>
      <c r="AC351" s="177"/>
      <c r="AD351" s="178"/>
      <c r="AE351" s="663">
        <f>SUM(G351:AD351)</f>
        <v>41338</v>
      </c>
      <c r="AF351" s="664"/>
    </row>
    <row r="352" spans="2:34" s="4" customFormat="1" ht="15" customHeight="1" x14ac:dyDescent="0.2">
      <c r="B352" s="3"/>
      <c r="C352" s="236" t="s">
        <v>169</v>
      </c>
      <c r="D352" s="237"/>
      <c r="E352" s="237"/>
      <c r="F352" s="542"/>
      <c r="G352" s="309"/>
      <c r="H352" s="310"/>
      <c r="I352" s="311"/>
      <c r="J352" s="158">
        <v>40470</v>
      </c>
      <c r="K352" s="159"/>
      <c r="L352" s="160"/>
      <c r="M352" s="158"/>
      <c r="N352" s="159"/>
      <c r="O352" s="160"/>
      <c r="P352" s="158"/>
      <c r="Q352" s="159"/>
      <c r="R352" s="160"/>
      <c r="S352" s="158"/>
      <c r="T352" s="159"/>
      <c r="U352" s="160"/>
      <c r="V352" s="158"/>
      <c r="W352" s="159"/>
      <c r="X352" s="160"/>
      <c r="Y352" s="170"/>
      <c r="Z352" s="171"/>
      <c r="AA352" s="172"/>
      <c r="AB352" s="158"/>
      <c r="AC352" s="159"/>
      <c r="AD352" s="160"/>
      <c r="AE352" s="654">
        <f>SUM(G352:AD352)</f>
        <v>40470</v>
      </c>
      <c r="AF352" s="655"/>
    </row>
    <row r="353" spans="1:33" s="4" customFormat="1" ht="15" customHeight="1" x14ac:dyDescent="0.2">
      <c r="B353" s="3"/>
      <c r="C353" s="236" t="s">
        <v>170</v>
      </c>
      <c r="D353" s="237"/>
      <c r="E353" s="237"/>
      <c r="F353" s="542"/>
      <c r="G353" s="309"/>
      <c r="H353" s="310"/>
      <c r="I353" s="311"/>
      <c r="J353" s="158"/>
      <c r="K353" s="159"/>
      <c r="L353" s="160"/>
      <c r="M353" s="158"/>
      <c r="N353" s="159"/>
      <c r="O353" s="160"/>
      <c r="P353" s="158"/>
      <c r="Q353" s="159"/>
      <c r="R353" s="160"/>
      <c r="S353" s="158"/>
      <c r="T353" s="159"/>
      <c r="U353" s="160"/>
      <c r="V353" s="158"/>
      <c r="W353" s="159"/>
      <c r="X353" s="160"/>
      <c r="Y353" s="158"/>
      <c r="Z353" s="159"/>
      <c r="AA353" s="160"/>
      <c r="AB353" s="158"/>
      <c r="AC353" s="159"/>
      <c r="AD353" s="160"/>
      <c r="AE353" s="654">
        <f>SUM(G353:AD353)</f>
        <v>0</v>
      </c>
      <c r="AF353" s="655"/>
    </row>
    <row r="354" spans="1:33" s="4" customFormat="1" ht="14.25" x14ac:dyDescent="0.2">
      <c r="B354" s="3"/>
      <c r="C354" s="236" t="s">
        <v>171</v>
      </c>
      <c r="D354" s="237"/>
      <c r="E354" s="237"/>
      <c r="F354" s="542"/>
      <c r="G354" s="309"/>
      <c r="H354" s="310"/>
      <c r="I354" s="311"/>
      <c r="J354" s="158"/>
      <c r="K354" s="159"/>
      <c r="L354" s="160"/>
      <c r="M354" s="158"/>
      <c r="N354" s="159"/>
      <c r="O354" s="160"/>
      <c r="P354" s="158"/>
      <c r="Q354" s="159"/>
      <c r="R354" s="160"/>
      <c r="S354" s="158"/>
      <c r="T354" s="159"/>
      <c r="U354" s="160"/>
      <c r="V354" s="158"/>
      <c r="W354" s="159"/>
      <c r="X354" s="160"/>
      <c r="Y354" s="158"/>
      <c r="Z354" s="159"/>
      <c r="AA354" s="160"/>
      <c r="AB354" s="158"/>
      <c r="AC354" s="159"/>
      <c r="AD354" s="160"/>
      <c r="AE354" s="654">
        <f>SUM(G354:AD354)</f>
        <v>0</v>
      </c>
      <c r="AF354" s="655"/>
    </row>
    <row r="355" spans="1:33" s="4" customFormat="1" ht="22.5" customHeight="1" thickBot="1" x14ac:dyDescent="0.25">
      <c r="B355" s="3"/>
      <c r="C355" s="363" t="s">
        <v>176</v>
      </c>
      <c r="D355" s="364"/>
      <c r="E355" s="364"/>
      <c r="F355" s="365"/>
      <c r="G355" s="678">
        <f>G351+G352-G353+G354</f>
        <v>0</v>
      </c>
      <c r="H355" s="679"/>
      <c r="I355" s="680"/>
      <c r="J355" s="678">
        <f>J351+J352-J353+J354</f>
        <v>81808</v>
      </c>
      <c r="K355" s="679"/>
      <c r="L355" s="680"/>
      <c r="M355" s="678">
        <f>M351+M352-M353+M354</f>
        <v>0</v>
      </c>
      <c r="N355" s="679"/>
      <c r="O355" s="680"/>
      <c r="P355" s="678">
        <f>P351+P352-P353+P354</f>
        <v>0</v>
      </c>
      <c r="Q355" s="679"/>
      <c r="R355" s="680"/>
      <c r="S355" s="678">
        <f>S351+S352-S353+S354</f>
        <v>0</v>
      </c>
      <c r="T355" s="679"/>
      <c r="U355" s="680"/>
      <c r="V355" s="678">
        <f>V351+V352-V353+V354</f>
        <v>0</v>
      </c>
      <c r="W355" s="679"/>
      <c r="X355" s="680"/>
      <c r="Y355" s="678">
        <f>Y351+Y352-Y353+Y354</f>
        <v>0</v>
      </c>
      <c r="Z355" s="679"/>
      <c r="AA355" s="680"/>
      <c r="AB355" s="678">
        <f>AB351+AB352-AB353+AB354</f>
        <v>0</v>
      </c>
      <c r="AC355" s="679"/>
      <c r="AD355" s="680"/>
      <c r="AE355" s="678">
        <f>AE351+AE352-AE353+AE354</f>
        <v>81808</v>
      </c>
      <c r="AF355" s="679"/>
    </row>
    <row r="356" spans="1:33" s="4" customFormat="1" ht="15.75" customHeight="1" thickBot="1" x14ac:dyDescent="0.25">
      <c r="B356" s="3"/>
      <c r="C356" s="599" t="s">
        <v>175</v>
      </c>
      <c r="D356" s="684"/>
      <c r="E356" s="684"/>
      <c r="F356" s="684"/>
      <c r="G356" s="684"/>
      <c r="H356" s="684"/>
      <c r="I356" s="684"/>
      <c r="J356" s="684"/>
      <c r="K356" s="684"/>
      <c r="L356" s="684"/>
      <c r="M356" s="684"/>
      <c r="N356" s="684"/>
      <c r="O356" s="684"/>
      <c r="P356" s="684"/>
      <c r="Q356" s="684"/>
      <c r="R356" s="684"/>
      <c r="S356" s="684"/>
      <c r="T356" s="684"/>
      <c r="U356" s="684"/>
      <c r="V356" s="684"/>
      <c r="W356" s="684"/>
      <c r="X356" s="684"/>
      <c r="Y356" s="684"/>
      <c r="Z356" s="684"/>
      <c r="AA356" s="684"/>
      <c r="AB356" s="684"/>
      <c r="AC356" s="684"/>
      <c r="AD356" s="684"/>
      <c r="AE356" s="684"/>
      <c r="AF356" s="684"/>
    </row>
    <row r="357" spans="1:33" s="4" customFormat="1" ht="22.5" customHeight="1" x14ac:dyDescent="0.2">
      <c r="B357" s="3"/>
      <c r="C357" s="318" t="s">
        <v>192</v>
      </c>
      <c r="D357" s="319"/>
      <c r="E357" s="319"/>
      <c r="F357" s="320"/>
      <c r="G357" s="681">
        <f>G339-G345-G351</f>
        <v>80.069999999999993</v>
      </c>
      <c r="H357" s="682"/>
      <c r="I357" s="683"/>
      <c r="J357" s="681">
        <f>J339-J345-J351</f>
        <v>2109755.13</v>
      </c>
      <c r="K357" s="682"/>
      <c r="L357" s="683"/>
      <c r="M357" s="681">
        <f>M339-M345-M351</f>
        <v>169977.70999999996</v>
      </c>
      <c r="N357" s="682"/>
      <c r="O357" s="683"/>
      <c r="P357" s="681">
        <f>P339-P345-P351</f>
        <v>0</v>
      </c>
      <c r="Q357" s="682"/>
      <c r="R357" s="683"/>
      <c r="S357" s="681">
        <f>S339-S345-S351</f>
        <v>0</v>
      </c>
      <c r="T357" s="682"/>
      <c r="U357" s="683"/>
      <c r="V357" s="681">
        <f>V339-V345-V351</f>
        <v>11606.240000000005</v>
      </c>
      <c r="W357" s="682"/>
      <c r="X357" s="683"/>
      <c r="Y357" s="681">
        <f>Y339-Y345-Y351</f>
        <v>0</v>
      </c>
      <c r="Z357" s="682"/>
      <c r="AA357" s="683"/>
      <c r="AB357" s="681">
        <f>AB339-AB345-AB351</f>
        <v>0</v>
      </c>
      <c r="AC357" s="682"/>
      <c r="AD357" s="683"/>
      <c r="AE357" s="681">
        <f>AE339-AE345-AE351</f>
        <v>2291419.1499999994</v>
      </c>
      <c r="AF357" s="682"/>
    </row>
    <row r="358" spans="1:33" s="4" customFormat="1" ht="22.5" customHeight="1" thickBot="1" x14ac:dyDescent="0.25">
      <c r="B358" s="3"/>
      <c r="C358" s="363" t="s">
        <v>176</v>
      </c>
      <c r="D358" s="364"/>
      <c r="E358" s="364"/>
      <c r="F358" s="365"/>
      <c r="G358" s="678">
        <f>G343-G349-G355</f>
        <v>80.069999999999993</v>
      </c>
      <c r="H358" s="679"/>
      <c r="I358" s="680"/>
      <c r="J358" s="678">
        <f>J343-J349-J355</f>
        <v>1905033.17</v>
      </c>
      <c r="K358" s="679"/>
      <c r="L358" s="680"/>
      <c r="M358" s="678">
        <f>M343-M349-M355</f>
        <v>111220.94999999995</v>
      </c>
      <c r="N358" s="679"/>
      <c r="O358" s="680"/>
      <c r="P358" s="678">
        <f>P343-P349-P355</f>
        <v>0</v>
      </c>
      <c r="Q358" s="679"/>
      <c r="R358" s="680"/>
      <c r="S358" s="678">
        <f>S343-S349-S355</f>
        <v>0</v>
      </c>
      <c r="T358" s="679"/>
      <c r="U358" s="680"/>
      <c r="V358" s="678">
        <f>V343-V349-V355</f>
        <v>8662.9300000000076</v>
      </c>
      <c r="W358" s="679"/>
      <c r="X358" s="680"/>
      <c r="Y358" s="678">
        <f>Y343-Y349-Y355</f>
        <v>0</v>
      </c>
      <c r="Z358" s="679"/>
      <c r="AA358" s="680"/>
      <c r="AB358" s="678">
        <f>AB343-AB349-AB355</f>
        <v>0</v>
      </c>
      <c r="AC358" s="679"/>
      <c r="AD358" s="680"/>
      <c r="AE358" s="678">
        <f>AE343-AE349-AE355</f>
        <v>2024997.12</v>
      </c>
      <c r="AF358" s="679"/>
      <c r="AG358" s="36"/>
    </row>
    <row r="359" spans="1:33" s="4" customFormat="1" ht="15" thickBot="1" x14ac:dyDescent="0.25">
      <c r="B359" s="3"/>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row>
    <row r="360" spans="1:33" s="4" customFormat="1" ht="24.95" customHeight="1" thickBot="1" x14ac:dyDescent="0.25">
      <c r="B360" s="3"/>
      <c r="C360" s="188" t="s">
        <v>182</v>
      </c>
      <c r="D360" s="189"/>
      <c r="E360" s="189"/>
      <c r="F360" s="189"/>
      <c r="G360" s="189"/>
      <c r="H360" s="189"/>
      <c r="I360" s="189"/>
      <c r="J360" s="189"/>
      <c r="K360" s="189"/>
      <c r="L360" s="189"/>
      <c r="M360" s="189"/>
      <c r="N360" s="189"/>
      <c r="O360" s="189"/>
      <c r="P360" s="189"/>
      <c r="Q360" s="190"/>
      <c r="R360" s="188" t="s">
        <v>177</v>
      </c>
      <c r="S360" s="189"/>
      <c r="T360" s="189"/>
      <c r="U360" s="189"/>
      <c r="V360" s="189"/>
      <c r="W360" s="189"/>
      <c r="X360" s="189"/>
      <c r="Y360" s="189"/>
      <c r="Z360" s="189"/>
      <c r="AA360" s="189"/>
      <c r="AB360" s="189"/>
      <c r="AC360" s="189"/>
      <c r="AD360" s="189"/>
      <c r="AE360" s="189"/>
      <c r="AF360" s="190"/>
    </row>
    <row r="361" spans="1:33" s="4" customFormat="1" ht="39.75" customHeight="1" x14ac:dyDescent="0.2">
      <c r="B361" s="3"/>
      <c r="C361" s="173" t="s">
        <v>193</v>
      </c>
      <c r="D361" s="174"/>
      <c r="E361" s="174"/>
      <c r="F361" s="174"/>
      <c r="G361" s="174"/>
      <c r="H361" s="174"/>
      <c r="I361" s="174"/>
      <c r="J361" s="174"/>
      <c r="K361" s="174"/>
      <c r="L361" s="174"/>
      <c r="M361" s="174"/>
      <c r="N361" s="174"/>
      <c r="O361" s="174"/>
      <c r="P361" s="174"/>
      <c r="Q361" s="175"/>
      <c r="R361" s="675" t="s">
        <v>194</v>
      </c>
      <c r="S361" s="676"/>
      <c r="T361" s="676"/>
      <c r="U361" s="676"/>
      <c r="V361" s="676"/>
      <c r="W361" s="676"/>
      <c r="X361" s="676"/>
      <c r="Y361" s="676"/>
      <c r="Z361" s="676"/>
      <c r="AA361" s="676"/>
      <c r="AB361" s="676"/>
      <c r="AC361" s="676"/>
      <c r="AD361" s="676"/>
      <c r="AE361" s="676"/>
      <c r="AF361" s="677"/>
    </row>
    <row r="362" spans="1:33" s="4" customFormat="1" ht="24.95" customHeight="1" thickBot="1" x14ac:dyDescent="0.25">
      <c r="B362" s="3"/>
      <c r="C362" s="312" t="s">
        <v>195</v>
      </c>
      <c r="D362" s="313"/>
      <c r="E362" s="313"/>
      <c r="F362" s="313"/>
      <c r="G362" s="313"/>
      <c r="H362" s="313"/>
      <c r="I362" s="313"/>
      <c r="J362" s="313"/>
      <c r="K362" s="313"/>
      <c r="L362" s="313"/>
      <c r="M362" s="313"/>
      <c r="N362" s="313"/>
      <c r="O362" s="313"/>
      <c r="P362" s="313"/>
      <c r="Q362" s="314"/>
      <c r="R362" s="552"/>
      <c r="S362" s="222"/>
      <c r="T362" s="222"/>
      <c r="U362" s="222"/>
      <c r="V362" s="222"/>
      <c r="W362" s="222"/>
      <c r="X362" s="222"/>
      <c r="Y362" s="222"/>
      <c r="Z362" s="222"/>
      <c r="AA362" s="222"/>
      <c r="AB362" s="222"/>
      <c r="AC362" s="222"/>
      <c r="AD362" s="222"/>
      <c r="AE362" s="222"/>
      <c r="AF362" s="223"/>
    </row>
    <row r="363" spans="1:33" s="4" customFormat="1" ht="14.25" x14ac:dyDescent="0.2">
      <c r="B363" s="3"/>
    </row>
    <row r="364" spans="1:33" s="17" customFormat="1" ht="12.75" x14ac:dyDescent="0.2">
      <c r="A364" s="28"/>
      <c r="B364" s="15"/>
      <c r="C364" s="14" t="s">
        <v>196</v>
      </c>
    </row>
    <row r="365" spans="1:33" s="17" customFormat="1" ht="12.75" x14ac:dyDescent="0.2">
      <c r="A365" s="28"/>
      <c r="B365" s="15"/>
    </row>
    <row r="366" spans="1:33" s="15" customFormat="1" ht="12.75" customHeight="1" x14ac:dyDescent="0.2">
      <c r="A366" s="97"/>
      <c r="C366" s="553" t="s">
        <v>591</v>
      </c>
      <c r="D366" s="553"/>
      <c r="E366" s="553"/>
      <c r="F366" s="553"/>
      <c r="G366" s="553"/>
      <c r="H366" s="553"/>
      <c r="I366" s="553"/>
      <c r="J366" s="553"/>
      <c r="K366" s="553"/>
      <c r="L366" s="553"/>
      <c r="M366" s="553"/>
      <c r="N366" s="553"/>
      <c r="O366" s="553"/>
      <c r="P366" s="553"/>
      <c r="Q366" s="553"/>
      <c r="R366" s="553"/>
      <c r="S366" s="553"/>
      <c r="T366" s="553"/>
      <c r="U366" s="553"/>
      <c r="V366" s="553"/>
      <c r="W366" s="553"/>
      <c r="X366" s="553"/>
      <c r="Y366" s="553"/>
      <c r="Z366" s="553"/>
      <c r="AA366" s="553"/>
      <c r="AB366" s="553"/>
      <c r="AC366" s="553"/>
      <c r="AD366" s="553"/>
      <c r="AE366" s="553"/>
      <c r="AF366" s="553"/>
    </row>
    <row r="367" spans="1:33" s="15" customFormat="1" ht="12.75" x14ac:dyDescent="0.2">
      <c r="A367" s="97"/>
      <c r="C367" s="553"/>
      <c r="D367" s="553"/>
      <c r="E367" s="553"/>
      <c r="F367" s="553"/>
      <c r="G367" s="553"/>
      <c r="H367" s="553"/>
      <c r="I367" s="553"/>
      <c r="J367" s="553"/>
      <c r="K367" s="553"/>
      <c r="L367" s="553"/>
      <c r="M367" s="553"/>
      <c r="N367" s="553"/>
      <c r="O367" s="553"/>
      <c r="P367" s="553"/>
      <c r="Q367" s="553"/>
      <c r="R367" s="553"/>
      <c r="S367" s="553"/>
      <c r="T367" s="553"/>
      <c r="U367" s="553"/>
      <c r="V367" s="553"/>
      <c r="W367" s="553"/>
      <c r="X367" s="553"/>
      <c r="Y367" s="553"/>
      <c r="Z367" s="553"/>
      <c r="AA367" s="553"/>
      <c r="AB367" s="553"/>
      <c r="AC367" s="553"/>
      <c r="AD367" s="553"/>
      <c r="AE367" s="553"/>
      <c r="AF367" s="553"/>
    </row>
    <row r="368" spans="1:33" s="15" customFormat="1" ht="33" customHeight="1" x14ac:dyDescent="0.2">
      <c r="A368" s="97"/>
      <c r="C368" s="553"/>
      <c r="D368" s="553"/>
      <c r="E368" s="553"/>
      <c r="F368" s="553"/>
      <c r="G368" s="553"/>
      <c r="H368" s="553"/>
      <c r="I368" s="553"/>
      <c r="J368" s="553"/>
      <c r="K368" s="553"/>
      <c r="L368" s="553"/>
      <c r="M368" s="553"/>
      <c r="N368" s="553"/>
      <c r="O368" s="553"/>
      <c r="P368" s="553"/>
      <c r="Q368" s="553"/>
      <c r="R368" s="553"/>
      <c r="S368" s="553"/>
      <c r="T368" s="553"/>
      <c r="U368" s="553"/>
      <c r="V368" s="553"/>
      <c r="W368" s="553"/>
      <c r="X368" s="553"/>
      <c r="Y368" s="553"/>
      <c r="Z368" s="553"/>
      <c r="AA368" s="553"/>
      <c r="AB368" s="553"/>
      <c r="AC368" s="553"/>
      <c r="AD368" s="553"/>
      <c r="AE368" s="553"/>
      <c r="AF368" s="553"/>
    </row>
    <row r="369" spans="2:32" s="4" customFormat="1" ht="14.25" x14ac:dyDescent="0.2">
      <c r="B369" s="3"/>
      <c r="C369" s="14" t="s">
        <v>197</v>
      </c>
    </row>
    <row r="370" spans="2:32" s="4" customFormat="1" ht="14.25" x14ac:dyDescent="0.2">
      <c r="B370" s="3"/>
    </row>
    <row r="371" spans="2:32" s="4" customFormat="1" ht="14.25" customHeight="1" x14ac:dyDescent="0.2">
      <c r="B371" s="3"/>
      <c r="C371" s="609" t="s">
        <v>198</v>
      </c>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row>
    <row r="372" spans="2:32" s="4" customFormat="1" ht="23.25" customHeight="1" x14ac:dyDescent="0.2">
      <c r="B372" s="3"/>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row>
    <row r="373" spans="2:32" s="4" customFormat="1" ht="14.25" x14ac:dyDescent="0.2">
      <c r="B373" s="3"/>
    </row>
    <row r="374" spans="2:32" s="38" customFormat="1" ht="14.25" customHeight="1" x14ac:dyDescent="0.2">
      <c r="C374" s="610" t="s">
        <v>199</v>
      </c>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row>
    <row r="375" spans="2:32" s="4" customFormat="1" ht="15" thickBot="1" x14ac:dyDescent="0.25">
      <c r="B375" s="3"/>
    </row>
    <row r="376" spans="2:32" s="4" customFormat="1" ht="15.75" customHeight="1" thickBot="1" x14ac:dyDescent="0.25">
      <c r="B376" s="3"/>
      <c r="C376" s="182" t="s">
        <v>200</v>
      </c>
      <c r="D376" s="183"/>
      <c r="E376" s="183"/>
      <c r="F376" s="183"/>
      <c r="G376" s="184"/>
      <c r="H376" s="188" t="s">
        <v>54</v>
      </c>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90"/>
    </row>
    <row r="377" spans="2:32" s="4" customFormat="1" ht="47.25" customHeight="1" thickBot="1" x14ac:dyDescent="0.25">
      <c r="B377" s="3"/>
      <c r="C377" s="185"/>
      <c r="D377" s="186"/>
      <c r="E377" s="186"/>
      <c r="F377" s="186"/>
      <c r="G377" s="187"/>
      <c r="H377" s="191" t="s">
        <v>201</v>
      </c>
      <c r="I377" s="192"/>
      <c r="J377" s="192"/>
      <c r="K377" s="192"/>
      <c r="L377" s="193"/>
      <c r="M377" s="191" t="s">
        <v>202</v>
      </c>
      <c r="N377" s="192"/>
      <c r="O377" s="192"/>
      <c r="P377" s="192"/>
      <c r="Q377" s="193"/>
      <c r="R377" s="191" t="s">
        <v>203</v>
      </c>
      <c r="S377" s="192"/>
      <c r="T377" s="192"/>
      <c r="U377" s="192"/>
      <c r="V377" s="193"/>
      <c r="W377" s="191" t="s">
        <v>204</v>
      </c>
      <c r="X377" s="192"/>
      <c r="Y377" s="192"/>
      <c r="Z377" s="192"/>
      <c r="AA377" s="193"/>
      <c r="AB377" s="191" t="s">
        <v>205</v>
      </c>
      <c r="AC377" s="192"/>
      <c r="AD377" s="192"/>
      <c r="AE377" s="192"/>
      <c r="AF377" s="193"/>
    </row>
    <row r="378" spans="2:32" s="4" customFormat="1" ht="15" customHeight="1" thickBot="1" x14ac:dyDescent="0.25">
      <c r="B378" s="3"/>
      <c r="C378" s="586" t="s">
        <v>206</v>
      </c>
      <c r="D378" s="587"/>
      <c r="E378" s="587"/>
      <c r="F378" s="587"/>
      <c r="G378" s="588"/>
      <c r="H378" s="671">
        <v>0</v>
      </c>
      <c r="I378" s="672"/>
      <c r="J378" s="672"/>
      <c r="K378" s="672"/>
      <c r="L378" s="673"/>
      <c r="M378" s="674"/>
      <c r="N378" s="672"/>
      <c r="O378" s="672"/>
      <c r="P378" s="672"/>
      <c r="Q378" s="673"/>
      <c r="R378" s="674">
        <v>0</v>
      </c>
      <c r="S378" s="672"/>
      <c r="T378" s="672"/>
      <c r="U378" s="672"/>
      <c r="V378" s="673"/>
      <c r="W378" s="532">
        <v>0</v>
      </c>
      <c r="X378" s="177"/>
      <c r="Y378" s="177"/>
      <c r="Z378" s="177"/>
      <c r="AA378" s="578"/>
      <c r="AB378" s="577">
        <v>0</v>
      </c>
      <c r="AC378" s="276"/>
      <c r="AD378" s="276"/>
      <c r="AE378" s="276"/>
      <c r="AF378" s="470"/>
    </row>
    <row r="379" spans="2:32" s="4" customFormat="1" ht="34.5" customHeight="1" thickBot="1" x14ac:dyDescent="0.25">
      <c r="B379" s="3"/>
      <c r="C379" s="586" t="s">
        <v>207</v>
      </c>
      <c r="D379" s="587"/>
      <c r="E379" s="587"/>
      <c r="F379" s="587"/>
      <c r="G379" s="588"/>
      <c r="H379" s="158">
        <v>18252.14</v>
      </c>
      <c r="I379" s="159"/>
      <c r="J379" s="159"/>
      <c r="K379" s="159"/>
      <c r="L379" s="571"/>
      <c r="M379" s="518">
        <v>4563.03</v>
      </c>
      <c r="N379" s="159"/>
      <c r="O379" s="159"/>
      <c r="P379" s="159"/>
      <c r="Q379" s="571"/>
      <c r="R379" s="518"/>
      <c r="S379" s="159"/>
      <c r="T379" s="159"/>
      <c r="U379" s="159"/>
      <c r="V379" s="571"/>
      <c r="W379" s="518"/>
      <c r="X379" s="159"/>
      <c r="Y379" s="159"/>
      <c r="Z379" s="159"/>
      <c r="AA379" s="571"/>
      <c r="AB379" s="265">
        <f t="shared" ref="AB379:AB384" si="0">SUM(H379:AA379)</f>
        <v>22815.17</v>
      </c>
      <c r="AC379" s="171"/>
      <c r="AD379" s="171"/>
      <c r="AE379" s="171"/>
      <c r="AF379" s="172"/>
    </row>
    <row r="380" spans="2:32" s="4" customFormat="1" ht="15" customHeight="1" thickBot="1" x14ac:dyDescent="0.25">
      <c r="B380" s="3"/>
      <c r="C380" s="586" t="s">
        <v>208</v>
      </c>
      <c r="D380" s="587"/>
      <c r="E380" s="587"/>
      <c r="F380" s="587"/>
      <c r="G380" s="588"/>
      <c r="H380" s="158"/>
      <c r="I380" s="159"/>
      <c r="J380" s="159"/>
      <c r="K380" s="159"/>
      <c r="L380" s="571"/>
      <c r="M380" s="518"/>
      <c r="N380" s="159"/>
      <c r="O380" s="159"/>
      <c r="P380" s="159"/>
      <c r="Q380" s="571"/>
      <c r="R380" s="518"/>
      <c r="S380" s="159"/>
      <c r="T380" s="159"/>
      <c r="U380" s="159"/>
      <c r="V380" s="571"/>
      <c r="W380" s="518"/>
      <c r="X380" s="159"/>
      <c r="Y380" s="159"/>
      <c r="Z380" s="159"/>
      <c r="AA380" s="571"/>
      <c r="AB380" s="265">
        <f t="shared" si="0"/>
        <v>0</v>
      </c>
      <c r="AC380" s="171"/>
      <c r="AD380" s="171"/>
      <c r="AE380" s="171"/>
      <c r="AF380" s="172"/>
    </row>
    <row r="381" spans="2:32" s="4" customFormat="1" ht="15" customHeight="1" thickBot="1" x14ac:dyDescent="0.25">
      <c r="B381" s="3"/>
      <c r="C381" s="586" t="s">
        <v>209</v>
      </c>
      <c r="D381" s="587"/>
      <c r="E381" s="587"/>
      <c r="F381" s="587"/>
      <c r="G381" s="588"/>
      <c r="H381" s="158"/>
      <c r="I381" s="159"/>
      <c r="J381" s="159"/>
      <c r="K381" s="159"/>
      <c r="L381" s="571"/>
      <c r="M381" s="518"/>
      <c r="N381" s="159"/>
      <c r="O381" s="159"/>
      <c r="P381" s="159"/>
      <c r="Q381" s="571"/>
      <c r="R381" s="518"/>
      <c r="S381" s="159"/>
      <c r="T381" s="159"/>
      <c r="U381" s="159"/>
      <c r="V381" s="571"/>
      <c r="W381" s="518"/>
      <c r="X381" s="159"/>
      <c r="Y381" s="159"/>
      <c r="Z381" s="159"/>
      <c r="AA381" s="571"/>
      <c r="AB381" s="265">
        <f t="shared" si="0"/>
        <v>0</v>
      </c>
      <c r="AC381" s="171"/>
      <c r="AD381" s="171"/>
      <c r="AE381" s="171"/>
      <c r="AF381" s="172"/>
    </row>
    <row r="382" spans="2:32" s="4" customFormat="1" ht="15" customHeight="1" thickBot="1" x14ac:dyDescent="0.25">
      <c r="B382" s="3"/>
      <c r="C382" s="586" t="s">
        <v>210</v>
      </c>
      <c r="D382" s="587"/>
      <c r="E382" s="587"/>
      <c r="F382" s="587"/>
      <c r="G382" s="588"/>
      <c r="H382" s="158"/>
      <c r="I382" s="159"/>
      <c r="J382" s="159"/>
      <c r="K382" s="159"/>
      <c r="L382" s="571"/>
      <c r="M382" s="518"/>
      <c r="N382" s="159"/>
      <c r="O382" s="159"/>
      <c r="P382" s="159"/>
      <c r="Q382" s="571"/>
      <c r="R382" s="518"/>
      <c r="S382" s="159"/>
      <c r="T382" s="159"/>
      <c r="U382" s="159"/>
      <c r="V382" s="571"/>
      <c r="W382" s="518"/>
      <c r="X382" s="159"/>
      <c r="Y382" s="159"/>
      <c r="Z382" s="159"/>
      <c r="AA382" s="571"/>
      <c r="AB382" s="265">
        <f t="shared" si="0"/>
        <v>0</v>
      </c>
      <c r="AC382" s="171"/>
      <c r="AD382" s="171"/>
      <c r="AE382" s="171"/>
      <c r="AF382" s="172"/>
    </row>
    <row r="383" spans="2:32" s="4" customFormat="1" ht="21" customHeight="1" thickBot="1" x14ac:dyDescent="0.25">
      <c r="B383" s="3"/>
      <c r="C383" s="586" t="s">
        <v>211</v>
      </c>
      <c r="D383" s="587"/>
      <c r="E383" s="587"/>
      <c r="F383" s="587"/>
      <c r="G383" s="588"/>
      <c r="H383" s="158"/>
      <c r="I383" s="159"/>
      <c r="J383" s="159"/>
      <c r="K383" s="159"/>
      <c r="L383" s="571"/>
      <c r="M383" s="518"/>
      <c r="N383" s="159"/>
      <c r="O383" s="159"/>
      <c r="P383" s="159"/>
      <c r="Q383" s="571"/>
      <c r="R383" s="518"/>
      <c r="S383" s="159"/>
      <c r="T383" s="159"/>
      <c r="U383" s="159"/>
      <c r="V383" s="571"/>
      <c r="W383" s="518"/>
      <c r="X383" s="159"/>
      <c r="Y383" s="159"/>
      <c r="Z383" s="159"/>
      <c r="AA383" s="571"/>
      <c r="AB383" s="265">
        <f t="shared" si="0"/>
        <v>0</v>
      </c>
      <c r="AC383" s="171"/>
      <c r="AD383" s="171"/>
      <c r="AE383" s="171"/>
      <c r="AF383" s="172"/>
    </row>
    <row r="384" spans="2:32" s="4" customFormat="1" ht="24.95" customHeight="1" thickBot="1" x14ac:dyDescent="0.25">
      <c r="B384" s="3"/>
      <c r="C384" s="586" t="s">
        <v>212</v>
      </c>
      <c r="D384" s="587"/>
      <c r="E384" s="587"/>
      <c r="F384" s="587"/>
      <c r="G384" s="588"/>
      <c r="H384" s="158"/>
      <c r="I384" s="159"/>
      <c r="J384" s="159"/>
      <c r="K384" s="159"/>
      <c r="L384" s="571"/>
      <c r="M384" s="518"/>
      <c r="N384" s="159"/>
      <c r="O384" s="159"/>
      <c r="P384" s="159"/>
      <c r="Q384" s="571"/>
      <c r="R384" s="518"/>
      <c r="S384" s="159"/>
      <c r="T384" s="159"/>
      <c r="U384" s="159"/>
      <c r="V384" s="571"/>
      <c r="W384" s="518"/>
      <c r="X384" s="159"/>
      <c r="Y384" s="159"/>
      <c r="Z384" s="159"/>
      <c r="AA384" s="571"/>
      <c r="AB384" s="265">
        <f t="shared" si="0"/>
        <v>0</v>
      </c>
      <c r="AC384" s="171"/>
      <c r="AD384" s="171"/>
      <c r="AE384" s="171"/>
      <c r="AF384" s="172"/>
    </row>
    <row r="385" spans="2:33" s="4" customFormat="1" ht="15" customHeight="1" thickBot="1" x14ac:dyDescent="0.25">
      <c r="B385" s="3"/>
      <c r="C385" s="565" t="s">
        <v>213</v>
      </c>
      <c r="D385" s="566"/>
      <c r="E385" s="566"/>
      <c r="F385" s="566"/>
      <c r="G385" s="567"/>
      <c r="H385" s="463">
        <f>SUM(H378:L384)</f>
        <v>18252.14</v>
      </c>
      <c r="I385" s="464"/>
      <c r="J385" s="464"/>
      <c r="K385" s="464"/>
      <c r="L385" s="667"/>
      <c r="M385" s="668">
        <f>SUM(M378:Q384)</f>
        <v>4563.03</v>
      </c>
      <c r="N385" s="464"/>
      <c r="O385" s="464"/>
      <c r="P385" s="464"/>
      <c r="Q385" s="667"/>
      <c r="R385" s="668">
        <f>SUM(R378:V384)</f>
        <v>0</v>
      </c>
      <c r="S385" s="464"/>
      <c r="T385" s="464"/>
      <c r="U385" s="464"/>
      <c r="V385" s="667"/>
      <c r="W385" s="668">
        <f>SUM(W378:AA384)</f>
        <v>0</v>
      </c>
      <c r="X385" s="464"/>
      <c r="Y385" s="464"/>
      <c r="Z385" s="464"/>
      <c r="AA385" s="667"/>
      <c r="AB385" s="668">
        <f>SUM(AB378:AF384)</f>
        <v>22815.17</v>
      </c>
      <c r="AC385" s="464"/>
      <c r="AD385" s="464"/>
      <c r="AE385" s="464"/>
      <c r="AF385" s="465"/>
      <c r="AG385" s="36"/>
    </row>
    <row r="386" spans="2:33" s="4" customFormat="1" ht="14.25" x14ac:dyDescent="0.2">
      <c r="B386" s="3"/>
      <c r="AG386" s="36"/>
    </row>
    <row r="387" spans="2:33" s="4" customFormat="1" ht="14.25" customHeight="1" x14ac:dyDescent="0.2">
      <c r="B387" s="3"/>
      <c r="C387" s="609" t="s">
        <v>214</v>
      </c>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row>
    <row r="388" spans="2:33" s="4" customFormat="1" ht="14.25" x14ac:dyDescent="0.2">
      <c r="B388" s="3"/>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row>
    <row r="389" spans="2:33" s="4" customFormat="1" ht="15" thickBot="1" x14ac:dyDescent="0.25">
      <c r="B389" s="3"/>
    </row>
    <row r="390" spans="2:33" s="4" customFormat="1" ht="24.95" customHeight="1" thickBot="1" x14ac:dyDescent="0.25">
      <c r="B390" s="3"/>
      <c r="C390" s="590" t="s">
        <v>200</v>
      </c>
      <c r="D390" s="591"/>
      <c r="E390" s="591"/>
      <c r="F390" s="591"/>
      <c r="G390" s="591"/>
      <c r="H390" s="591"/>
      <c r="I390" s="591"/>
      <c r="J390" s="591"/>
      <c r="K390" s="591"/>
      <c r="L390" s="591"/>
      <c r="M390" s="591"/>
      <c r="N390" s="591"/>
      <c r="O390" s="591"/>
      <c r="P390" s="591"/>
      <c r="Q390" s="591"/>
      <c r="R390" s="592"/>
      <c r="S390" s="188" t="s">
        <v>177</v>
      </c>
      <c r="T390" s="189"/>
      <c r="U390" s="189"/>
      <c r="V390" s="189"/>
      <c r="W390" s="189"/>
      <c r="X390" s="189"/>
      <c r="Y390" s="189"/>
      <c r="Z390" s="189"/>
      <c r="AA390" s="189"/>
      <c r="AB390" s="189"/>
      <c r="AC390" s="189"/>
      <c r="AD390" s="189"/>
      <c r="AE390" s="189"/>
      <c r="AF390" s="190"/>
    </row>
    <row r="391" spans="2:33" s="4" customFormat="1" ht="24.95" customHeight="1" thickBot="1" x14ac:dyDescent="0.25">
      <c r="B391" s="3"/>
      <c r="C391" s="173" t="s">
        <v>215</v>
      </c>
      <c r="D391" s="174"/>
      <c r="E391" s="174"/>
      <c r="F391" s="174"/>
      <c r="G391" s="174"/>
      <c r="H391" s="174"/>
      <c r="I391" s="174"/>
      <c r="J391" s="174"/>
      <c r="K391" s="174"/>
      <c r="L391" s="174"/>
      <c r="M391" s="174"/>
      <c r="N391" s="174"/>
      <c r="O391" s="174"/>
      <c r="P391" s="174"/>
      <c r="Q391" s="174"/>
      <c r="R391" s="175"/>
      <c r="S391" s="306">
        <v>390619.73</v>
      </c>
      <c r="T391" s="307"/>
      <c r="U391" s="307"/>
      <c r="V391" s="307"/>
      <c r="W391" s="307"/>
      <c r="X391" s="307"/>
      <c r="Y391" s="307"/>
      <c r="Z391" s="307"/>
      <c r="AA391" s="307"/>
      <c r="AB391" s="307"/>
      <c r="AC391" s="307"/>
      <c r="AD391" s="307"/>
      <c r="AE391" s="307"/>
      <c r="AF391" s="308"/>
    </row>
    <row r="392" spans="2:33" s="4" customFormat="1" ht="24.95" customHeight="1" thickBot="1" x14ac:dyDescent="0.25">
      <c r="B392" s="3"/>
      <c r="C392" s="312" t="s">
        <v>216</v>
      </c>
      <c r="D392" s="313"/>
      <c r="E392" s="313"/>
      <c r="F392" s="313"/>
      <c r="G392" s="313"/>
      <c r="H392" s="313"/>
      <c r="I392" s="313"/>
      <c r="J392" s="313"/>
      <c r="K392" s="313"/>
      <c r="L392" s="313"/>
      <c r="M392" s="313"/>
      <c r="N392" s="313"/>
      <c r="O392" s="313"/>
      <c r="P392" s="313"/>
      <c r="Q392" s="313"/>
      <c r="R392" s="314"/>
      <c r="S392" s="306">
        <v>390619.73</v>
      </c>
      <c r="T392" s="307"/>
      <c r="U392" s="307"/>
      <c r="V392" s="307"/>
      <c r="W392" s="307"/>
      <c r="X392" s="307"/>
      <c r="Y392" s="307"/>
      <c r="Z392" s="307"/>
      <c r="AA392" s="307"/>
      <c r="AB392" s="307"/>
      <c r="AC392" s="307"/>
      <c r="AD392" s="307"/>
      <c r="AE392" s="307"/>
      <c r="AF392" s="308"/>
      <c r="AG392" s="36"/>
    </row>
    <row r="393" spans="2:33" s="4" customFormat="1" ht="14.25" x14ac:dyDescent="0.2">
      <c r="B393" s="3"/>
    </row>
    <row r="394" spans="2:33" s="4" customFormat="1" ht="14.25" x14ac:dyDescent="0.2">
      <c r="B394" s="3"/>
      <c r="C394" s="94"/>
      <c r="D394" s="14" t="s">
        <v>217</v>
      </c>
      <c r="E394" s="94"/>
      <c r="F394" s="94"/>
      <c r="G394" s="94"/>
      <c r="H394" s="94"/>
      <c r="I394" s="94"/>
    </row>
    <row r="395" spans="2:33" s="4" customFormat="1" ht="14.25" x14ac:dyDescent="0.2">
      <c r="B395" s="3"/>
    </row>
    <row r="396" spans="2:33" s="4" customFormat="1" ht="14.25" x14ac:dyDescent="0.2">
      <c r="B396" s="3"/>
      <c r="C396" s="563" t="s">
        <v>218</v>
      </c>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row>
    <row r="397" spans="2:33" s="4" customFormat="1" ht="15" thickBot="1" x14ac:dyDescent="0.25">
      <c r="B397" s="3"/>
    </row>
    <row r="398" spans="2:33" s="4" customFormat="1" ht="15" thickBot="1" x14ac:dyDescent="0.25">
      <c r="B398" s="3"/>
      <c r="C398" s="182" t="s">
        <v>219</v>
      </c>
      <c r="D398" s="183"/>
      <c r="E398" s="183"/>
      <c r="F398" s="183"/>
      <c r="G398" s="184"/>
      <c r="H398" s="188" t="s">
        <v>54</v>
      </c>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90"/>
    </row>
    <row r="399" spans="2:33" s="4" customFormat="1" ht="48" customHeight="1" thickBot="1" x14ac:dyDescent="0.25">
      <c r="B399" s="3"/>
      <c r="C399" s="185"/>
      <c r="D399" s="186"/>
      <c r="E399" s="186"/>
      <c r="F399" s="186"/>
      <c r="G399" s="187"/>
      <c r="H399" s="191" t="s">
        <v>201</v>
      </c>
      <c r="I399" s="192"/>
      <c r="J399" s="192"/>
      <c r="K399" s="192"/>
      <c r="L399" s="193"/>
      <c r="M399" s="191" t="s">
        <v>202</v>
      </c>
      <c r="N399" s="192"/>
      <c r="O399" s="192"/>
      <c r="P399" s="192"/>
      <c r="Q399" s="193"/>
      <c r="R399" s="191" t="s">
        <v>203</v>
      </c>
      <c r="S399" s="192"/>
      <c r="T399" s="192"/>
      <c r="U399" s="192"/>
      <c r="V399" s="193"/>
      <c r="W399" s="191" t="s">
        <v>204</v>
      </c>
      <c r="X399" s="192"/>
      <c r="Y399" s="192"/>
      <c r="Z399" s="192"/>
      <c r="AA399" s="193"/>
      <c r="AB399" s="191" t="s">
        <v>205</v>
      </c>
      <c r="AC399" s="192"/>
      <c r="AD399" s="192"/>
      <c r="AE399" s="192"/>
      <c r="AF399" s="193"/>
    </row>
    <row r="400" spans="2:33" s="4" customFormat="1" ht="24.95" customHeight="1" x14ac:dyDescent="0.2">
      <c r="B400" s="3"/>
      <c r="C400" s="173" t="s">
        <v>220</v>
      </c>
      <c r="D400" s="174"/>
      <c r="E400" s="174"/>
      <c r="F400" s="174"/>
      <c r="G400" s="175"/>
      <c r="H400" s="176">
        <v>18037.2</v>
      </c>
      <c r="I400" s="177"/>
      <c r="J400" s="177"/>
      <c r="K400" s="177"/>
      <c r="L400" s="578"/>
      <c r="M400" s="532">
        <v>150</v>
      </c>
      <c r="N400" s="177"/>
      <c r="O400" s="177"/>
      <c r="P400" s="177"/>
      <c r="Q400" s="578"/>
      <c r="R400" s="577">
        <v>-317.77999999999997</v>
      </c>
      <c r="S400" s="276"/>
      <c r="T400" s="276"/>
      <c r="U400" s="276"/>
      <c r="V400" s="277"/>
      <c r="W400" s="577"/>
      <c r="X400" s="276"/>
      <c r="Y400" s="276"/>
      <c r="Z400" s="276"/>
      <c r="AA400" s="277"/>
      <c r="AB400" s="670">
        <f>SUM(H400:AA400)</f>
        <v>17869.420000000002</v>
      </c>
      <c r="AC400" s="664"/>
      <c r="AD400" s="664"/>
      <c r="AE400" s="664"/>
      <c r="AF400" s="665"/>
    </row>
    <row r="401" spans="1:32" s="4" customFormat="1" ht="24.95" customHeight="1" x14ac:dyDescent="0.2">
      <c r="B401" s="3"/>
      <c r="C401" s="155" t="s">
        <v>221</v>
      </c>
      <c r="D401" s="156"/>
      <c r="E401" s="156"/>
      <c r="F401" s="156"/>
      <c r="G401" s="157"/>
      <c r="H401" s="158"/>
      <c r="I401" s="159"/>
      <c r="J401" s="159"/>
      <c r="K401" s="159"/>
      <c r="L401" s="571"/>
      <c r="M401" s="518"/>
      <c r="N401" s="159"/>
      <c r="O401" s="159"/>
      <c r="P401" s="159"/>
      <c r="Q401" s="571"/>
      <c r="R401" s="518"/>
      <c r="S401" s="159"/>
      <c r="T401" s="159"/>
      <c r="U401" s="159"/>
      <c r="V401" s="571"/>
      <c r="W401" s="518"/>
      <c r="X401" s="159"/>
      <c r="Y401" s="159"/>
      <c r="Z401" s="159"/>
      <c r="AA401" s="571"/>
      <c r="AB401" s="669">
        <f>SUM(H401:AA401)</f>
        <v>0</v>
      </c>
      <c r="AC401" s="655"/>
      <c r="AD401" s="655"/>
      <c r="AE401" s="655"/>
      <c r="AF401" s="656"/>
    </row>
    <row r="402" spans="1:32" s="4" customFormat="1" ht="24.95" customHeight="1" x14ac:dyDescent="0.2">
      <c r="B402" s="3"/>
      <c r="C402" s="155" t="s">
        <v>222</v>
      </c>
      <c r="D402" s="156"/>
      <c r="E402" s="156"/>
      <c r="F402" s="156"/>
      <c r="G402" s="157"/>
      <c r="H402" s="158"/>
      <c r="I402" s="159"/>
      <c r="J402" s="159"/>
      <c r="K402" s="159"/>
      <c r="L402" s="571"/>
      <c r="M402" s="518"/>
      <c r="N402" s="159"/>
      <c r="O402" s="159"/>
      <c r="P402" s="159"/>
      <c r="Q402" s="571"/>
      <c r="R402" s="518"/>
      <c r="S402" s="159"/>
      <c r="T402" s="159"/>
      <c r="U402" s="159"/>
      <c r="V402" s="571"/>
      <c r="W402" s="518"/>
      <c r="X402" s="159"/>
      <c r="Y402" s="159"/>
      <c r="Z402" s="159"/>
      <c r="AA402" s="571"/>
      <c r="AB402" s="669">
        <f>SUM(H402:AA402)</f>
        <v>0</v>
      </c>
      <c r="AC402" s="655"/>
      <c r="AD402" s="655"/>
      <c r="AE402" s="655"/>
      <c r="AF402" s="656"/>
    </row>
    <row r="403" spans="1:32" s="4" customFormat="1" ht="37.5" customHeight="1" x14ac:dyDescent="0.2">
      <c r="B403" s="3"/>
      <c r="C403" s="155" t="s">
        <v>223</v>
      </c>
      <c r="D403" s="156"/>
      <c r="E403" s="156"/>
      <c r="F403" s="156"/>
      <c r="G403" s="157"/>
      <c r="H403" s="158"/>
      <c r="I403" s="159"/>
      <c r="J403" s="159"/>
      <c r="K403" s="159"/>
      <c r="L403" s="571"/>
      <c r="M403" s="518"/>
      <c r="N403" s="159"/>
      <c r="O403" s="159"/>
      <c r="P403" s="159"/>
      <c r="Q403" s="571"/>
      <c r="R403" s="518"/>
      <c r="S403" s="159"/>
      <c r="T403" s="159"/>
      <c r="U403" s="159"/>
      <c r="V403" s="571"/>
      <c r="W403" s="518"/>
      <c r="X403" s="159"/>
      <c r="Y403" s="159"/>
      <c r="Z403" s="159"/>
      <c r="AA403" s="571"/>
      <c r="AB403" s="669">
        <f>SUM(H403:AA403)</f>
        <v>0</v>
      </c>
      <c r="AC403" s="655"/>
      <c r="AD403" s="655"/>
      <c r="AE403" s="655"/>
      <c r="AF403" s="656"/>
    </row>
    <row r="404" spans="1:32" s="4" customFormat="1" ht="24.95" customHeight="1" x14ac:dyDescent="0.2">
      <c r="B404" s="3"/>
      <c r="C404" s="155" t="s">
        <v>224</v>
      </c>
      <c r="D404" s="156"/>
      <c r="E404" s="156"/>
      <c r="F404" s="156"/>
      <c r="G404" s="157"/>
      <c r="H404" s="158"/>
      <c r="I404" s="159"/>
      <c r="J404" s="159"/>
      <c r="K404" s="159"/>
      <c r="L404" s="571"/>
      <c r="M404" s="518"/>
      <c r="N404" s="159"/>
      <c r="O404" s="159"/>
      <c r="P404" s="159"/>
      <c r="Q404" s="571"/>
      <c r="R404" s="518"/>
      <c r="S404" s="159"/>
      <c r="T404" s="159"/>
      <c r="U404" s="159"/>
      <c r="V404" s="571"/>
      <c r="W404" s="518"/>
      <c r="X404" s="159"/>
      <c r="Y404" s="159"/>
      <c r="Z404" s="159"/>
      <c r="AA404" s="571"/>
      <c r="AB404" s="669">
        <f>SUM(H404:AA404)</f>
        <v>0</v>
      </c>
      <c r="AC404" s="655"/>
      <c r="AD404" s="655"/>
      <c r="AE404" s="655"/>
      <c r="AF404" s="656"/>
    </row>
    <row r="405" spans="1:32" s="4" customFormat="1" ht="24.95" customHeight="1" thickBot="1" x14ac:dyDescent="0.25">
      <c r="B405" s="3"/>
      <c r="C405" s="363" t="s">
        <v>225</v>
      </c>
      <c r="D405" s="364"/>
      <c r="E405" s="364"/>
      <c r="F405" s="364"/>
      <c r="G405" s="365"/>
      <c r="H405" s="463">
        <f>SUM(H400:L404)</f>
        <v>18037.2</v>
      </c>
      <c r="I405" s="464"/>
      <c r="J405" s="464"/>
      <c r="K405" s="464"/>
      <c r="L405" s="667"/>
      <c r="M405" s="668">
        <f>SUM(M400:Q404)</f>
        <v>150</v>
      </c>
      <c r="N405" s="464"/>
      <c r="O405" s="464"/>
      <c r="P405" s="464"/>
      <c r="Q405" s="667"/>
      <c r="R405" s="668">
        <f>SUM(R400:V404)</f>
        <v>-317.77999999999997</v>
      </c>
      <c r="S405" s="464"/>
      <c r="T405" s="464"/>
      <c r="U405" s="464"/>
      <c r="V405" s="667"/>
      <c r="W405" s="668">
        <f>SUM(W400:AA404)</f>
        <v>0</v>
      </c>
      <c r="X405" s="464"/>
      <c r="Y405" s="464"/>
      <c r="Z405" s="464"/>
      <c r="AA405" s="667"/>
      <c r="AB405" s="668">
        <f>SUM(AB400:AF404)</f>
        <v>17869.420000000002</v>
      </c>
      <c r="AC405" s="464"/>
      <c r="AD405" s="464"/>
      <c r="AE405" s="464"/>
      <c r="AF405" s="465"/>
    </row>
    <row r="406" spans="1:32" s="4" customFormat="1" ht="14.25" x14ac:dyDescent="0.2">
      <c r="B406" s="3"/>
    </row>
    <row r="407" spans="1:32" s="3" customFormat="1" ht="14.25" customHeight="1" x14ac:dyDescent="0.2">
      <c r="A407" s="4"/>
      <c r="C407" s="666" t="s">
        <v>586</v>
      </c>
      <c r="D407" s="666"/>
      <c r="E407" s="666"/>
      <c r="F407" s="666"/>
      <c r="G407" s="666"/>
      <c r="H407" s="666"/>
      <c r="I407" s="666"/>
      <c r="J407" s="666"/>
      <c r="K407" s="666"/>
      <c r="L407" s="666"/>
      <c r="M407" s="666"/>
      <c r="N407" s="666"/>
      <c r="O407" s="666"/>
      <c r="P407" s="666"/>
      <c r="Q407" s="666"/>
      <c r="R407" s="666"/>
      <c r="S407" s="666"/>
      <c r="T407" s="666"/>
      <c r="U407" s="666"/>
      <c r="V407" s="666"/>
      <c r="W407" s="666"/>
      <c r="X407" s="666"/>
      <c r="Y407" s="666"/>
      <c r="Z407" s="666"/>
      <c r="AA407" s="666"/>
      <c r="AB407" s="666"/>
      <c r="AC407" s="666"/>
      <c r="AD407" s="666"/>
      <c r="AE407" s="666"/>
      <c r="AF407" s="666"/>
    </row>
    <row r="408" spans="1:32" s="4" customFormat="1" ht="14.25" x14ac:dyDescent="0.2">
      <c r="B408" s="3"/>
    </row>
    <row r="409" spans="1:32" s="4" customFormat="1" ht="14.25" customHeight="1" x14ac:dyDescent="0.2">
      <c r="B409" s="3"/>
      <c r="C409" s="666" t="s">
        <v>226</v>
      </c>
      <c r="D409" s="666"/>
      <c r="E409" s="666"/>
      <c r="F409" s="666"/>
      <c r="G409" s="666"/>
      <c r="H409" s="666"/>
      <c r="I409" s="666"/>
      <c r="J409" s="666"/>
      <c r="K409" s="666"/>
      <c r="L409" s="666"/>
      <c r="M409" s="666"/>
      <c r="N409" s="666"/>
      <c r="O409" s="666"/>
      <c r="P409" s="666"/>
      <c r="Q409" s="666"/>
      <c r="R409" s="666"/>
      <c r="S409" s="666"/>
      <c r="T409" s="666"/>
      <c r="U409" s="666"/>
      <c r="V409" s="666"/>
      <c r="W409" s="666"/>
      <c r="X409" s="666"/>
      <c r="Y409" s="666"/>
      <c r="Z409" s="666"/>
      <c r="AA409" s="666"/>
      <c r="AB409" s="666"/>
      <c r="AC409" s="666"/>
      <c r="AD409" s="666"/>
      <c r="AE409" s="666"/>
      <c r="AF409" s="666"/>
    </row>
    <row r="410" spans="1:32" s="4" customFormat="1" ht="15" thickBot="1" x14ac:dyDescent="0.25">
      <c r="B410" s="3"/>
    </row>
    <row r="411" spans="1:32" s="4" customFormat="1" ht="24.95" customHeight="1" thickBot="1" x14ac:dyDescent="0.25">
      <c r="B411" s="3"/>
      <c r="C411" s="188" t="s">
        <v>227</v>
      </c>
      <c r="D411" s="189"/>
      <c r="E411" s="189"/>
      <c r="F411" s="189"/>
      <c r="G411" s="189"/>
      <c r="H411" s="189"/>
      <c r="I411" s="189"/>
      <c r="J411" s="189"/>
      <c r="K411" s="190"/>
      <c r="L411" s="188" t="s">
        <v>228</v>
      </c>
      <c r="M411" s="189"/>
      <c r="N411" s="189"/>
      <c r="O411" s="189"/>
      <c r="P411" s="189"/>
      <c r="Q411" s="189"/>
      <c r="R411" s="190"/>
      <c r="S411" s="188" t="s">
        <v>229</v>
      </c>
      <c r="T411" s="189"/>
      <c r="U411" s="189"/>
      <c r="V411" s="189"/>
      <c r="W411" s="189"/>
      <c r="X411" s="189"/>
      <c r="Y411" s="190"/>
      <c r="Z411" s="188" t="s">
        <v>225</v>
      </c>
      <c r="AA411" s="189"/>
      <c r="AB411" s="189"/>
      <c r="AC411" s="189"/>
      <c r="AD411" s="189"/>
      <c r="AE411" s="189"/>
      <c r="AF411" s="190"/>
    </row>
    <row r="412" spans="1:32" s="4" customFormat="1" ht="22.5" customHeight="1" thickBot="1" x14ac:dyDescent="0.25">
      <c r="B412" s="3"/>
      <c r="C412" s="602" t="s">
        <v>230</v>
      </c>
      <c r="D412" s="600"/>
      <c r="E412" s="600"/>
      <c r="F412" s="600"/>
      <c r="G412" s="600"/>
      <c r="H412" s="600"/>
      <c r="I412" s="600"/>
      <c r="J412" s="600"/>
      <c r="K412" s="600"/>
      <c r="L412" s="600"/>
      <c r="M412" s="600"/>
      <c r="N412" s="600"/>
      <c r="O412" s="600"/>
      <c r="P412" s="600"/>
      <c r="Q412" s="600"/>
      <c r="R412" s="600"/>
      <c r="S412" s="600"/>
      <c r="T412" s="600"/>
      <c r="U412" s="600"/>
      <c r="V412" s="600"/>
      <c r="W412" s="600"/>
      <c r="X412" s="600"/>
      <c r="Y412" s="600"/>
      <c r="Z412" s="600"/>
      <c r="AA412" s="600"/>
      <c r="AB412" s="600"/>
      <c r="AC412" s="600"/>
      <c r="AD412" s="600"/>
      <c r="AE412" s="600"/>
      <c r="AF412" s="601"/>
    </row>
    <row r="413" spans="1:32" s="4" customFormat="1" ht="22.5" customHeight="1" x14ac:dyDescent="0.2">
      <c r="B413" s="3"/>
      <c r="C413" s="173" t="s">
        <v>231</v>
      </c>
      <c r="D413" s="174"/>
      <c r="E413" s="174"/>
      <c r="F413" s="174"/>
      <c r="G413" s="174"/>
      <c r="H413" s="174"/>
      <c r="I413" s="174"/>
      <c r="J413" s="174"/>
      <c r="K413" s="175"/>
      <c r="L413" s="176"/>
      <c r="M413" s="177"/>
      <c r="N413" s="177"/>
      <c r="O413" s="177"/>
      <c r="P413" s="177"/>
      <c r="Q413" s="177"/>
      <c r="R413" s="178"/>
      <c r="S413" s="176"/>
      <c r="T413" s="177"/>
      <c r="U413" s="177"/>
      <c r="V413" s="177"/>
      <c r="W413" s="177"/>
      <c r="X413" s="177"/>
      <c r="Y413" s="178"/>
      <c r="Z413" s="663">
        <f>L413+S413</f>
        <v>0</v>
      </c>
      <c r="AA413" s="664"/>
      <c r="AB413" s="664"/>
      <c r="AC413" s="664"/>
      <c r="AD413" s="664"/>
      <c r="AE413" s="664"/>
      <c r="AF413" s="665"/>
    </row>
    <row r="414" spans="1:32" s="4" customFormat="1" ht="22.5" customHeight="1" x14ac:dyDescent="0.2">
      <c r="B414" s="3"/>
      <c r="C414" s="155" t="s">
        <v>232</v>
      </c>
      <c r="D414" s="156"/>
      <c r="E414" s="156"/>
      <c r="F414" s="156"/>
      <c r="G414" s="156"/>
      <c r="H414" s="156"/>
      <c r="I414" s="156"/>
      <c r="J414" s="156"/>
      <c r="K414" s="157"/>
      <c r="L414" s="158"/>
      <c r="M414" s="159"/>
      <c r="N414" s="159"/>
      <c r="O414" s="159"/>
      <c r="P414" s="159"/>
      <c r="Q414" s="159"/>
      <c r="R414" s="160"/>
      <c r="S414" s="158"/>
      <c r="T414" s="159"/>
      <c r="U414" s="159"/>
      <c r="V414" s="159"/>
      <c r="W414" s="159"/>
      <c r="X414" s="159"/>
      <c r="Y414" s="160"/>
      <c r="Z414" s="654">
        <f>L414+S414</f>
        <v>0</v>
      </c>
      <c r="AA414" s="655"/>
      <c r="AB414" s="655"/>
      <c r="AC414" s="655"/>
      <c r="AD414" s="655"/>
      <c r="AE414" s="655"/>
      <c r="AF414" s="656"/>
    </row>
    <row r="415" spans="1:32" s="4" customFormat="1" ht="22.5" customHeight="1" x14ac:dyDescent="0.2">
      <c r="B415" s="3"/>
      <c r="C415" s="155" t="s">
        <v>233</v>
      </c>
      <c r="D415" s="156"/>
      <c r="E415" s="156"/>
      <c r="F415" s="156"/>
      <c r="G415" s="156"/>
      <c r="H415" s="156"/>
      <c r="I415" s="156"/>
      <c r="J415" s="156"/>
      <c r="K415" s="157"/>
      <c r="L415" s="158"/>
      <c r="M415" s="159"/>
      <c r="N415" s="159"/>
      <c r="O415" s="159"/>
      <c r="P415" s="159"/>
      <c r="Q415" s="159"/>
      <c r="R415" s="160"/>
      <c r="S415" s="158"/>
      <c r="T415" s="159"/>
      <c r="U415" s="159"/>
      <c r="V415" s="159"/>
      <c r="W415" s="159"/>
      <c r="X415" s="159"/>
      <c r="Y415" s="160"/>
      <c r="Z415" s="654">
        <f>L415+S415</f>
        <v>0</v>
      </c>
      <c r="AA415" s="655"/>
      <c r="AB415" s="655"/>
      <c r="AC415" s="655"/>
      <c r="AD415" s="655"/>
      <c r="AE415" s="655"/>
      <c r="AF415" s="656"/>
    </row>
    <row r="416" spans="1:32" s="4" customFormat="1" ht="22.5" customHeight="1" x14ac:dyDescent="0.2">
      <c r="B416" s="3"/>
      <c r="C416" s="155" t="s">
        <v>223</v>
      </c>
      <c r="D416" s="156"/>
      <c r="E416" s="156"/>
      <c r="F416" s="156"/>
      <c r="G416" s="156"/>
      <c r="H416" s="156"/>
      <c r="I416" s="156"/>
      <c r="J416" s="156"/>
      <c r="K416" s="157"/>
      <c r="L416" s="158"/>
      <c r="M416" s="159"/>
      <c r="N416" s="159"/>
      <c r="O416" s="159"/>
      <c r="P416" s="159"/>
      <c r="Q416" s="159"/>
      <c r="R416" s="160"/>
      <c r="S416" s="158"/>
      <c r="T416" s="159"/>
      <c r="U416" s="159"/>
      <c r="V416" s="159"/>
      <c r="W416" s="159"/>
      <c r="X416" s="159"/>
      <c r="Y416" s="160"/>
      <c r="Z416" s="654">
        <f>L416+S416</f>
        <v>0</v>
      </c>
      <c r="AA416" s="655"/>
      <c r="AB416" s="655"/>
      <c r="AC416" s="655"/>
      <c r="AD416" s="655"/>
      <c r="AE416" s="655"/>
      <c r="AF416" s="656"/>
    </row>
    <row r="417" spans="2:35" s="4" customFormat="1" ht="22.5" customHeight="1" thickBot="1" x14ac:dyDescent="0.25">
      <c r="B417" s="3"/>
      <c r="C417" s="312" t="s">
        <v>224</v>
      </c>
      <c r="D417" s="313"/>
      <c r="E417" s="313"/>
      <c r="F417" s="313"/>
      <c r="G417" s="313"/>
      <c r="H417" s="313"/>
      <c r="I417" s="313"/>
      <c r="J417" s="313"/>
      <c r="K417" s="314"/>
      <c r="L417" s="158"/>
      <c r="M417" s="159"/>
      <c r="N417" s="159"/>
      <c r="O417" s="159"/>
      <c r="P417" s="159"/>
      <c r="Q417" s="159"/>
      <c r="R417" s="160"/>
      <c r="S417" s="158"/>
      <c r="T417" s="159"/>
      <c r="U417" s="159"/>
      <c r="V417" s="159"/>
      <c r="W417" s="159"/>
      <c r="X417" s="159"/>
      <c r="Y417" s="160"/>
      <c r="Z417" s="654">
        <f>L417+S417</f>
        <v>0</v>
      </c>
      <c r="AA417" s="655"/>
      <c r="AB417" s="655"/>
      <c r="AC417" s="655"/>
      <c r="AD417" s="655"/>
      <c r="AE417" s="655"/>
      <c r="AF417" s="656"/>
    </row>
    <row r="418" spans="2:35" s="4" customFormat="1" ht="22.5" customHeight="1" thickBot="1" x14ac:dyDescent="0.25">
      <c r="B418" s="3"/>
      <c r="C418" s="660" t="s">
        <v>234</v>
      </c>
      <c r="D418" s="661"/>
      <c r="E418" s="661"/>
      <c r="F418" s="661"/>
      <c r="G418" s="661"/>
      <c r="H418" s="661"/>
      <c r="I418" s="661"/>
      <c r="J418" s="661"/>
      <c r="K418" s="662"/>
      <c r="L418" s="463">
        <f>SUM(L413:R417)</f>
        <v>0</v>
      </c>
      <c r="M418" s="464"/>
      <c r="N418" s="464"/>
      <c r="O418" s="464"/>
      <c r="P418" s="464"/>
      <c r="Q418" s="464"/>
      <c r="R418" s="465"/>
      <c r="S418" s="463">
        <f>SUM(S413:Y417)</f>
        <v>0</v>
      </c>
      <c r="T418" s="464"/>
      <c r="U418" s="464"/>
      <c r="V418" s="464"/>
      <c r="W418" s="464"/>
      <c r="X418" s="464"/>
      <c r="Y418" s="465"/>
      <c r="Z418" s="463">
        <f>SUM(Z413:AF417)</f>
        <v>0</v>
      </c>
      <c r="AA418" s="464"/>
      <c r="AB418" s="464"/>
      <c r="AC418" s="464"/>
      <c r="AD418" s="464"/>
      <c r="AE418" s="464"/>
      <c r="AF418" s="465"/>
    </row>
    <row r="419" spans="2:35" s="4" customFormat="1" ht="22.5" customHeight="1" thickBot="1" x14ac:dyDescent="0.25">
      <c r="B419" s="3"/>
      <c r="C419" s="660" t="s">
        <v>235</v>
      </c>
      <c r="D419" s="661"/>
      <c r="E419" s="661"/>
      <c r="F419" s="661"/>
      <c r="G419" s="661"/>
      <c r="H419" s="661"/>
      <c r="I419" s="661"/>
      <c r="J419" s="661"/>
      <c r="K419" s="661"/>
      <c r="L419" s="661"/>
      <c r="M419" s="661"/>
      <c r="N419" s="661"/>
      <c r="O419" s="661"/>
      <c r="P419" s="661"/>
      <c r="Q419" s="661"/>
      <c r="R419" s="661"/>
      <c r="S419" s="661"/>
      <c r="T419" s="661"/>
      <c r="U419" s="661"/>
      <c r="V419" s="661"/>
      <c r="W419" s="661"/>
      <c r="X419" s="661"/>
      <c r="Y419" s="661"/>
      <c r="Z419" s="661"/>
      <c r="AA419" s="661"/>
      <c r="AB419" s="661"/>
      <c r="AC419" s="661"/>
      <c r="AD419" s="661"/>
      <c r="AE419" s="661"/>
      <c r="AF419" s="662"/>
    </row>
    <row r="420" spans="2:35" s="4" customFormat="1" ht="22.5" customHeight="1" x14ac:dyDescent="0.2">
      <c r="B420" s="3"/>
      <c r="C420" s="173" t="s">
        <v>236</v>
      </c>
      <c r="D420" s="174"/>
      <c r="E420" s="174"/>
      <c r="F420" s="174"/>
      <c r="G420" s="174"/>
      <c r="H420" s="174"/>
      <c r="I420" s="174"/>
      <c r="J420" s="174"/>
      <c r="K420" s="175"/>
      <c r="L420" s="275">
        <v>38525.26</v>
      </c>
      <c r="M420" s="276"/>
      <c r="N420" s="276"/>
      <c r="O420" s="276"/>
      <c r="P420" s="276"/>
      <c r="Q420" s="276"/>
      <c r="R420" s="470"/>
      <c r="S420" s="275">
        <v>32877.379999999997</v>
      </c>
      <c r="T420" s="276"/>
      <c r="U420" s="276"/>
      <c r="V420" s="276"/>
      <c r="W420" s="276"/>
      <c r="X420" s="276"/>
      <c r="Y420" s="470"/>
      <c r="Z420" s="663">
        <f t="shared" ref="Z420:Z427" si="1">L420+S420</f>
        <v>71402.64</v>
      </c>
      <c r="AA420" s="664"/>
      <c r="AB420" s="664"/>
      <c r="AC420" s="664"/>
      <c r="AD420" s="664"/>
      <c r="AE420" s="664"/>
      <c r="AF420" s="665"/>
      <c r="AI420" s="4" t="s">
        <v>590</v>
      </c>
    </row>
    <row r="421" spans="2:35" s="4" customFormat="1" ht="22.5" customHeight="1" x14ac:dyDescent="0.2">
      <c r="B421" s="3"/>
      <c r="C421" s="155" t="s">
        <v>237</v>
      </c>
      <c r="D421" s="156"/>
      <c r="E421" s="156"/>
      <c r="F421" s="156"/>
      <c r="G421" s="156"/>
      <c r="H421" s="156"/>
      <c r="I421" s="156"/>
      <c r="J421" s="156"/>
      <c r="K421" s="157"/>
      <c r="L421" s="170"/>
      <c r="M421" s="171"/>
      <c r="N421" s="171"/>
      <c r="O421" s="171"/>
      <c r="P421" s="171"/>
      <c r="Q421" s="171"/>
      <c r="R421" s="172"/>
      <c r="S421" s="158"/>
      <c r="T421" s="159"/>
      <c r="U421" s="159"/>
      <c r="V421" s="159"/>
      <c r="W421" s="159"/>
      <c r="X421" s="159"/>
      <c r="Y421" s="160"/>
      <c r="Z421" s="654">
        <f>L421+S421</f>
        <v>0</v>
      </c>
      <c r="AA421" s="655"/>
      <c r="AB421" s="655"/>
      <c r="AC421" s="655"/>
      <c r="AD421" s="655"/>
      <c r="AE421" s="655"/>
      <c r="AF421" s="656"/>
    </row>
    <row r="422" spans="2:35" s="4" customFormat="1" ht="22.5" customHeight="1" x14ac:dyDescent="0.2">
      <c r="B422" s="3"/>
      <c r="C422" s="155" t="s">
        <v>238</v>
      </c>
      <c r="D422" s="156"/>
      <c r="E422" s="156"/>
      <c r="F422" s="156"/>
      <c r="G422" s="156"/>
      <c r="H422" s="156"/>
      <c r="I422" s="156"/>
      <c r="J422" s="156"/>
      <c r="K422" s="157"/>
      <c r="L422" s="158"/>
      <c r="M422" s="159"/>
      <c r="N422" s="159"/>
      <c r="O422" s="159"/>
      <c r="P422" s="159"/>
      <c r="Q422" s="159"/>
      <c r="R422" s="160"/>
      <c r="S422" s="158"/>
      <c r="T422" s="159"/>
      <c r="U422" s="159"/>
      <c r="V422" s="159"/>
      <c r="W422" s="159"/>
      <c r="X422" s="159"/>
      <c r="Y422" s="160"/>
      <c r="Z422" s="654">
        <f t="shared" si="1"/>
        <v>0</v>
      </c>
      <c r="AA422" s="655"/>
      <c r="AB422" s="655"/>
      <c r="AC422" s="655"/>
      <c r="AD422" s="655"/>
      <c r="AE422" s="655"/>
      <c r="AF422" s="656"/>
    </row>
    <row r="423" spans="2:35" s="4" customFormat="1" ht="22.5" customHeight="1" x14ac:dyDescent="0.2">
      <c r="B423" s="3"/>
      <c r="C423" s="155" t="s">
        <v>233</v>
      </c>
      <c r="D423" s="156"/>
      <c r="E423" s="156"/>
      <c r="F423" s="156"/>
      <c r="G423" s="156"/>
      <c r="H423" s="156"/>
      <c r="I423" s="156"/>
      <c r="J423" s="156"/>
      <c r="K423" s="157"/>
      <c r="L423" s="158"/>
      <c r="M423" s="159"/>
      <c r="N423" s="159"/>
      <c r="O423" s="159"/>
      <c r="P423" s="159"/>
      <c r="Q423" s="159"/>
      <c r="R423" s="160"/>
      <c r="S423" s="158"/>
      <c r="T423" s="159"/>
      <c r="U423" s="159"/>
      <c r="V423" s="159"/>
      <c r="W423" s="159"/>
      <c r="X423" s="159"/>
      <c r="Y423" s="160"/>
      <c r="Z423" s="654">
        <f t="shared" si="1"/>
        <v>0</v>
      </c>
      <c r="AA423" s="655"/>
      <c r="AB423" s="655"/>
      <c r="AC423" s="655"/>
      <c r="AD423" s="655"/>
      <c r="AE423" s="655"/>
      <c r="AF423" s="656"/>
    </row>
    <row r="424" spans="2:35" s="4" customFormat="1" ht="22.5" customHeight="1" x14ac:dyDescent="0.2">
      <c r="B424" s="3"/>
      <c r="C424" s="155" t="s">
        <v>223</v>
      </c>
      <c r="D424" s="156"/>
      <c r="E424" s="156"/>
      <c r="F424" s="156"/>
      <c r="G424" s="156"/>
      <c r="H424" s="156"/>
      <c r="I424" s="156"/>
      <c r="J424" s="156"/>
      <c r="K424" s="157"/>
      <c r="L424" s="158"/>
      <c r="M424" s="159"/>
      <c r="N424" s="159"/>
      <c r="O424" s="159"/>
      <c r="P424" s="159"/>
      <c r="Q424" s="159"/>
      <c r="R424" s="160"/>
      <c r="S424" s="158"/>
      <c r="T424" s="159"/>
      <c r="U424" s="159"/>
      <c r="V424" s="159"/>
      <c r="W424" s="159"/>
      <c r="X424" s="159"/>
      <c r="Y424" s="160"/>
      <c r="Z424" s="654">
        <f t="shared" si="1"/>
        <v>0</v>
      </c>
      <c r="AA424" s="655"/>
      <c r="AB424" s="655"/>
      <c r="AC424" s="655"/>
      <c r="AD424" s="655"/>
      <c r="AE424" s="655"/>
      <c r="AF424" s="656"/>
    </row>
    <row r="425" spans="2:35" s="4" customFormat="1" ht="22.5" customHeight="1" x14ac:dyDescent="0.2">
      <c r="B425" s="3"/>
      <c r="C425" s="155" t="s">
        <v>239</v>
      </c>
      <c r="D425" s="156"/>
      <c r="E425" s="156"/>
      <c r="F425" s="156"/>
      <c r="G425" s="156"/>
      <c r="H425" s="156"/>
      <c r="I425" s="156"/>
      <c r="J425" s="156"/>
      <c r="K425" s="157"/>
      <c r="L425" s="158"/>
      <c r="M425" s="159"/>
      <c r="N425" s="159"/>
      <c r="O425" s="159"/>
      <c r="P425" s="159"/>
      <c r="Q425" s="159"/>
      <c r="R425" s="160"/>
      <c r="S425" s="158"/>
      <c r="T425" s="159"/>
      <c r="U425" s="159"/>
      <c r="V425" s="159"/>
      <c r="W425" s="159"/>
      <c r="X425" s="159"/>
      <c r="Y425" s="160"/>
      <c r="Z425" s="654">
        <f t="shared" si="1"/>
        <v>0</v>
      </c>
      <c r="AA425" s="655"/>
      <c r="AB425" s="655"/>
      <c r="AC425" s="655"/>
      <c r="AD425" s="655"/>
      <c r="AE425" s="655"/>
      <c r="AF425" s="656"/>
    </row>
    <row r="426" spans="2:35" s="4" customFormat="1" ht="22.5" customHeight="1" x14ac:dyDescent="0.2">
      <c r="B426" s="3"/>
      <c r="C426" s="155" t="s">
        <v>240</v>
      </c>
      <c r="D426" s="156"/>
      <c r="E426" s="156"/>
      <c r="F426" s="156"/>
      <c r="G426" s="156"/>
      <c r="H426" s="156"/>
      <c r="I426" s="156"/>
      <c r="J426" s="156"/>
      <c r="K426" s="157"/>
      <c r="L426" s="158">
        <v>0</v>
      </c>
      <c r="M426" s="159"/>
      <c r="N426" s="159"/>
      <c r="O426" s="159"/>
      <c r="P426" s="159"/>
      <c r="Q426" s="159"/>
      <c r="R426" s="160"/>
      <c r="S426" s="158"/>
      <c r="T426" s="159"/>
      <c r="U426" s="159"/>
      <c r="V426" s="159"/>
      <c r="W426" s="159"/>
      <c r="X426" s="159"/>
      <c r="Y426" s="160"/>
      <c r="Z426" s="654">
        <f t="shared" si="1"/>
        <v>0</v>
      </c>
      <c r="AA426" s="655"/>
      <c r="AB426" s="655"/>
      <c r="AC426" s="655"/>
      <c r="AD426" s="655"/>
      <c r="AE426" s="655"/>
      <c r="AF426" s="656"/>
    </row>
    <row r="427" spans="2:35" s="4" customFormat="1" ht="22.5" customHeight="1" thickBot="1" x14ac:dyDescent="0.25">
      <c r="B427" s="3"/>
      <c r="C427" s="643" t="s">
        <v>224</v>
      </c>
      <c r="D427" s="644"/>
      <c r="E427" s="644"/>
      <c r="F427" s="644"/>
      <c r="G427" s="644"/>
      <c r="H427" s="644"/>
      <c r="I427" s="644"/>
      <c r="J427" s="644"/>
      <c r="K427" s="645"/>
      <c r="L427" s="646">
        <v>715</v>
      </c>
      <c r="M427" s="647"/>
      <c r="N427" s="647"/>
      <c r="O427" s="647"/>
      <c r="P427" s="647"/>
      <c r="Q427" s="647"/>
      <c r="R427" s="648"/>
      <c r="S427" s="646"/>
      <c r="T427" s="647"/>
      <c r="U427" s="647"/>
      <c r="V427" s="647"/>
      <c r="W427" s="647"/>
      <c r="X427" s="647"/>
      <c r="Y427" s="648"/>
      <c r="Z427" s="657">
        <f t="shared" si="1"/>
        <v>715</v>
      </c>
      <c r="AA427" s="658"/>
      <c r="AB427" s="658"/>
      <c r="AC427" s="658"/>
      <c r="AD427" s="658"/>
      <c r="AE427" s="658"/>
      <c r="AF427" s="659"/>
    </row>
    <row r="428" spans="2:35" s="4" customFormat="1" ht="22.5" customHeight="1" thickBot="1" x14ac:dyDescent="0.25">
      <c r="B428" s="3"/>
      <c r="C428" s="753" t="s">
        <v>241</v>
      </c>
      <c r="D428" s="754"/>
      <c r="E428" s="754"/>
      <c r="F428" s="754"/>
      <c r="G428" s="754"/>
      <c r="H428" s="754"/>
      <c r="I428" s="754"/>
      <c r="J428" s="754"/>
      <c r="K428" s="755"/>
      <c r="L428" s="640">
        <f>SUM(L420:R427)</f>
        <v>39240.26</v>
      </c>
      <c r="M428" s="641"/>
      <c r="N428" s="641"/>
      <c r="O428" s="641"/>
      <c r="P428" s="641"/>
      <c r="Q428" s="641"/>
      <c r="R428" s="642"/>
      <c r="S428" s="640">
        <f>SUM(S420:Y427)</f>
        <v>32877.379999999997</v>
      </c>
      <c r="T428" s="641"/>
      <c r="U428" s="641"/>
      <c r="V428" s="641"/>
      <c r="W428" s="641"/>
      <c r="X428" s="641"/>
      <c r="Y428" s="642"/>
      <c r="Z428" s="640">
        <f>SUM(Z420:AF427)</f>
        <v>72117.64</v>
      </c>
      <c r="AA428" s="641"/>
      <c r="AB428" s="641"/>
      <c r="AC428" s="641"/>
      <c r="AD428" s="641"/>
      <c r="AE428" s="641"/>
      <c r="AF428" s="642"/>
    </row>
    <row r="429" spans="2:35" s="4" customFormat="1" ht="14.25" x14ac:dyDescent="0.2">
      <c r="B429" s="3"/>
    </row>
    <row r="430" spans="2:35" s="4" customFormat="1" ht="14.25" x14ac:dyDescent="0.2">
      <c r="B430" s="3"/>
      <c r="C430" s="143" t="s">
        <v>242</v>
      </c>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row>
    <row r="431" spans="2:35" s="4" customFormat="1" ht="15" thickBot="1" x14ac:dyDescent="0.25">
      <c r="B431" s="3"/>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row>
    <row r="432" spans="2:35" s="4" customFormat="1" ht="15.75" customHeight="1" thickBot="1" x14ac:dyDescent="0.25">
      <c r="B432" s="3"/>
      <c r="C432" s="292" t="s">
        <v>243</v>
      </c>
      <c r="D432" s="293"/>
      <c r="E432" s="293"/>
      <c r="F432" s="293"/>
      <c r="G432" s="293"/>
      <c r="H432" s="293"/>
      <c r="I432" s="293"/>
      <c r="J432" s="293"/>
      <c r="K432" s="293"/>
      <c r="L432" s="294"/>
      <c r="M432" s="191" t="s">
        <v>54</v>
      </c>
      <c r="N432" s="192"/>
      <c r="O432" s="192"/>
      <c r="P432" s="192"/>
      <c r="Q432" s="192"/>
      <c r="R432" s="192"/>
      <c r="S432" s="192"/>
      <c r="T432" s="192"/>
      <c r="U432" s="192"/>
      <c r="V432" s="192"/>
      <c r="W432" s="192"/>
      <c r="X432" s="192"/>
      <c r="Y432" s="192"/>
      <c r="Z432" s="192"/>
      <c r="AA432" s="192"/>
      <c r="AB432" s="192"/>
      <c r="AC432" s="192"/>
      <c r="AD432" s="192"/>
      <c r="AE432" s="192"/>
      <c r="AF432" s="193"/>
    </row>
    <row r="433" spans="2:32" s="4" customFormat="1" ht="22.5" customHeight="1" thickBot="1" x14ac:dyDescent="0.25">
      <c r="B433" s="3"/>
      <c r="C433" s="295"/>
      <c r="D433" s="296"/>
      <c r="E433" s="296"/>
      <c r="F433" s="296"/>
      <c r="G433" s="296"/>
      <c r="H433" s="296"/>
      <c r="I433" s="296"/>
      <c r="J433" s="296"/>
      <c r="K433" s="296"/>
      <c r="L433" s="297"/>
      <c r="M433" s="269" t="s">
        <v>244</v>
      </c>
      <c r="N433" s="270"/>
      <c r="O433" s="270"/>
      <c r="P433" s="270"/>
      <c r="Q433" s="270"/>
      <c r="R433" s="270"/>
      <c r="S433" s="270"/>
      <c r="T433" s="270"/>
      <c r="U433" s="270"/>
      <c r="V433" s="271"/>
      <c r="W433" s="191" t="s">
        <v>245</v>
      </c>
      <c r="X433" s="192"/>
      <c r="Y433" s="192"/>
      <c r="Z433" s="192"/>
      <c r="AA433" s="192"/>
      <c r="AB433" s="192"/>
      <c r="AC433" s="192"/>
      <c r="AD433" s="192"/>
      <c r="AE433" s="192"/>
      <c r="AF433" s="193"/>
    </row>
    <row r="434" spans="2:32" s="4" customFormat="1" ht="24.95" customHeight="1" x14ac:dyDescent="0.2">
      <c r="B434" s="3"/>
      <c r="C434" s="173" t="s">
        <v>246</v>
      </c>
      <c r="D434" s="174"/>
      <c r="E434" s="174"/>
      <c r="F434" s="174"/>
      <c r="G434" s="174"/>
      <c r="H434" s="174"/>
      <c r="I434" s="174"/>
      <c r="J434" s="174"/>
      <c r="K434" s="174"/>
      <c r="L434" s="175"/>
      <c r="M434" s="275">
        <v>72117.740000000005</v>
      </c>
      <c r="N434" s="276"/>
      <c r="O434" s="276"/>
      <c r="P434" s="276"/>
      <c r="Q434" s="276"/>
      <c r="R434" s="276"/>
      <c r="S434" s="276"/>
      <c r="T434" s="276"/>
      <c r="U434" s="276"/>
      <c r="V434" s="470"/>
      <c r="W434" s="275">
        <f>M434</f>
        <v>72117.740000000005</v>
      </c>
      <c r="X434" s="276"/>
      <c r="Y434" s="276"/>
      <c r="Z434" s="276"/>
      <c r="AA434" s="276"/>
      <c r="AB434" s="276"/>
      <c r="AC434" s="276"/>
      <c r="AD434" s="276"/>
      <c r="AE434" s="276"/>
      <c r="AF434" s="470"/>
    </row>
    <row r="435" spans="2:32" s="4" customFormat="1" ht="24.95" customHeight="1" x14ac:dyDescent="0.2">
      <c r="B435" s="3"/>
      <c r="C435" s="155" t="s">
        <v>247</v>
      </c>
      <c r="D435" s="156"/>
      <c r="E435" s="156"/>
      <c r="F435" s="156"/>
      <c r="G435" s="156"/>
      <c r="H435" s="156"/>
      <c r="I435" s="156"/>
      <c r="J435" s="156"/>
      <c r="K435" s="156"/>
      <c r="L435" s="157"/>
      <c r="M435" s="158">
        <f>+M434</f>
        <v>72117.740000000005</v>
      </c>
      <c r="N435" s="652"/>
      <c r="O435" s="652"/>
      <c r="P435" s="652"/>
      <c r="Q435" s="652"/>
      <c r="R435" s="652"/>
      <c r="S435" s="652"/>
      <c r="T435" s="652"/>
      <c r="U435" s="652"/>
      <c r="V435" s="653"/>
      <c r="W435" s="158">
        <f>+W434</f>
        <v>72117.740000000005</v>
      </c>
      <c r="X435" s="159"/>
      <c r="Y435" s="159"/>
      <c r="Z435" s="159"/>
      <c r="AA435" s="159"/>
      <c r="AB435" s="159"/>
      <c r="AC435" s="159"/>
      <c r="AD435" s="159"/>
      <c r="AE435" s="159"/>
      <c r="AF435" s="160"/>
    </row>
    <row r="436" spans="2:32" s="4" customFormat="1" ht="24.95" customHeight="1" thickBot="1" x14ac:dyDescent="0.25">
      <c r="B436" s="3"/>
      <c r="C436" s="312" t="s">
        <v>248</v>
      </c>
      <c r="D436" s="313"/>
      <c r="E436" s="313"/>
      <c r="F436" s="313"/>
      <c r="G436" s="313"/>
      <c r="H436" s="313"/>
      <c r="I436" s="313"/>
      <c r="J436" s="313"/>
      <c r="K436" s="313"/>
      <c r="L436" s="314"/>
      <c r="M436" s="649" t="s">
        <v>249</v>
      </c>
      <c r="N436" s="650"/>
      <c r="O436" s="650"/>
      <c r="P436" s="650"/>
      <c r="Q436" s="650"/>
      <c r="R436" s="650"/>
      <c r="S436" s="650"/>
      <c r="T436" s="650"/>
      <c r="U436" s="650"/>
      <c r="V436" s="651"/>
      <c r="W436" s="552"/>
      <c r="X436" s="222"/>
      <c r="Y436" s="222"/>
      <c r="Z436" s="222"/>
      <c r="AA436" s="222"/>
      <c r="AB436" s="222"/>
      <c r="AC436" s="222"/>
      <c r="AD436" s="222"/>
      <c r="AE436" s="222"/>
      <c r="AF436" s="223"/>
    </row>
    <row r="437" spans="2:32" s="4" customFormat="1" ht="14.25" x14ac:dyDescent="0.2">
      <c r="B437" s="3"/>
    </row>
    <row r="438" spans="2:32" s="4" customFormat="1" ht="14.25" x14ac:dyDescent="0.2">
      <c r="B438" s="3"/>
      <c r="C438" s="14" t="s">
        <v>250</v>
      </c>
    </row>
    <row r="439" spans="2:32" s="4" customFormat="1" ht="14.25" x14ac:dyDescent="0.2">
      <c r="B439" s="3"/>
    </row>
    <row r="440" spans="2:32" s="4" customFormat="1" ht="14.25" x14ac:dyDescent="0.2">
      <c r="B440" s="3"/>
      <c r="C440" s="143" t="s">
        <v>251</v>
      </c>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row>
    <row r="441" spans="2:32" s="4" customFormat="1" ht="15" thickBot="1" x14ac:dyDescent="0.25">
      <c r="B441" s="3"/>
    </row>
    <row r="442" spans="2:32" s="4" customFormat="1" ht="22.5" customHeight="1" thickBot="1" x14ac:dyDescent="0.25">
      <c r="B442" s="3"/>
      <c r="C442" s="269" t="s">
        <v>227</v>
      </c>
      <c r="D442" s="270"/>
      <c r="E442" s="270"/>
      <c r="F442" s="270"/>
      <c r="G442" s="270"/>
      <c r="H442" s="270"/>
      <c r="I442" s="270"/>
      <c r="J442" s="270"/>
      <c r="K442" s="270"/>
      <c r="L442" s="271"/>
      <c r="M442" s="191" t="s">
        <v>54</v>
      </c>
      <c r="N442" s="192"/>
      <c r="O442" s="192"/>
      <c r="P442" s="192"/>
      <c r="Q442" s="192"/>
      <c r="R442" s="192"/>
      <c r="S442" s="192"/>
      <c r="T442" s="192"/>
      <c r="U442" s="192"/>
      <c r="V442" s="193"/>
      <c r="W442" s="191" t="s">
        <v>55</v>
      </c>
      <c r="X442" s="192"/>
      <c r="Y442" s="192"/>
      <c r="Z442" s="192"/>
      <c r="AA442" s="192"/>
      <c r="AB442" s="192"/>
      <c r="AC442" s="192"/>
      <c r="AD442" s="192"/>
      <c r="AE442" s="192"/>
      <c r="AF442" s="193"/>
    </row>
    <row r="443" spans="2:32" s="4" customFormat="1" ht="22.5" customHeight="1" x14ac:dyDescent="0.2">
      <c r="B443" s="3"/>
      <c r="C443" s="173" t="s">
        <v>252</v>
      </c>
      <c r="D443" s="174"/>
      <c r="E443" s="174"/>
      <c r="F443" s="174"/>
      <c r="G443" s="174"/>
      <c r="H443" s="174"/>
      <c r="I443" s="174"/>
      <c r="J443" s="174"/>
      <c r="K443" s="174"/>
      <c r="L443" s="175"/>
      <c r="M443" s="176">
        <v>402.09</v>
      </c>
      <c r="N443" s="177"/>
      <c r="O443" s="177"/>
      <c r="P443" s="177"/>
      <c r="Q443" s="177"/>
      <c r="R443" s="177"/>
      <c r="S443" s="177"/>
      <c r="T443" s="177"/>
      <c r="U443" s="177"/>
      <c r="V443" s="178"/>
      <c r="W443" s="176">
        <v>517.63</v>
      </c>
      <c r="X443" s="177"/>
      <c r="Y443" s="177"/>
      <c r="Z443" s="177"/>
      <c r="AA443" s="177"/>
      <c r="AB443" s="177"/>
      <c r="AC443" s="177"/>
      <c r="AD443" s="177"/>
      <c r="AE443" s="177"/>
      <c r="AF443" s="178"/>
    </row>
    <row r="444" spans="2:32" s="4" customFormat="1" ht="22.5" customHeight="1" x14ac:dyDescent="0.2">
      <c r="B444" s="3"/>
      <c r="C444" s="155" t="s">
        <v>253</v>
      </c>
      <c r="D444" s="156"/>
      <c r="E444" s="156"/>
      <c r="F444" s="156"/>
      <c r="G444" s="156"/>
      <c r="H444" s="156"/>
      <c r="I444" s="156"/>
      <c r="J444" s="156"/>
      <c r="K444" s="156"/>
      <c r="L444" s="157"/>
      <c r="M444" s="170">
        <v>31988.51</v>
      </c>
      <c r="N444" s="171"/>
      <c r="O444" s="171"/>
      <c r="P444" s="171"/>
      <c r="Q444" s="171"/>
      <c r="R444" s="171"/>
      <c r="S444" s="171"/>
      <c r="T444" s="171"/>
      <c r="U444" s="171"/>
      <c r="V444" s="172"/>
      <c r="W444" s="170">
        <v>4189.22</v>
      </c>
      <c r="X444" s="171"/>
      <c r="Y444" s="171"/>
      <c r="Z444" s="171"/>
      <c r="AA444" s="171"/>
      <c r="AB444" s="171"/>
      <c r="AC444" s="171"/>
      <c r="AD444" s="171"/>
      <c r="AE444" s="171"/>
      <c r="AF444" s="172"/>
    </row>
    <row r="445" spans="2:32" s="4" customFormat="1" ht="22.5" customHeight="1" x14ac:dyDescent="0.2">
      <c r="B445" s="3"/>
      <c r="C445" s="155" t="s">
        <v>254</v>
      </c>
      <c r="D445" s="156"/>
      <c r="E445" s="156"/>
      <c r="F445" s="156"/>
      <c r="G445" s="156"/>
      <c r="H445" s="156"/>
      <c r="I445" s="156"/>
      <c r="J445" s="156"/>
      <c r="K445" s="156"/>
      <c r="L445" s="157"/>
      <c r="M445" s="170"/>
      <c r="N445" s="171"/>
      <c r="O445" s="171"/>
      <c r="P445" s="171"/>
      <c r="Q445" s="171"/>
      <c r="R445" s="171"/>
      <c r="S445" s="171"/>
      <c r="T445" s="171"/>
      <c r="U445" s="171"/>
      <c r="V445" s="172"/>
      <c r="W445" s="158"/>
      <c r="X445" s="159"/>
      <c r="Y445" s="159"/>
      <c r="Z445" s="159"/>
      <c r="AA445" s="159"/>
      <c r="AB445" s="159"/>
      <c r="AC445" s="159"/>
      <c r="AD445" s="159"/>
      <c r="AE445" s="159"/>
      <c r="AF445" s="160"/>
    </row>
    <row r="446" spans="2:32" s="4" customFormat="1" ht="22.5" customHeight="1" thickBot="1" x14ac:dyDescent="0.25">
      <c r="B446" s="3"/>
      <c r="C446" s="643" t="s">
        <v>255</v>
      </c>
      <c r="D446" s="644"/>
      <c r="E446" s="644"/>
      <c r="F446" s="644"/>
      <c r="G446" s="644"/>
      <c r="H446" s="644"/>
      <c r="I446" s="644"/>
      <c r="J446" s="644"/>
      <c r="K446" s="644"/>
      <c r="L446" s="645"/>
      <c r="M446" s="646"/>
      <c r="N446" s="647"/>
      <c r="O446" s="647"/>
      <c r="P446" s="647"/>
      <c r="Q446" s="647"/>
      <c r="R446" s="647"/>
      <c r="S446" s="647"/>
      <c r="T446" s="647"/>
      <c r="U446" s="647"/>
      <c r="V446" s="648"/>
      <c r="W446" s="646"/>
      <c r="X446" s="647"/>
      <c r="Y446" s="647"/>
      <c r="Z446" s="647"/>
      <c r="AA446" s="647"/>
      <c r="AB446" s="647"/>
      <c r="AC446" s="647"/>
      <c r="AD446" s="647"/>
      <c r="AE446" s="647"/>
      <c r="AF446" s="648"/>
    </row>
    <row r="447" spans="2:32" s="4" customFormat="1" ht="22.5" customHeight="1" thickBot="1" x14ac:dyDescent="0.25">
      <c r="B447" s="3"/>
      <c r="C447" s="637" t="s">
        <v>67</v>
      </c>
      <c r="D447" s="638"/>
      <c r="E447" s="638"/>
      <c r="F447" s="638"/>
      <c r="G447" s="638"/>
      <c r="H447" s="638"/>
      <c r="I447" s="638"/>
      <c r="J447" s="638"/>
      <c r="K447" s="638"/>
      <c r="L447" s="639"/>
      <c r="M447" s="640">
        <f>SUM(M443:V446)</f>
        <v>32390.6</v>
      </c>
      <c r="N447" s="641"/>
      <c r="O447" s="641"/>
      <c r="P447" s="641"/>
      <c r="Q447" s="641"/>
      <c r="R447" s="641"/>
      <c r="S447" s="641"/>
      <c r="T447" s="641"/>
      <c r="U447" s="641"/>
      <c r="V447" s="642"/>
      <c r="W447" s="640">
        <f>SUM(W443:AF446)</f>
        <v>4706.8500000000004</v>
      </c>
      <c r="X447" s="641"/>
      <c r="Y447" s="641"/>
      <c r="Z447" s="641"/>
      <c r="AA447" s="641"/>
      <c r="AB447" s="641"/>
      <c r="AC447" s="641"/>
      <c r="AD447" s="641"/>
      <c r="AE447" s="641"/>
      <c r="AF447" s="642"/>
    </row>
    <row r="448" spans="2:32" s="4" customFormat="1" ht="15" thickBot="1" x14ac:dyDescent="0.25">
      <c r="B448" s="3"/>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row>
    <row r="449" spans="2:32" s="4" customFormat="1" ht="15" thickBot="1" x14ac:dyDescent="0.25">
      <c r="B449" s="3"/>
      <c r="C449" s="188" t="s">
        <v>227</v>
      </c>
      <c r="D449" s="189"/>
      <c r="E449" s="189"/>
      <c r="F449" s="189"/>
      <c r="G449" s="189"/>
      <c r="H449" s="189"/>
      <c r="I449" s="189"/>
      <c r="J449" s="189"/>
      <c r="K449" s="189"/>
      <c r="L449" s="189"/>
      <c r="M449" s="189"/>
      <c r="N449" s="189"/>
      <c r="O449" s="189"/>
      <c r="P449" s="189"/>
      <c r="Q449" s="190"/>
      <c r="R449" s="188" t="s">
        <v>177</v>
      </c>
      <c r="S449" s="189"/>
      <c r="T449" s="189"/>
      <c r="U449" s="189"/>
      <c r="V449" s="189"/>
      <c r="W449" s="189"/>
      <c r="X449" s="189"/>
      <c r="Y449" s="189"/>
      <c r="Z449" s="189"/>
      <c r="AA449" s="189"/>
      <c r="AB449" s="189"/>
      <c r="AC449" s="189"/>
      <c r="AD449" s="189"/>
      <c r="AE449" s="189"/>
      <c r="AF449" s="190"/>
    </row>
    <row r="450" spans="2:32" s="4" customFormat="1" ht="22.5" customHeight="1" x14ac:dyDescent="0.2">
      <c r="B450" s="3"/>
      <c r="C450" s="272" t="s">
        <v>256</v>
      </c>
      <c r="D450" s="273"/>
      <c r="E450" s="273"/>
      <c r="F450" s="273"/>
      <c r="G450" s="273"/>
      <c r="H450" s="273"/>
      <c r="I450" s="273"/>
      <c r="J450" s="273"/>
      <c r="K450" s="273"/>
      <c r="L450" s="273"/>
      <c r="M450" s="273"/>
      <c r="N450" s="273"/>
      <c r="O450" s="273"/>
      <c r="P450" s="273"/>
      <c r="Q450" s="274"/>
      <c r="R450" s="176">
        <v>0</v>
      </c>
      <c r="S450" s="177"/>
      <c r="T450" s="177"/>
      <c r="U450" s="177"/>
      <c r="V450" s="177"/>
      <c r="W450" s="177"/>
      <c r="X450" s="177"/>
      <c r="Y450" s="177"/>
      <c r="Z450" s="177"/>
      <c r="AA450" s="177"/>
      <c r="AB450" s="177"/>
      <c r="AC450" s="177"/>
      <c r="AD450" s="177"/>
      <c r="AE450" s="177"/>
      <c r="AF450" s="178"/>
    </row>
    <row r="451" spans="2:32" s="4" customFormat="1" ht="22.5" customHeight="1" thickBot="1" x14ac:dyDescent="0.25">
      <c r="B451" s="3"/>
      <c r="C451" s="312" t="s">
        <v>257</v>
      </c>
      <c r="D451" s="313"/>
      <c r="E451" s="313"/>
      <c r="F451" s="313"/>
      <c r="G451" s="313"/>
      <c r="H451" s="313"/>
      <c r="I451" s="313"/>
      <c r="J451" s="313"/>
      <c r="K451" s="313"/>
      <c r="L451" s="313"/>
      <c r="M451" s="313"/>
      <c r="N451" s="313"/>
      <c r="O451" s="313"/>
      <c r="P451" s="313"/>
      <c r="Q451" s="314"/>
      <c r="R451" s="552">
        <v>0</v>
      </c>
      <c r="S451" s="222"/>
      <c r="T451" s="222"/>
      <c r="U451" s="222"/>
      <c r="V451" s="222"/>
      <c r="W451" s="222"/>
      <c r="X451" s="222"/>
      <c r="Y451" s="222"/>
      <c r="Z451" s="222"/>
      <c r="AA451" s="222"/>
      <c r="AB451" s="222"/>
      <c r="AC451" s="222"/>
      <c r="AD451" s="222"/>
      <c r="AE451" s="222"/>
      <c r="AF451" s="223"/>
    </row>
    <row r="452" spans="2:32" s="4" customFormat="1" ht="14.25" x14ac:dyDescent="0.2">
      <c r="B452" s="3"/>
    </row>
    <row r="453" spans="2:32" s="4" customFormat="1" ht="14.25" customHeight="1" x14ac:dyDescent="0.2">
      <c r="B453" s="3"/>
      <c r="C453" s="381" t="s">
        <v>587</v>
      </c>
      <c r="D453" s="381"/>
      <c r="E453" s="381"/>
      <c r="F453" s="381"/>
      <c r="G453" s="381"/>
      <c r="H453" s="381"/>
      <c r="I453" s="381"/>
      <c r="J453" s="381"/>
      <c r="K453" s="381"/>
      <c r="L453" s="381"/>
      <c r="M453" s="381"/>
      <c r="N453" s="381"/>
      <c r="O453" s="381"/>
      <c r="P453" s="381"/>
      <c r="Q453" s="381"/>
      <c r="R453" s="381"/>
      <c r="S453" s="381"/>
      <c r="T453" s="381"/>
      <c r="U453" s="381"/>
      <c r="V453" s="381"/>
      <c r="W453" s="381"/>
      <c r="X453" s="381"/>
      <c r="Y453" s="381"/>
      <c r="Z453" s="381"/>
      <c r="AA453" s="381"/>
      <c r="AB453" s="381"/>
      <c r="AC453" s="381"/>
      <c r="AD453" s="381"/>
      <c r="AE453" s="381"/>
      <c r="AF453" s="381"/>
    </row>
    <row r="454" spans="2:32" s="4" customFormat="1" ht="14.25" x14ac:dyDescent="0.2">
      <c r="B454" s="3"/>
      <c r="C454" s="381"/>
      <c r="D454" s="381"/>
      <c r="E454" s="381"/>
      <c r="F454" s="381"/>
      <c r="G454" s="381"/>
      <c r="H454" s="381"/>
      <c r="I454" s="381"/>
      <c r="J454" s="381"/>
      <c r="K454" s="381"/>
      <c r="L454" s="381"/>
      <c r="M454" s="381"/>
      <c r="N454" s="381"/>
      <c r="O454" s="381"/>
      <c r="P454" s="381"/>
      <c r="Q454" s="381"/>
      <c r="R454" s="381"/>
      <c r="S454" s="381"/>
      <c r="T454" s="381"/>
      <c r="U454" s="381"/>
      <c r="V454" s="381"/>
      <c r="W454" s="381"/>
      <c r="X454" s="381"/>
      <c r="Y454" s="381"/>
      <c r="Z454" s="381"/>
      <c r="AA454" s="381"/>
      <c r="AB454" s="381"/>
      <c r="AC454" s="381"/>
      <c r="AD454" s="381"/>
      <c r="AE454" s="381"/>
      <c r="AF454" s="381"/>
    </row>
    <row r="455" spans="2:32" s="4" customFormat="1" ht="27.6" customHeight="1" x14ac:dyDescent="0.2">
      <c r="B455" s="3"/>
      <c r="C455" s="381"/>
      <c r="D455" s="381"/>
      <c r="E455" s="381"/>
      <c r="F455" s="381"/>
      <c r="G455" s="381"/>
      <c r="H455" s="381"/>
      <c r="I455" s="381"/>
      <c r="J455" s="381"/>
      <c r="K455" s="381"/>
      <c r="L455" s="381"/>
      <c r="M455" s="381"/>
      <c r="N455" s="381"/>
      <c r="O455" s="381"/>
      <c r="P455" s="381"/>
      <c r="Q455" s="381"/>
      <c r="R455" s="381"/>
      <c r="S455" s="381"/>
      <c r="T455" s="381"/>
      <c r="U455" s="381"/>
      <c r="V455" s="381"/>
      <c r="W455" s="381"/>
      <c r="X455" s="381"/>
      <c r="Y455" s="381"/>
      <c r="Z455" s="381"/>
      <c r="AA455" s="381"/>
      <c r="AB455" s="381"/>
      <c r="AC455" s="381"/>
      <c r="AD455" s="381"/>
      <c r="AE455" s="381"/>
      <c r="AF455" s="381"/>
    </row>
    <row r="456" spans="2:32" s="4" customFormat="1" ht="14.25" x14ac:dyDescent="0.2">
      <c r="B456" s="3"/>
    </row>
    <row r="457" spans="2:32" s="4" customFormat="1" ht="14.25" x14ac:dyDescent="0.2">
      <c r="B457" s="3"/>
    </row>
    <row r="458" spans="2:32" ht="14.25" customHeight="1" x14ac:dyDescent="0.2">
      <c r="C458" s="14" t="s">
        <v>258</v>
      </c>
      <c r="D458" s="4"/>
      <c r="E458" s="4"/>
      <c r="F458" s="4"/>
      <c r="G458" s="4"/>
      <c r="H458" s="4"/>
      <c r="I458" s="4"/>
      <c r="J458" s="4"/>
    </row>
    <row r="460" spans="2:32" ht="14.25" customHeight="1" x14ac:dyDescent="0.2">
      <c r="C460" s="143" t="s">
        <v>259</v>
      </c>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row>
    <row r="461" spans="2:32" ht="14.25" customHeight="1" thickBot="1" x14ac:dyDescent="0.25"/>
    <row r="462" spans="2:32" ht="28.5" customHeight="1" thickBot="1" x14ac:dyDescent="0.25">
      <c r="C462" s="269" t="s">
        <v>260</v>
      </c>
      <c r="D462" s="270"/>
      <c r="E462" s="270"/>
      <c r="F462" s="270"/>
      <c r="G462" s="270"/>
      <c r="H462" s="270"/>
      <c r="I462" s="270"/>
      <c r="J462" s="270"/>
      <c r="K462" s="270"/>
      <c r="L462" s="270"/>
      <c r="M462" s="270"/>
      <c r="N462" s="271"/>
      <c r="O462" s="191" t="s">
        <v>54</v>
      </c>
      <c r="P462" s="192"/>
      <c r="Q462" s="192"/>
      <c r="R462" s="192"/>
      <c r="S462" s="192"/>
      <c r="T462" s="192"/>
      <c r="U462" s="192"/>
      <c r="V462" s="192"/>
      <c r="W462" s="193"/>
      <c r="X462" s="191" t="s">
        <v>55</v>
      </c>
      <c r="Y462" s="192"/>
      <c r="Z462" s="192"/>
      <c r="AA462" s="192"/>
      <c r="AB462" s="192"/>
      <c r="AC462" s="192"/>
      <c r="AD462" s="192"/>
      <c r="AE462" s="192"/>
      <c r="AF462" s="193"/>
    </row>
    <row r="463" spans="2:32" ht="14.25" customHeight="1" thickBot="1" x14ac:dyDescent="0.25">
      <c r="C463" s="565" t="s">
        <v>261</v>
      </c>
      <c r="D463" s="566"/>
      <c r="E463" s="566"/>
      <c r="F463" s="566"/>
      <c r="G463" s="566"/>
      <c r="H463" s="566"/>
      <c r="I463" s="566"/>
      <c r="J463" s="566"/>
      <c r="K463" s="566"/>
      <c r="L463" s="566"/>
      <c r="M463" s="566"/>
      <c r="N463" s="567"/>
      <c r="O463" s="611">
        <f>SUM(O464:W464)</f>
        <v>0</v>
      </c>
      <c r="P463" s="612"/>
      <c r="Q463" s="612"/>
      <c r="R463" s="612"/>
      <c r="S463" s="612"/>
      <c r="T463" s="612"/>
      <c r="U463" s="612"/>
      <c r="V463" s="612"/>
      <c r="W463" s="613"/>
      <c r="X463" s="614">
        <f>SUM(X464:AF464)</f>
        <v>0</v>
      </c>
      <c r="Y463" s="615"/>
      <c r="Z463" s="615"/>
      <c r="AA463" s="615"/>
      <c r="AB463" s="615"/>
      <c r="AC463" s="615"/>
      <c r="AD463" s="615"/>
      <c r="AE463" s="615"/>
      <c r="AF463" s="616"/>
    </row>
    <row r="464" spans="2:32" ht="14.25" customHeight="1" thickBot="1" x14ac:dyDescent="0.25">
      <c r="C464" s="586"/>
      <c r="D464" s="587"/>
      <c r="E464" s="587"/>
      <c r="F464" s="587"/>
      <c r="G464" s="587"/>
      <c r="H464" s="587"/>
      <c r="I464" s="587"/>
      <c r="J464" s="587"/>
      <c r="K464" s="587"/>
      <c r="L464" s="587"/>
      <c r="M464" s="587"/>
      <c r="N464" s="588"/>
      <c r="O464" s="623"/>
      <c r="P464" s="624"/>
      <c r="Q464" s="624"/>
      <c r="R464" s="624"/>
      <c r="S464" s="624"/>
      <c r="T464" s="624"/>
      <c r="U464" s="624"/>
      <c r="V464" s="624"/>
      <c r="W464" s="625"/>
      <c r="X464" s="626"/>
      <c r="Y464" s="627"/>
      <c r="Z464" s="627"/>
      <c r="AA464" s="627"/>
      <c r="AB464" s="627"/>
      <c r="AC464" s="627"/>
      <c r="AD464" s="627"/>
      <c r="AE464" s="627"/>
      <c r="AF464" s="628"/>
    </row>
    <row r="465" spans="3:33" ht="14.25" customHeight="1" x14ac:dyDescent="0.2">
      <c r="C465" s="318" t="s">
        <v>262</v>
      </c>
      <c r="D465" s="319"/>
      <c r="E465" s="319"/>
      <c r="F465" s="319"/>
      <c r="G465" s="319"/>
      <c r="H465" s="319"/>
      <c r="I465" s="319"/>
      <c r="J465" s="319"/>
      <c r="K465" s="319"/>
      <c r="L465" s="319"/>
      <c r="M465" s="319"/>
      <c r="N465" s="320"/>
      <c r="O465" s="635">
        <f>SUM(O466:W471)</f>
        <v>186.14999999999998</v>
      </c>
      <c r="P465" s="530"/>
      <c r="Q465" s="530"/>
      <c r="R465" s="530"/>
      <c r="S465" s="530"/>
      <c r="T465" s="530"/>
      <c r="U465" s="530"/>
      <c r="V465" s="530"/>
      <c r="W465" s="636"/>
      <c r="X465" s="559">
        <v>222.24</v>
      </c>
      <c r="Y465" s="560"/>
      <c r="Z465" s="560"/>
      <c r="AA465" s="560"/>
      <c r="AB465" s="560"/>
      <c r="AC465" s="560"/>
      <c r="AD465" s="560"/>
      <c r="AE465" s="560"/>
      <c r="AF465" s="561"/>
    </row>
    <row r="466" spans="3:33" ht="14.25" customHeight="1" x14ac:dyDescent="0.2">
      <c r="C466" s="155" t="s">
        <v>263</v>
      </c>
      <c r="D466" s="156"/>
      <c r="E466" s="156"/>
      <c r="F466" s="156"/>
      <c r="G466" s="156"/>
      <c r="H466" s="156"/>
      <c r="I466" s="156"/>
      <c r="J466" s="156"/>
      <c r="K466" s="156"/>
      <c r="L466" s="156"/>
      <c r="M466" s="156"/>
      <c r="N466" s="157"/>
      <c r="O466" s="629">
        <v>67.02</v>
      </c>
      <c r="P466" s="630"/>
      <c r="Q466" s="630"/>
      <c r="R466" s="630"/>
      <c r="S466" s="630"/>
      <c r="T466" s="630"/>
      <c r="U466" s="630"/>
      <c r="V466" s="630"/>
      <c r="W466" s="631"/>
      <c r="X466" s="632">
        <v>68.75</v>
      </c>
      <c r="Y466" s="633"/>
      <c r="Z466" s="633"/>
      <c r="AA466" s="633"/>
      <c r="AB466" s="633"/>
      <c r="AC466" s="633"/>
      <c r="AD466" s="633"/>
      <c r="AE466" s="633"/>
      <c r="AF466" s="634"/>
    </row>
    <row r="467" spans="3:33" ht="14.25" customHeight="1" x14ac:dyDescent="0.2">
      <c r="C467" s="155" t="s">
        <v>264</v>
      </c>
      <c r="D467" s="156"/>
      <c r="E467" s="156"/>
      <c r="F467" s="156"/>
      <c r="G467" s="156"/>
      <c r="H467" s="156"/>
      <c r="I467" s="156"/>
      <c r="J467" s="156"/>
      <c r="K467" s="156"/>
      <c r="L467" s="156"/>
      <c r="M467" s="156"/>
      <c r="N467" s="157"/>
      <c r="O467" s="629"/>
      <c r="P467" s="630"/>
      <c r="Q467" s="630"/>
      <c r="R467" s="630"/>
      <c r="S467" s="630"/>
      <c r="T467" s="630"/>
      <c r="U467" s="630"/>
      <c r="V467" s="630"/>
      <c r="W467" s="631"/>
      <c r="X467" s="632"/>
      <c r="Y467" s="633"/>
      <c r="Z467" s="633"/>
      <c r="AA467" s="633"/>
      <c r="AB467" s="633"/>
      <c r="AC467" s="633"/>
      <c r="AD467" s="633"/>
      <c r="AE467" s="633"/>
      <c r="AF467" s="634"/>
    </row>
    <row r="468" spans="3:33" ht="14.25" customHeight="1" x14ac:dyDescent="0.2">
      <c r="C468" s="155" t="s">
        <v>265</v>
      </c>
      <c r="D468" s="156"/>
      <c r="E468" s="156"/>
      <c r="F468" s="156"/>
      <c r="G468" s="156"/>
      <c r="H468" s="156"/>
      <c r="I468" s="156"/>
      <c r="J468" s="156"/>
      <c r="K468" s="156"/>
      <c r="L468" s="156"/>
      <c r="M468" s="156"/>
      <c r="N468" s="157"/>
      <c r="O468" s="629">
        <v>119.13</v>
      </c>
      <c r="P468" s="630"/>
      <c r="Q468" s="630"/>
      <c r="R468" s="630"/>
      <c r="S468" s="630"/>
      <c r="T468" s="630"/>
      <c r="U468" s="630"/>
      <c r="V468" s="630"/>
      <c r="W468" s="631"/>
      <c r="X468" s="632">
        <v>145.49</v>
      </c>
      <c r="Y468" s="633"/>
      <c r="Z468" s="633"/>
      <c r="AA468" s="633"/>
      <c r="AB468" s="633"/>
      <c r="AC468" s="633"/>
      <c r="AD468" s="633"/>
      <c r="AE468" s="633"/>
      <c r="AF468" s="634"/>
    </row>
    <row r="469" spans="3:33" ht="14.25" customHeight="1" x14ac:dyDescent="0.2">
      <c r="C469" s="155" t="s">
        <v>266</v>
      </c>
      <c r="D469" s="156"/>
      <c r="E469" s="156"/>
      <c r="F469" s="156"/>
      <c r="G469" s="156"/>
      <c r="H469" s="156"/>
      <c r="I469" s="156"/>
      <c r="J469" s="156"/>
      <c r="K469" s="156"/>
      <c r="L469" s="156"/>
      <c r="M469" s="156"/>
      <c r="N469" s="157"/>
      <c r="O469" s="629">
        <v>0</v>
      </c>
      <c r="P469" s="630"/>
      <c r="Q469" s="630"/>
      <c r="R469" s="630"/>
      <c r="S469" s="630"/>
      <c r="T469" s="630"/>
      <c r="U469" s="630"/>
      <c r="V469" s="630"/>
      <c r="W469" s="631"/>
      <c r="X469" s="632"/>
      <c r="Y469" s="633"/>
      <c r="Z469" s="633"/>
      <c r="AA469" s="633"/>
      <c r="AB469" s="633"/>
      <c r="AC469" s="633"/>
      <c r="AD469" s="633"/>
      <c r="AE469" s="633"/>
      <c r="AF469" s="634"/>
    </row>
    <row r="470" spans="3:33" ht="14.25" customHeight="1" x14ac:dyDescent="0.2">
      <c r="C470" s="155" t="s">
        <v>267</v>
      </c>
      <c r="D470" s="156"/>
      <c r="E470" s="156"/>
      <c r="F470" s="156"/>
      <c r="G470" s="156"/>
      <c r="H470" s="156"/>
      <c r="I470" s="156"/>
      <c r="J470" s="156"/>
      <c r="K470" s="156"/>
      <c r="L470" s="156"/>
      <c r="M470" s="156"/>
      <c r="N470" s="157"/>
      <c r="O470" s="629"/>
      <c r="P470" s="630"/>
      <c r="Q470" s="630"/>
      <c r="R470" s="630"/>
      <c r="S470" s="630"/>
      <c r="T470" s="630"/>
      <c r="U470" s="630"/>
      <c r="V470" s="630"/>
      <c r="W470" s="631"/>
      <c r="X470" s="632"/>
      <c r="Y470" s="633"/>
      <c r="Z470" s="633"/>
      <c r="AA470" s="633"/>
      <c r="AB470" s="633"/>
      <c r="AC470" s="633"/>
      <c r="AD470" s="633"/>
      <c r="AE470" s="633"/>
      <c r="AF470" s="634"/>
    </row>
    <row r="471" spans="3:33" ht="14.25" customHeight="1" x14ac:dyDescent="0.2">
      <c r="C471" s="164" t="s">
        <v>268</v>
      </c>
      <c r="D471" s="165"/>
      <c r="E471" s="165"/>
      <c r="F471" s="165"/>
      <c r="G471" s="165"/>
      <c r="H471" s="165"/>
      <c r="I471" s="165"/>
      <c r="J471" s="165"/>
      <c r="K471" s="165"/>
      <c r="L471" s="165"/>
      <c r="M471" s="165"/>
      <c r="N471" s="166"/>
      <c r="O471" s="629">
        <v>0</v>
      </c>
      <c r="P471" s="630"/>
      <c r="Q471" s="630"/>
      <c r="R471" s="630"/>
      <c r="S471" s="630"/>
      <c r="T471" s="630"/>
      <c r="U471" s="630"/>
      <c r="V471" s="630"/>
      <c r="W471" s="631"/>
      <c r="X471" s="632">
        <v>8</v>
      </c>
      <c r="Y471" s="633"/>
      <c r="Z471" s="633"/>
      <c r="AA471" s="633"/>
      <c r="AB471" s="633"/>
      <c r="AC471" s="633"/>
      <c r="AD471" s="633"/>
      <c r="AE471" s="633"/>
      <c r="AF471" s="634"/>
      <c r="AG471" s="42"/>
    </row>
    <row r="472" spans="3:33" ht="14.25" customHeight="1" thickBot="1" x14ac:dyDescent="0.25">
      <c r="C472" s="312"/>
      <c r="D472" s="313"/>
      <c r="E472" s="313"/>
      <c r="F472" s="313"/>
      <c r="G472" s="313"/>
      <c r="H472" s="313"/>
      <c r="I472" s="313"/>
      <c r="J472" s="313"/>
      <c r="K472" s="313"/>
      <c r="L472" s="313"/>
      <c r="M472" s="313"/>
      <c r="N472" s="314"/>
      <c r="O472" s="603"/>
      <c r="P472" s="604"/>
      <c r="Q472" s="604"/>
      <c r="R472" s="604"/>
      <c r="S472" s="604"/>
      <c r="T472" s="604"/>
      <c r="U472" s="604"/>
      <c r="V472" s="604"/>
      <c r="W472" s="605"/>
      <c r="X472" s="606"/>
      <c r="Y472" s="607"/>
      <c r="Z472" s="607"/>
      <c r="AA472" s="607"/>
      <c r="AB472" s="607"/>
      <c r="AC472" s="607"/>
      <c r="AD472" s="607"/>
      <c r="AE472" s="607"/>
      <c r="AF472" s="608"/>
    </row>
    <row r="473" spans="3:33" ht="14.25" customHeight="1" thickBot="1" x14ac:dyDescent="0.25">
      <c r="C473" s="565" t="s">
        <v>269</v>
      </c>
      <c r="D473" s="566"/>
      <c r="E473" s="566"/>
      <c r="F473" s="566"/>
      <c r="G473" s="566"/>
      <c r="H473" s="566"/>
      <c r="I473" s="566"/>
      <c r="J473" s="566"/>
      <c r="K473" s="566"/>
      <c r="L473" s="566"/>
      <c r="M473" s="566"/>
      <c r="N473" s="567"/>
      <c r="O473" s="611">
        <f>SUM(O474:W474)</f>
        <v>0</v>
      </c>
      <c r="P473" s="612"/>
      <c r="Q473" s="612"/>
      <c r="R473" s="612"/>
      <c r="S473" s="612"/>
      <c r="T473" s="612"/>
      <c r="U473" s="612"/>
      <c r="V473" s="612"/>
      <c r="W473" s="613"/>
      <c r="X473" s="614">
        <f>SUM(X474:AF474)</f>
        <v>0</v>
      </c>
      <c r="Y473" s="615"/>
      <c r="Z473" s="615"/>
      <c r="AA473" s="615"/>
      <c r="AB473" s="615"/>
      <c r="AC473" s="615"/>
      <c r="AD473" s="615"/>
      <c r="AE473" s="615"/>
      <c r="AF473" s="616"/>
    </row>
    <row r="474" spans="3:33" ht="14.25" customHeight="1" thickBot="1" x14ac:dyDescent="0.25">
      <c r="C474" s="586"/>
      <c r="D474" s="587"/>
      <c r="E474" s="587"/>
      <c r="F474" s="587"/>
      <c r="G474" s="587"/>
      <c r="H474" s="587"/>
      <c r="I474" s="587"/>
      <c r="J474" s="587"/>
      <c r="K474" s="587"/>
      <c r="L474" s="587"/>
      <c r="M474" s="587"/>
      <c r="N474" s="588"/>
      <c r="O474" s="623"/>
      <c r="P474" s="624"/>
      <c r="Q474" s="624"/>
      <c r="R474" s="624"/>
      <c r="S474" s="624"/>
      <c r="T474" s="624"/>
      <c r="U474" s="624"/>
      <c r="V474" s="624"/>
      <c r="W474" s="625"/>
      <c r="X474" s="626"/>
      <c r="Y474" s="627"/>
      <c r="Z474" s="627"/>
      <c r="AA474" s="627"/>
      <c r="AB474" s="627"/>
      <c r="AC474" s="627"/>
      <c r="AD474" s="627"/>
      <c r="AE474" s="627"/>
      <c r="AF474" s="628"/>
    </row>
    <row r="475" spans="3:33" ht="14.25" customHeight="1" thickBot="1" x14ac:dyDescent="0.25">
      <c r="C475" s="565" t="s">
        <v>270</v>
      </c>
      <c r="D475" s="566"/>
      <c r="E475" s="566"/>
      <c r="F475" s="566"/>
      <c r="G475" s="566"/>
      <c r="H475" s="566"/>
      <c r="I475" s="566"/>
      <c r="J475" s="566"/>
      <c r="K475" s="566"/>
      <c r="L475" s="566"/>
      <c r="M475" s="566"/>
      <c r="N475" s="567"/>
      <c r="O475" s="611">
        <f>SUM(O476:W477)</f>
        <v>0</v>
      </c>
      <c r="P475" s="612"/>
      <c r="Q475" s="612"/>
      <c r="R475" s="612"/>
      <c r="S475" s="612"/>
      <c r="T475" s="612"/>
      <c r="U475" s="612"/>
      <c r="V475" s="612"/>
      <c r="W475" s="613"/>
      <c r="X475" s="614">
        <f>SUM(X476:AF477)</f>
        <v>0</v>
      </c>
      <c r="Y475" s="615"/>
      <c r="Z475" s="615"/>
      <c r="AA475" s="615"/>
      <c r="AB475" s="615"/>
      <c r="AC475" s="615"/>
      <c r="AD475" s="615"/>
      <c r="AE475" s="615"/>
      <c r="AF475" s="616"/>
    </row>
    <row r="476" spans="3:33" ht="14.25" customHeight="1" x14ac:dyDescent="0.2">
      <c r="C476" s="173"/>
      <c r="D476" s="174"/>
      <c r="E476" s="174"/>
      <c r="F476" s="174"/>
      <c r="G476" s="174"/>
      <c r="H476" s="174"/>
      <c r="I476" s="174"/>
      <c r="J476" s="174"/>
      <c r="K476" s="174"/>
      <c r="L476" s="174"/>
      <c r="M476" s="174"/>
      <c r="N476" s="175"/>
      <c r="O476" s="617">
        <v>0</v>
      </c>
      <c r="P476" s="618"/>
      <c r="Q476" s="618"/>
      <c r="R476" s="618"/>
      <c r="S476" s="618"/>
      <c r="T476" s="618"/>
      <c r="U476" s="618"/>
      <c r="V476" s="618"/>
      <c r="W476" s="619"/>
      <c r="X476" s="620"/>
      <c r="Y476" s="621"/>
      <c r="Z476" s="621"/>
      <c r="AA476" s="621"/>
      <c r="AB476" s="621"/>
      <c r="AC476" s="621"/>
      <c r="AD476" s="621"/>
      <c r="AE476" s="621"/>
      <c r="AF476" s="622"/>
    </row>
    <row r="477" spans="3:33" ht="14.25" customHeight="1" thickBot="1" x14ac:dyDescent="0.25">
      <c r="C477" s="312"/>
      <c r="D477" s="313"/>
      <c r="E477" s="313"/>
      <c r="F477" s="313"/>
      <c r="G477" s="313"/>
      <c r="H477" s="313"/>
      <c r="I477" s="313"/>
      <c r="J477" s="313"/>
      <c r="K477" s="313"/>
      <c r="L477" s="313"/>
      <c r="M477" s="313"/>
      <c r="N477" s="314"/>
      <c r="O477" s="603"/>
      <c r="P477" s="604"/>
      <c r="Q477" s="604"/>
      <c r="R477" s="604"/>
      <c r="S477" s="604"/>
      <c r="T477" s="604"/>
      <c r="U477" s="604"/>
      <c r="V477" s="604"/>
      <c r="W477" s="605"/>
      <c r="X477" s="606"/>
      <c r="Y477" s="607"/>
      <c r="Z477" s="607"/>
      <c r="AA477" s="607"/>
      <c r="AB477" s="607"/>
      <c r="AC477" s="607"/>
      <c r="AD477" s="607"/>
      <c r="AE477" s="607"/>
      <c r="AF477" s="608"/>
    </row>
    <row r="479" spans="3:33" ht="14.25" customHeight="1" x14ac:dyDescent="0.2">
      <c r="C479" s="31" t="s">
        <v>271</v>
      </c>
      <c r="E479" s="4"/>
      <c r="F479" s="4"/>
      <c r="G479" s="4"/>
      <c r="H479" s="4"/>
      <c r="I479" s="4"/>
    </row>
    <row r="481" spans="3:32" ht="14.25" customHeight="1" x14ac:dyDescent="0.2">
      <c r="C481" s="609" t="s">
        <v>272</v>
      </c>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row>
    <row r="482" spans="3:32" ht="14.25" customHeight="1" x14ac:dyDescent="0.2">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row>
    <row r="485" spans="3:32" ht="14.25" customHeight="1" x14ac:dyDescent="0.2">
      <c r="C485" s="610" t="s">
        <v>273</v>
      </c>
      <c r="D485" s="610"/>
      <c r="E485" s="610"/>
      <c r="F485" s="610"/>
      <c r="G485" s="610"/>
      <c r="H485" s="610"/>
      <c r="I485" s="610"/>
      <c r="J485" s="610"/>
      <c r="K485" s="610"/>
      <c r="L485" s="610"/>
      <c r="M485" s="610"/>
      <c r="N485" s="610"/>
      <c r="O485" s="610"/>
      <c r="P485" s="610"/>
      <c r="Q485" s="610"/>
      <c r="R485" s="610"/>
      <c r="S485" s="610"/>
      <c r="T485" s="610"/>
      <c r="U485" s="610"/>
      <c r="V485" s="610"/>
      <c r="W485" s="610"/>
      <c r="X485" s="610"/>
      <c r="Y485" s="610"/>
      <c r="Z485" s="610"/>
      <c r="AA485" s="610"/>
      <c r="AB485" s="610"/>
      <c r="AC485" s="610"/>
      <c r="AD485" s="610"/>
      <c r="AE485" s="610"/>
      <c r="AF485" s="610"/>
    </row>
    <row r="486" spans="3:32" ht="14.25" customHeight="1" thickBot="1" x14ac:dyDescent="0.25"/>
    <row r="487" spans="3:32" ht="15.75" customHeight="1" thickBot="1" x14ac:dyDescent="0.25">
      <c r="C487" s="590" t="s">
        <v>227</v>
      </c>
      <c r="D487" s="591"/>
      <c r="E487" s="591"/>
      <c r="F487" s="591"/>
      <c r="G487" s="591"/>
      <c r="H487" s="591"/>
      <c r="I487" s="591"/>
      <c r="J487" s="591"/>
      <c r="K487" s="591"/>
      <c r="L487" s="591"/>
      <c r="M487" s="591"/>
      <c r="N487" s="591"/>
      <c r="O487" s="591"/>
      <c r="P487" s="592"/>
      <c r="Q487" s="188" t="s">
        <v>55</v>
      </c>
      <c r="R487" s="189"/>
      <c r="S487" s="189"/>
      <c r="T487" s="189"/>
      <c r="U487" s="189"/>
      <c r="V487" s="189"/>
      <c r="W487" s="189"/>
      <c r="X487" s="189"/>
      <c r="Y487" s="189"/>
      <c r="Z487" s="189"/>
      <c r="AA487" s="189"/>
      <c r="AB487" s="189"/>
      <c r="AC487" s="189"/>
      <c r="AD487" s="189"/>
      <c r="AE487" s="189"/>
      <c r="AF487" s="190"/>
    </row>
    <row r="488" spans="3:32" ht="15.75" customHeight="1" thickBot="1" x14ac:dyDescent="0.25">
      <c r="C488" s="599" t="s">
        <v>274</v>
      </c>
      <c r="D488" s="600"/>
      <c r="E488" s="600"/>
      <c r="F488" s="600"/>
      <c r="G488" s="600"/>
      <c r="H488" s="600"/>
      <c r="I488" s="600"/>
      <c r="J488" s="600"/>
      <c r="K488" s="600"/>
      <c r="L488" s="600"/>
      <c r="M488" s="600"/>
      <c r="N488" s="600"/>
      <c r="O488" s="600"/>
      <c r="P488" s="601"/>
      <c r="Q488" s="579">
        <v>-830008.38</v>
      </c>
      <c r="R488" s="580"/>
      <c r="S488" s="580"/>
      <c r="T488" s="580"/>
      <c r="U488" s="580"/>
      <c r="V488" s="580"/>
      <c r="W488" s="580"/>
      <c r="X488" s="580"/>
      <c r="Y488" s="580"/>
      <c r="Z488" s="580"/>
      <c r="AA488" s="580"/>
      <c r="AB488" s="580"/>
      <c r="AC488" s="580"/>
      <c r="AD488" s="580"/>
      <c r="AE488" s="580"/>
      <c r="AF488" s="581"/>
    </row>
    <row r="489" spans="3:32" ht="15.75" customHeight="1" thickBot="1" x14ac:dyDescent="0.25">
      <c r="C489" s="602" t="s">
        <v>275</v>
      </c>
      <c r="D489" s="600"/>
      <c r="E489" s="600"/>
      <c r="F489" s="600"/>
      <c r="G489" s="600"/>
      <c r="H489" s="600"/>
      <c r="I489" s="600"/>
      <c r="J489" s="600"/>
      <c r="K489" s="600"/>
      <c r="L489" s="600"/>
      <c r="M489" s="600"/>
      <c r="N489" s="600"/>
      <c r="O489" s="600"/>
      <c r="P489" s="601"/>
      <c r="Q489" s="188" t="s">
        <v>54</v>
      </c>
      <c r="R489" s="189"/>
      <c r="S489" s="189"/>
      <c r="T489" s="189"/>
      <c r="U489" s="189"/>
      <c r="V489" s="189"/>
      <c r="W489" s="189"/>
      <c r="X489" s="189"/>
      <c r="Y489" s="189"/>
      <c r="Z489" s="189"/>
      <c r="AA489" s="189"/>
      <c r="AB489" s="189"/>
      <c r="AC489" s="189"/>
      <c r="AD489" s="189"/>
      <c r="AE489" s="189"/>
      <c r="AF489" s="190"/>
    </row>
    <row r="490" spans="3:32" ht="15.75" customHeight="1" x14ac:dyDescent="0.2">
      <c r="C490" s="203" t="s">
        <v>276</v>
      </c>
      <c r="D490" s="204"/>
      <c r="E490" s="204"/>
      <c r="F490" s="204"/>
      <c r="G490" s="204"/>
      <c r="H490" s="204"/>
      <c r="I490" s="204"/>
      <c r="J490" s="204"/>
      <c r="K490" s="204"/>
      <c r="L490" s="204"/>
      <c r="M490" s="204"/>
      <c r="N490" s="204"/>
      <c r="O490" s="204"/>
      <c r="P490" s="469"/>
      <c r="Q490" s="176">
        <v>-830008.38</v>
      </c>
      <c r="R490" s="177"/>
      <c r="S490" s="177"/>
      <c r="T490" s="177"/>
      <c r="U490" s="177"/>
      <c r="V490" s="177"/>
      <c r="W490" s="177"/>
      <c r="X490" s="177"/>
      <c r="Y490" s="177"/>
      <c r="Z490" s="177"/>
      <c r="AA490" s="177"/>
      <c r="AB490" s="177"/>
      <c r="AC490" s="177"/>
      <c r="AD490" s="177"/>
      <c r="AE490" s="177"/>
      <c r="AF490" s="178"/>
    </row>
    <row r="491" spans="3:32" ht="15.75" customHeight="1" x14ac:dyDescent="0.2">
      <c r="C491" s="236"/>
      <c r="D491" s="237"/>
      <c r="E491" s="237"/>
      <c r="F491" s="237"/>
      <c r="G491" s="237"/>
      <c r="H491" s="237"/>
      <c r="I491" s="237"/>
      <c r="J491" s="237"/>
      <c r="K491" s="237"/>
      <c r="L491" s="237"/>
      <c r="M491" s="237"/>
      <c r="N491" s="237"/>
      <c r="O491" s="237"/>
      <c r="P491" s="542"/>
      <c r="Q491" s="158"/>
      <c r="R491" s="159"/>
      <c r="S491" s="159"/>
      <c r="T491" s="159"/>
      <c r="U491" s="159"/>
      <c r="V491" s="159"/>
      <c r="W491" s="159"/>
      <c r="X491" s="159"/>
      <c r="Y491" s="159"/>
      <c r="Z491" s="159"/>
      <c r="AA491" s="159"/>
      <c r="AB491" s="159"/>
      <c r="AC491" s="159"/>
      <c r="AD491" s="159"/>
      <c r="AE491" s="159"/>
      <c r="AF491" s="160"/>
    </row>
    <row r="492" spans="3:32" ht="15.75" customHeight="1" x14ac:dyDescent="0.2">
      <c r="C492" s="593" t="s">
        <v>277</v>
      </c>
      <c r="D492" s="594"/>
      <c r="E492" s="594"/>
      <c r="F492" s="594"/>
      <c r="G492" s="594"/>
      <c r="H492" s="594"/>
      <c r="I492" s="594"/>
      <c r="J492" s="594"/>
      <c r="K492" s="594"/>
      <c r="L492" s="594"/>
      <c r="M492" s="594"/>
      <c r="N492" s="594"/>
      <c r="O492" s="594"/>
      <c r="P492" s="595"/>
      <c r="Q492" s="158"/>
      <c r="R492" s="159"/>
      <c r="S492" s="159"/>
      <c r="T492" s="159"/>
      <c r="U492" s="159"/>
      <c r="V492" s="159"/>
      <c r="W492" s="159"/>
      <c r="X492" s="159"/>
      <c r="Y492" s="159"/>
      <c r="Z492" s="159"/>
      <c r="AA492" s="159"/>
      <c r="AB492" s="159"/>
      <c r="AC492" s="159"/>
      <c r="AD492" s="159"/>
      <c r="AE492" s="159"/>
      <c r="AF492" s="160"/>
    </row>
    <row r="493" spans="3:32" s="40" customFormat="1" ht="15.75" customHeight="1" thickBot="1" x14ac:dyDescent="0.25">
      <c r="C493" s="596" t="s">
        <v>67</v>
      </c>
      <c r="D493" s="597"/>
      <c r="E493" s="597"/>
      <c r="F493" s="597"/>
      <c r="G493" s="597"/>
      <c r="H493" s="597"/>
      <c r="I493" s="597"/>
      <c r="J493" s="597"/>
      <c r="K493" s="597"/>
      <c r="L493" s="597"/>
      <c r="M493" s="597"/>
      <c r="N493" s="597"/>
      <c r="O493" s="597"/>
      <c r="P493" s="598"/>
      <c r="Q493" s="149">
        <f>SUM(Q490:AF492)</f>
        <v>-830008.38</v>
      </c>
      <c r="R493" s="150"/>
      <c r="S493" s="150"/>
      <c r="T493" s="150"/>
      <c r="U493" s="150"/>
      <c r="V493" s="150"/>
      <c r="W493" s="150"/>
      <c r="X493" s="150"/>
      <c r="Y493" s="150"/>
      <c r="Z493" s="150"/>
      <c r="AA493" s="150"/>
      <c r="AB493" s="150"/>
      <c r="AC493" s="150"/>
      <c r="AD493" s="150"/>
      <c r="AE493" s="150"/>
      <c r="AF493" s="151"/>
    </row>
    <row r="494" spans="3:32" s="40" customFormat="1" ht="15.75" customHeight="1" x14ac:dyDescent="0.2">
      <c r="C494" s="43"/>
      <c r="D494" s="43"/>
      <c r="E494" s="43"/>
      <c r="F494" s="43"/>
      <c r="G494" s="43"/>
      <c r="H494" s="43"/>
      <c r="I494" s="43"/>
      <c r="J494" s="43"/>
      <c r="K494" s="43"/>
      <c r="L494" s="43"/>
      <c r="M494" s="43"/>
      <c r="N494" s="43"/>
      <c r="O494" s="43"/>
      <c r="P494" s="43"/>
      <c r="Q494" s="44"/>
      <c r="R494" s="44"/>
      <c r="S494" s="44"/>
      <c r="T494" s="44"/>
      <c r="U494" s="44"/>
      <c r="V494" s="44"/>
      <c r="W494" s="44"/>
      <c r="X494" s="44"/>
      <c r="Y494" s="44"/>
      <c r="Z494" s="44"/>
      <c r="AA494" s="44"/>
      <c r="AB494" s="44"/>
      <c r="AC494" s="44"/>
      <c r="AD494" s="44"/>
      <c r="AE494" s="44"/>
      <c r="AF494" s="44"/>
    </row>
    <row r="496" spans="3:32" ht="14.25" customHeight="1" x14ac:dyDescent="0.2">
      <c r="C496" s="31" t="s">
        <v>278</v>
      </c>
      <c r="E496" s="4"/>
      <c r="F496" s="4"/>
      <c r="G496" s="4"/>
    </row>
    <row r="498" spans="3:33" ht="14.25" customHeight="1" x14ac:dyDescent="0.2">
      <c r="C498" s="143" t="s">
        <v>279</v>
      </c>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c r="AA498" s="143"/>
      <c r="AB498" s="143"/>
      <c r="AC498" s="143"/>
      <c r="AD498" s="143"/>
      <c r="AE498" s="143"/>
      <c r="AF498" s="143"/>
    </row>
    <row r="499" spans="3:33" ht="14.25" customHeight="1" thickBot="1" x14ac:dyDescent="0.25"/>
    <row r="500" spans="3:33" ht="14.25" customHeight="1" thickBot="1" x14ac:dyDescent="0.25">
      <c r="C500" s="182" t="s">
        <v>53</v>
      </c>
      <c r="D500" s="183"/>
      <c r="E500" s="183"/>
      <c r="F500" s="183"/>
      <c r="G500" s="184"/>
      <c r="H500" s="188" t="s">
        <v>54</v>
      </c>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90"/>
    </row>
    <row r="501" spans="3:33" ht="30.75" customHeight="1" thickBot="1" x14ac:dyDescent="0.25">
      <c r="C501" s="185"/>
      <c r="D501" s="186"/>
      <c r="E501" s="186"/>
      <c r="F501" s="186"/>
      <c r="G501" s="187"/>
      <c r="H501" s="191" t="s">
        <v>192</v>
      </c>
      <c r="I501" s="192"/>
      <c r="J501" s="192"/>
      <c r="K501" s="192"/>
      <c r="L501" s="193"/>
      <c r="M501" s="191" t="s">
        <v>280</v>
      </c>
      <c r="N501" s="192"/>
      <c r="O501" s="192"/>
      <c r="P501" s="192"/>
      <c r="Q501" s="193"/>
      <c r="R501" s="191" t="s">
        <v>281</v>
      </c>
      <c r="S501" s="192"/>
      <c r="T501" s="192"/>
      <c r="U501" s="192"/>
      <c r="V501" s="193"/>
      <c r="W501" s="191" t="s">
        <v>282</v>
      </c>
      <c r="X501" s="192"/>
      <c r="Y501" s="192"/>
      <c r="Z501" s="192"/>
      <c r="AA501" s="193"/>
      <c r="AB501" s="191" t="s">
        <v>176</v>
      </c>
      <c r="AC501" s="192"/>
      <c r="AD501" s="192"/>
      <c r="AE501" s="192"/>
      <c r="AF501" s="193"/>
    </row>
    <row r="502" spans="3:33" ht="28.5" customHeight="1" thickBot="1" x14ac:dyDescent="0.25">
      <c r="C502" s="565" t="s">
        <v>283</v>
      </c>
      <c r="D502" s="566"/>
      <c r="E502" s="566"/>
      <c r="F502" s="566"/>
      <c r="G502" s="567"/>
      <c r="H502" s="579">
        <f>SUM(H503:L503)</f>
        <v>0</v>
      </c>
      <c r="I502" s="580"/>
      <c r="J502" s="580"/>
      <c r="K502" s="580"/>
      <c r="L502" s="581"/>
      <c r="M502" s="579">
        <f>SUM(M503:Q503)</f>
        <v>0</v>
      </c>
      <c r="N502" s="580"/>
      <c r="O502" s="580"/>
      <c r="P502" s="580"/>
      <c r="Q502" s="581"/>
      <c r="R502" s="579">
        <f>SUM(R503:V503)</f>
        <v>0</v>
      </c>
      <c r="S502" s="580"/>
      <c r="T502" s="580"/>
      <c r="U502" s="580"/>
      <c r="V502" s="581"/>
      <c r="W502" s="579">
        <v>0</v>
      </c>
      <c r="X502" s="580"/>
      <c r="Y502" s="580"/>
      <c r="Z502" s="580"/>
      <c r="AA502" s="582"/>
      <c r="AB502" s="583">
        <f>SUM(H502:AA502)</f>
        <v>0</v>
      </c>
      <c r="AC502" s="584"/>
      <c r="AD502" s="584"/>
      <c r="AE502" s="584"/>
      <c r="AF502" s="585"/>
    </row>
    <row r="503" spans="3:33" ht="21.75" customHeight="1" thickBot="1" x14ac:dyDescent="0.25">
      <c r="C503" s="586" t="s">
        <v>284</v>
      </c>
      <c r="D503" s="587"/>
      <c r="E503" s="587"/>
      <c r="F503" s="587"/>
      <c r="G503" s="588"/>
      <c r="H503" s="579">
        <v>0</v>
      </c>
      <c r="I503" s="580"/>
      <c r="J503" s="580"/>
      <c r="K503" s="580"/>
      <c r="L503" s="582"/>
      <c r="M503" s="589"/>
      <c r="N503" s="580"/>
      <c r="O503" s="580"/>
      <c r="P503" s="580"/>
      <c r="Q503" s="582"/>
      <c r="R503" s="589">
        <v>0</v>
      </c>
      <c r="S503" s="580"/>
      <c r="T503" s="580"/>
      <c r="U503" s="580"/>
      <c r="V503" s="582"/>
      <c r="W503" s="589">
        <v>0</v>
      </c>
      <c r="X503" s="580"/>
      <c r="Y503" s="580"/>
      <c r="Z503" s="580"/>
      <c r="AA503" s="582"/>
      <c r="AB503" s="583">
        <f t="shared" ref="AB503:AB512" si="2">SUM(H503:AA503)</f>
        <v>0</v>
      </c>
      <c r="AC503" s="584"/>
      <c r="AD503" s="584"/>
      <c r="AE503" s="584"/>
      <c r="AF503" s="585"/>
    </row>
    <row r="504" spans="3:33" ht="28.5" customHeight="1" thickBot="1" x14ac:dyDescent="0.25">
      <c r="C504" s="565" t="s">
        <v>285</v>
      </c>
      <c r="D504" s="566"/>
      <c r="E504" s="566"/>
      <c r="F504" s="566"/>
      <c r="G504" s="567"/>
      <c r="H504" s="579">
        <f>SUM(H505:L512)</f>
        <v>44265.979999999996</v>
      </c>
      <c r="I504" s="580"/>
      <c r="J504" s="580"/>
      <c r="K504" s="580"/>
      <c r="L504" s="581"/>
      <c r="M504" s="579">
        <f>SUM(M505:Q512)</f>
        <v>71492.7</v>
      </c>
      <c r="N504" s="580"/>
      <c r="O504" s="580"/>
      <c r="P504" s="580"/>
      <c r="Q504" s="581"/>
      <c r="R504" s="579">
        <f>SUM(R505:V512)</f>
        <v>-47265.979999999996</v>
      </c>
      <c r="S504" s="580"/>
      <c r="T504" s="580"/>
      <c r="U504" s="580"/>
      <c r="V504" s="581"/>
      <c r="W504" s="579">
        <f>SUM(W505:AA512)</f>
        <v>0</v>
      </c>
      <c r="X504" s="580"/>
      <c r="Y504" s="580"/>
      <c r="Z504" s="580"/>
      <c r="AA504" s="582"/>
      <c r="AB504" s="583">
        <f>SUM(AB505:AF512)</f>
        <v>68492.7</v>
      </c>
      <c r="AC504" s="584"/>
      <c r="AD504" s="584"/>
      <c r="AE504" s="584"/>
      <c r="AF504" s="585"/>
    </row>
    <row r="505" spans="3:33" ht="21.75" customHeight="1" thickBot="1" x14ac:dyDescent="0.25">
      <c r="C505" s="173" t="s">
        <v>286</v>
      </c>
      <c r="D505" s="174"/>
      <c r="E505" s="174"/>
      <c r="F505" s="174"/>
      <c r="G505" s="175"/>
      <c r="H505" s="176">
        <v>5000</v>
      </c>
      <c r="I505" s="177"/>
      <c r="J505" s="177"/>
      <c r="K505" s="177"/>
      <c r="L505" s="578"/>
      <c r="M505" s="532">
        <v>5000</v>
      </c>
      <c r="N505" s="177"/>
      <c r="O505" s="177"/>
      <c r="P505" s="177"/>
      <c r="Q505" s="578"/>
      <c r="R505" s="532">
        <v>-5000</v>
      </c>
      <c r="S505" s="177"/>
      <c r="T505" s="177"/>
      <c r="U505" s="177"/>
      <c r="V505" s="578"/>
      <c r="W505" s="532"/>
      <c r="X505" s="177"/>
      <c r="Y505" s="177"/>
      <c r="Z505" s="177"/>
      <c r="AA505" s="578"/>
      <c r="AB505" s="577">
        <f t="shared" si="2"/>
        <v>5000</v>
      </c>
      <c r="AC505" s="276"/>
      <c r="AD505" s="276"/>
      <c r="AE505" s="276"/>
      <c r="AF505" s="470"/>
    </row>
    <row r="506" spans="3:33" ht="36" customHeight="1" x14ac:dyDescent="0.2">
      <c r="C506" s="155" t="s">
        <v>287</v>
      </c>
      <c r="D506" s="156"/>
      <c r="E506" s="156"/>
      <c r="F506" s="156"/>
      <c r="G506" s="157"/>
      <c r="H506" s="158">
        <v>1765</v>
      </c>
      <c r="I506" s="159"/>
      <c r="J506" s="159"/>
      <c r="K506" s="159"/>
      <c r="L506" s="571"/>
      <c r="M506" s="518">
        <v>1094</v>
      </c>
      <c r="N506" s="159"/>
      <c r="O506" s="159"/>
      <c r="P506" s="159"/>
      <c r="Q506" s="571"/>
      <c r="R506" s="518">
        <v>-1765</v>
      </c>
      <c r="S506" s="159"/>
      <c r="T506" s="159"/>
      <c r="U506" s="159"/>
      <c r="V506" s="571"/>
      <c r="W506" s="518">
        <v>0</v>
      </c>
      <c r="X506" s="159"/>
      <c r="Y506" s="159"/>
      <c r="Z506" s="159"/>
      <c r="AA506" s="571"/>
      <c r="AB506" s="577">
        <f>SUM(H506:AA506)</f>
        <v>1094</v>
      </c>
      <c r="AC506" s="276"/>
      <c r="AD506" s="276"/>
      <c r="AE506" s="276"/>
      <c r="AF506" s="470"/>
    </row>
    <row r="507" spans="3:33" ht="21.75" customHeight="1" x14ac:dyDescent="0.2">
      <c r="C507" s="155" t="s">
        <v>288</v>
      </c>
      <c r="D507" s="156"/>
      <c r="E507" s="156"/>
      <c r="F507" s="156"/>
      <c r="G507" s="157"/>
      <c r="H507" s="158">
        <v>2342</v>
      </c>
      <c r="I507" s="159"/>
      <c r="J507" s="159"/>
      <c r="K507" s="159"/>
      <c r="L507" s="571"/>
      <c r="M507" s="518">
        <v>5239</v>
      </c>
      <c r="N507" s="159"/>
      <c r="O507" s="159"/>
      <c r="P507" s="159"/>
      <c r="Q507" s="571"/>
      <c r="R507" s="518">
        <v>-5342</v>
      </c>
      <c r="S507" s="159"/>
      <c r="T507" s="159"/>
      <c r="U507" s="159"/>
      <c r="V507" s="571"/>
      <c r="W507" s="518">
        <v>0</v>
      </c>
      <c r="X507" s="159"/>
      <c r="Y507" s="159"/>
      <c r="Z507" s="159"/>
      <c r="AA507" s="571"/>
      <c r="AB507" s="265">
        <f t="shared" ref="AB507" si="3">SUM(H507:AA507)</f>
        <v>2239</v>
      </c>
      <c r="AC507" s="171"/>
      <c r="AD507" s="171"/>
      <c r="AE507" s="171"/>
      <c r="AF507" s="172"/>
    </row>
    <row r="508" spans="3:33" ht="32.25" customHeight="1" x14ac:dyDescent="0.2">
      <c r="C508" s="155" t="s">
        <v>289</v>
      </c>
      <c r="D508" s="156"/>
      <c r="E508" s="156"/>
      <c r="F508" s="156"/>
      <c r="G508" s="157"/>
      <c r="H508" s="158">
        <v>25799.34</v>
      </c>
      <c r="I508" s="159"/>
      <c r="J508" s="159"/>
      <c r="K508" s="159"/>
      <c r="L508" s="571"/>
      <c r="M508" s="518">
        <v>26158.62</v>
      </c>
      <c r="N508" s="159"/>
      <c r="O508" s="159"/>
      <c r="P508" s="159"/>
      <c r="Q508" s="571"/>
      <c r="R508" s="518">
        <v>-25799.34</v>
      </c>
      <c r="S508" s="159"/>
      <c r="T508" s="159"/>
      <c r="U508" s="159"/>
      <c r="V508" s="571"/>
      <c r="W508" s="518"/>
      <c r="X508" s="159"/>
      <c r="Y508" s="159"/>
      <c r="Z508" s="159"/>
      <c r="AA508" s="571"/>
      <c r="AB508" s="265">
        <f t="shared" si="2"/>
        <v>26158.62</v>
      </c>
      <c r="AC508" s="171"/>
      <c r="AD508" s="171"/>
      <c r="AE508" s="171"/>
      <c r="AF508" s="172"/>
    </row>
    <row r="509" spans="3:33" ht="32.25" customHeight="1" x14ac:dyDescent="0.2">
      <c r="C509" s="155" t="s">
        <v>290</v>
      </c>
      <c r="D509" s="156"/>
      <c r="E509" s="156"/>
      <c r="F509" s="156"/>
      <c r="G509" s="157"/>
      <c r="H509" s="158">
        <v>8936.31</v>
      </c>
      <c r="I509" s="159"/>
      <c r="J509" s="159"/>
      <c r="K509" s="159"/>
      <c r="L509" s="571"/>
      <c r="M509" s="518">
        <v>9001.08</v>
      </c>
      <c r="N509" s="159"/>
      <c r="O509" s="159"/>
      <c r="P509" s="159"/>
      <c r="Q509" s="571"/>
      <c r="R509" s="518">
        <v>-8936.31</v>
      </c>
      <c r="S509" s="159"/>
      <c r="T509" s="159"/>
      <c r="U509" s="159"/>
      <c r="V509" s="571"/>
      <c r="W509" s="518"/>
      <c r="X509" s="159"/>
      <c r="Y509" s="159"/>
      <c r="Z509" s="159"/>
      <c r="AA509" s="571"/>
      <c r="AB509" s="265">
        <f t="shared" si="2"/>
        <v>9001.08</v>
      </c>
      <c r="AC509" s="171"/>
      <c r="AD509" s="171"/>
      <c r="AE509" s="171"/>
      <c r="AF509" s="172"/>
    </row>
    <row r="510" spans="3:33" ht="21.75" customHeight="1" x14ac:dyDescent="0.2">
      <c r="C510" s="155" t="s">
        <v>291</v>
      </c>
      <c r="D510" s="156"/>
      <c r="E510" s="156"/>
      <c r="F510" s="156"/>
      <c r="G510" s="157"/>
      <c r="H510" s="158"/>
      <c r="I510" s="159"/>
      <c r="J510" s="159"/>
      <c r="K510" s="159"/>
      <c r="L510" s="571"/>
      <c r="M510" s="518"/>
      <c r="N510" s="159"/>
      <c r="O510" s="159"/>
      <c r="P510" s="159"/>
      <c r="Q510" s="571"/>
      <c r="R510" s="518"/>
      <c r="S510" s="159"/>
      <c r="T510" s="159"/>
      <c r="U510" s="159"/>
      <c r="V510" s="571"/>
      <c r="W510" s="518"/>
      <c r="X510" s="159"/>
      <c r="Y510" s="159"/>
      <c r="Z510" s="159"/>
      <c r="AA510" s="571"/>
      <c r="AB510" s="265">
        <f t="shared" si="2"/>
        <v>0</v>
      </c>
      <c r="AC510" s="171"/>
      <c r="AD510" s="171"/>
      <c r="AE510" s="171"/>
      <c r="AF510" s="172"/>
    </row>
    <row r="511" spans="3:33" ht="21.75" customHeight="1" x14ac:dyDescent="0.2">
      <c r="C511" s="155" t="s">
        <v>292</v>
      </c>
      <c r="D511" s="156"/>
      <c r="E511" s="156"/>
      <c r="F511" s="156"/>
      <c r="G511" s="157"/>
      <c r="H511" s="158"/>
      <c r="I511" s="159"/>
      <c r="J511" s="159"/>
      <c r="K511" s="159"/>
      <c r="L511" s="571"/>
      <c r="M511" s="518"/>
      <c r="N511" s="159"/>
      <c r="O511" s="159"/>
      <c r="P511" s="159"/>
      <c r="Q511" s="571"/>
      <c r="R511" s="518"/>
      <c r="S511" s="159"/>
      <c r="T511" s="159"/>
      <c r="U511" s="159"/>
      <c r="V511" s="571"/>
      <c r="W511" s="518"/>
      <c r="X511" s="159"/>
      <c r="Y511" s="159"/>
      <c r="Z511" s="159"/>
      <c r="AA511" s="571"/>
      <c r="AB511" s="265">
        <f t="shared" si="2"/>
        <v>0</v>
      </c>
      <c r="AC511" s="171"/>
      <c r="AD511" s="171"/>
      <c r="AE511" s="171"/>
      <c r="AF511" s="172"/>
    </row>
    <row r="512" spans="3:33" ht="21.75" customHeight="1" thickBot="1" x14ac:dyDescent="0.25">
      <c r="C512" s="312" t="s">
        <v>293</v>
      </c>
      <c r="D512" s="313"/>
      <c r="E512" s="313"/>
      <c r="F512" s="313"/>
      <c r="G512" s="314"/>
      <c r="H512" s="552">
        <v>423.33</v>
      </c>
      <c r="I512" s="222"/>
      <c r="J512" s="222"/>
      <c r="K512" s="222"/>
      <c r="L512" s="572"/>
      <c r="M512" s="573">
        <v>25000</v>
      </c>
      <c r="N512" s="222"/>
      <c r="O512" s="222"/>
      <c r="P512" s="222"/>
      <c r="Q512" s="572"/>
      <c r="R512" s="573">
        <v>-423.33</v>
      </c>
      <c r="S512" s="222"/>
      <c r="T512" s="222"/>
      <c r="U512" s="222"/>
      <c r="V512" s="572"/>
      <c r="W512" s="574"/>
      <c r="X512" s="575"/>
      <c r="Y512" s="575"/>
      <c r="Z512" s="575"/>
      <c r="AA512" s="576"/>
      <c r="AB512" s="257">
        <f t="shared" si="2"/>
        <v>25000</v>
      </c>
      <c r="AC512" s="225"/>
      <c r="AD512" s="225"/>
      <c r="AE512" s="225"/>
      <c r="AF512" s="226"/>
      <c r="AG512" s="42"/>
    </row>
    <row r="514" spans="3:33" ht="14.25" customHeight="1" thickBot="1" x14ac:dyDescent="0.25"/>
    <row r="515" spans="3:33" ht="14.25" customHeight="1" thickBot="1" x14ac:dyDescent="0.25">
      <c r="C515" s="182" t="s">
        <v>53</v>
      </c>
      <c r="D515" s="183"/>
      <c r="E515" s="183"/>
      <c r="F515" s="183"/>
      <c r="G515" s="184"/>
      <c r="H515" s="590" t="s">
        <v>55</v>
      </c>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2"/>
    </row>
    <row r="516" spans="3:33" ht="30.75" customHeight="1" thickBot="1" x14ac:dyDescent="0.25">
      <c r="C516" s="185"/>
      <c r="D516" s="186"/>
      <c r="E516" s="186"/>
      <c r="F516" s="186"/>
      <c r="G516" s="187"/>
      <c r="H516" s="191" t="s">
        <v>192</v>
      </c>
      <c r="I516" s="192"/>
      <c r="J516" s="192"/>
      <c r="K516" s="192"/>
      <c r="L516" s="193"/>
      <c r="M516" s="191" t="s">
        <v>280</v>
      </c>
      <c r="N516" s="192"/>
      <c r="O516" s="192"/>
      <c r="P516" s="192"/>
      <c r="Q516" s="193"/>
      <c r="R516" s="191" t="s">
        <v>281</v>
      </c>
      <c r="S516" s="192"/>
      <c r="T516" s="192"/>
      <c r="U516" s="192"/>
      <c r="V516" s="193"/>
      <c r="W516" s="191" t="s">
        <v>282</v>
      </c>
      <c r="X516" s="192"/>
      <c r="Y516" s="192"/>
      <c r="Z516" s="192"/>
      <c r="AA516" s="193"/>
      <c r="AB516" s="191" t="s">
        <v>176</v>
      </c>
      <c r="AC516" s="192"/>
      <c r="AD516" s="192"/>
      <c r="AE516" s="192"/>
      <c r="AF516" s="193"/>
    </row>
    <row r="517" spans="3:33" ht="28.5" customHeight="1" thickBot="1" x14ac:dyDescent="0.25">
      <c r="C517" s="565" t="s">
        <v>283</v>
      </c>
      <c r="D517" s="566"/>
      <c r="E517" s="566"/>
      <c r="F517" s="566"/>
      <c r="G517" s="567"/>
      <c r="H517" s="579">
        <f>SUM(H518:L518)</f>
        <v>457</v>
      </c>
      <c r="I517" s="580"/>
      <c r="J517" s="580"/>
      <c r="K517" s="580"/>
      <c r="L517" s="581"/>
      <c r="M517" s="579">
        <f>SUM(M518:Q518)</f>
        <v>0</v>
      </c>
      <c r="N517" s="580"/>
      <c r="O517" s="580"/>
      <c r="P517" s="580"/>
      <c r="Q517" s="581"/>
      <c r="R517" s="579">
        <f>SUM(R518:V518)</f>
        <v>0</v>
      </c>
      <c r="S517" s="580"/>
      <c r="T517" s="580"/>
      <c r="U517" s="580"/>
      <c r="V517" s="581"/>
      <c r="W517" s="579">
        <f>SUM(W518:AA518)</f>
        <v>-457</v>
      </c>
      <c r="X517" s="580"/>
      <c r="Y517" s="580"/>
      <c r="Z517" s="580"/>
      <c r="AA517" s="582"/>
      <c r="AB517" s="583">
        <f>SUM(H517:AA517)</f>
        <v>0</v>
      </c>
      <c r="AC517" s="584"/>
      <c r="AD517" s="584"/>
      <c r="AE517" s="584"/>
      <c r="AF517" s="585"/>
    </row>
    <row r="518" spans="3:33" ht="21.75" customHeight="1" thickBot="1" x14ac:dyDescent="0.25">
      <c r="C518" s="586" t="s">
        <v>284</v>
      </c>
      <c r="D518" s="587"/>
      <c r="E518" s="587"/>
      <c r="F518" s="587"/>
      <c r="G518" s="588"/>
      <c r="H518" s="579">
        <v>457</v>
      </c>
      <c r="I518" s="580"/>
      <c r="J518" s="580"/>
      <c r="K518" s="580"/>
      <c r="L518" s="582"/>
      <c r="M518" s="589"/>
      <c r="N518" s="580"/>
      <c r="O518" s="580"/>
      <c r="P518" s="580"/>
      <c r="Q518" s="582"/>
      <c r="R518" s="589">
        <v>0</v>
      </c>
      <c r="S518" s="580"/>
      <c r="T518" s="580"/>
      <c r="U518" s="580"/>
      <c r="V518" s="582"/>
      <c r="W518" s="589">
        <v>-457</v>
      </c>
      <c r="X518" s="580"/>
      <c r="Y518" s="580"/>
      <c r="Z518" s="580"/>
      <c r="AA518" s="582"/>
      <c r="AB518" s="583">
        <f t="shared" ref="AB518" si="4">SUM(H518:AA518)</f>
        <v>0</v>
      </c>
      <c r="AC518" s="584"/>
      <c r="AD518" s="584"/>
      <c r="AE518" s="584"/>
      <c r="AF518" s="585"/>
    </row>
    <row r="519" spans="3:33" ht="28.5" customHeight="1" thickBot="1" x14ac:dyDescent="0.25">
      <c r="C519" s="565" t="s">
        <v>285</v>
      </c>
      <c r="D519" s="566"/>
      <c r="E519" s="566"/>
      <c r="F519" s="566"/>
      <c r="G519" s="567"/>
      <c r="H519" s="579">
        <f>SUM(H520:L527)</f>
        <v>43811.37</v>
      </c>
      <c r="I519" s="580"/>
      <c r="J519" s="580"/>
      <c r="K519" s="580"/>
      <c r="L519" s="581"/>
      <c r="M519" s="579">
        <f>SUM(M520:Q527)</f>
        <v>44265.979999999996</v>
      </c>
      <c r="N519" s="580"/>
      <c r="O519" s="580"/>
      <c r="P519" s="580"/>
      <c r="Q519" s="581"/>
      <c r="R519" s="579">
        <f>SUM(R520:V527)</f>
        <v>-43811.37</v>
      </c>
      <c r="S519" s="580"/>
      <c r="T519" s="580"/>
      <c r="U519" s="580"/>
      <c r="V519" s="581"/>
      <c r="W519" s="579">
        <f>SUM(W520:AA527)</f>
        <v>0</v>
      </c>
      <c r="X519" s="580"/>
      <c r="Y519" s="580"/>
      <c r="Z519" s="580"/>
      <c r="AA519" s="582"/>
      <c r="AB519" s="583">
        <f>SUM(AB520:AF527)</f>
        <v>44265.979999999996</v>
      </c>
      <c r="AC519" s="584"/>
      <c r="AD519" s="584"/>
      <c r="AE519" s="584"/>
      <c r="AF519" s="585"/>
    </row>
    <row r="520" spans="3:33" ht="21.75" customHeight="1" thickBot="1" x14ac:dyDescent="0.25">
      <c r="C520" s="173" t="s">
        <v>286</v>
      </c>
      <c r="D520" s="174"/>
      <c r="E520" s="174"/>
      <c r="F520" s="174"/>
      <c r="G520" s="175"/>
      <c r="H520" s="176">
        <v>3500</v>
      </c>
      <c r="I520" s="177"/>
      <c r="J520" s="177"/>
      <c r="K520" s="177"/>
      <c r="L520" s="578"/>
      <c r="M520" s="532">
        <v>5000</v>
      </c>
      <c r="N520" s="177"/>
      <c r="O520" s="177"/>
      <c r="P520" s="177"/>
      <c r="Q520" s="578"/>
      <c r="R520" s="532">
        <v>-3500</v>
      </c>
      <c r="S520" s="177"/>
      <c r="T520" s="177"/>
      <c r="U520" s="177"/>
      <c r="V520" s="578"/>
      <c r="W520" s="532"/>
      <c r="X520" s="177"/>
      <c r="Y520" s="177"/>
      <c r="Z520" s="177"/>
      <c r="AA520" s="578"/>
      <c r="AB520" s="577">
        <f t="shared" ref="AB520" si="5">SUM(H520:AA520)</f>
        <v>5000</v>
      </c>
      <c r="AC520" s="276"/>
      <c r="AD520" s="276"/>
      <c r="AE520" s="276"/>
      <c r="AF520" s="470"/>
    </row>
    <row r="521" spans="3:33" ht="36" customHeight="1" x14ac:dyDescent="0.2">
      <c r="C521" s="155" t="s">
        <v>287</v>
      </c>
      <c r="D521" s="156"/>
      <c r="E521" s="156"/>
      <c r="F521" s="156"/>
      <c r="G521" s="157"/>
      <c r="H521" s="158">
        <v>1885.52</v>
      </c>
      <c r="I521" s="159"/>
      <c r="J521" s="159"/>
      <c r="K521" s="159"/>
      <c r="L521" s="571"/>
      <c r="M521" s="518">
        <v>1765</v>
      </c>
      <c r="N521" s="159"/>
      <c r="O521" s="159"/>
      <c r="P521" s="159"/>
      <c r="Q521" s="571"/>
      <c r="R521" s="518">
        <v>-1885.52</v>
      </c>
      <c r="S521" s="159"/>
      <c r="T521" s="159"/>
      <c r="U521" s="159"/>
      <c r="V521" s="571"/>
      <c r="W521" s="518">
        <v>0</v>
      </c>
      <c r="X521" s="159"/>
      <c r="Y521" s="159"/>
      <c r="Z521" s="159"/>
      <c r="AA521" s="571"/>
      <c r="AB521" s="577">
        <f>SUM(H521:AA521)</f>
        <v>1765</v>
      </c>
      <c r="AC521" s="276"/>
      <c r="AD521" s="276"/>
      <c r="AE521" s="276"/>
      <c r="AF521" s="470"/>
    </row>
    <row r="522" spans="3:33" ht="21.75" customHeight="1" x14ac:dyDescent="0.2">
      <c r="C522" s="155" t="s">
        <v>288</v>
      </c>
      <c r="D522" s="156"/>
      <c r="E522" s="156"/>
      <c r="F522" s="156"/>
      <c r="G522" s="157"/>
      <c r="H522" s="158">
        <v>0</v>
      </c>
      <c r="I522" s="159"/>
      <c r="J522" s="159"/>
      <c r="K522" s="159"/>
      <c r="L522" s="571"/>
      <c r="M522" s="518">
        <v>2342</v>
      </c>
      <c r="N522" s="159"/>
      <c r="O522" s="159"/>
      <c r="P522" s="159"/>
      <c r="Q522" s="571"/>
      <c r="R522" s="518">
        <v>0</v>
      </c>
      <c r="S522" s="159"/>
      <c r="T522" s="159"/>
      <c r="U522" s="159"/>
      <c r="V522" s="571"/>
      <c r="W522" s="518">
        <v>0</v>
      </c>
      <c r="X522" s="159"/>
      <c r="Y522" s="159"/>
      <c r="Z522" s="159"/>
      <c r="AA522" s="571"/>
      <c r="AB522" s="265">
        <f t="shared" ref="AB522:AB527" si="6">SUM(H522:AA522)</f>
        <v>2342</v>
      </c>
      <c r="AC522" s="171"/>
      <c r="AD522" s="171"/>
      <c r="AE522" s="171"/>
      <c r="AF522" s="172"/>
    </row>
    <row r="523" spans="3:33" ht="32.25" customHeight="1" x14ac:dyDescent="0.2">
      <c r="C523" s="155" t="s">
        <v>289</v>
      </c>
      <c r="D523" s="156"/>
      <c r="E523" s="156"/>
      <c r="F523" s="156"/>
      <c r="G523" s="157"/>
      <c r="H523" s="158">
        <v>28518.81</v>
      </c>
      <c r="I523" s="159"/>
      <c r="J523" s="159"/>
      <c r="K523" s="159"/>
      <c r="L523" s="571"/>
      <c r="M523" s="518">
        <v>25799.34</v>
      </c>
      <c r="N523" s="159"/>
      <c r="O523" s="159"/>
      <c r="P523" s="159"/>
      <c r="Q523" s="571"/>
      <c r="R523" s="518">
        <v>-28518.81</v>
      </c>
      <c r="S523" s="159"/>
      <c r="T523" s="159"/>
      <c r="U523" s="159"/>
      <c r="V523" s="571"/>
      <c r="W523" s="518"/>
      <c r="X523" s="159"/>
      <c r="Y523" s="159"/>
      <c r="Z523" s="159"/>
      <c r="AA523" s="571"/>
      <c r="AB523" s="265">
        <f t="shared" si="6"/>
        <v>25799.34</v>
      </c>
      <c r="AC523" s="171"/>
      <c r="AD523" s="171"/>
      <c r="AE523" s="171"/>
      <c r="AF523" s="172"/>
    </row>
    <row r="524" spans="3:33" ht="32.25" customHeight="1" x14ac:dyDescent="0.2">
      <c r="C524" s="155" t="s">
        <v>290</v>
      </c>
      <c r="D524" s="156"/>
      <c r="E524" s="156"/>
      <c r="F524" s="156"/>
      <c r="G524" s="157"/>
      <c r="H524" s="158">
        <v>9907.0400000000009</v>
      </c>
      <c r="I524" s="159"/>
      <c r="J524" s="159"/>
      <c r="K524" s="159"/>
      <c r="L524" s="571"/>
      <c r="M524" s="518">
        <v>8936.31</v>
      </c>
      <c r="N524" s="159"/>
      <c r="O524" s="159"/>
      <c r="P524" s="159"/>
      <c r="Q524" s="571"/>
      <c r="R524" s="518">
        <v>-9907.0400000000009</v>
      </c>
      <c r="S524" s="159"/>
      <c r="T524" s="159"/>
      <c r="U524" s="159"/>
      <c r="V524" s="571"/>
      <c r="W524" s="518"/>
      <c r="X524" s="159"/>
      <c r="Y524" s="159"/>
      <c r="Z524" s="159"/>
      <c r="AA524" s="571"/>
      <c r="AB524" s="265">
        <f t="shared" si="6"/>
        <v>8936.3099999999977</v>
      </c>
      <c r="AC524" s="171"/>
      <c r="AD524" s="171"/>
      <c r="AE524" s="171"/>
      <c r="AF524" s="172"/>
    </row>
    <row r="525" spans="3:33" ht="21.75" customHeight="1" x14ac:dyDescent="0.2">
      <c r="C525" s="155" t="s">
        <v>291</v>
      </c>
      <c r="D525" s="156"/>
      <c r="E525" s="156"/>
      <c r="F525" s="156"/>
      <c r="G525" s="157"/>
      <c r="H525" s="158"/>
      <c r="I525" s="159"/>
      <c r="J525" s="159"/>
      <c r="K525" s="159"/>
      <c r="L525" s="571"/>
      <c r="M525" s="518"/>
      <c r="N525" s="159"/>
      <c r="O525" s="159"/>
      <c r="P525" s="159"/>
      <c r="Q525" s="571"/>
      <c r="R525" s="518"/>
      <c r="S525" s="159"/>
      <c r="T525" s="159"/>
      <c r="U525" s="159"/>
      <c r="V525" s="571"/>
      <c r="W525" s="518"/>
      <c r="X525" s="159"/>
      <c r="Y525" s="159"/>
      <c r="Z525" s="159"/>
      <c r="AA525" s="571"/>
      <c r="AB525" s="265">
        <f t="shared" si="6"/>
        <v>0</v>
      </c>
      <c r="AC525" s="171"/>
      <c r="AD525" s="171"/>
      <c r="AE525" s="171"/>
      <c r="AF525" s="172"/>
    </row>
    <row r="526" spans="3:33" ht="21.75" customHeight="1" x14ac:dyDescent="0.2">
      <c r="C526" s="155" t="s">
        <v>292</v>
      </c>
      <c r="D526" s="156"/>
      <c r="E526" s="156"/>
      <c r="F526" s="156"/>
      <c r="G526" s="157"/>
      <c r="H526" s="158"/>
      <c r="I526" s="159"/>
      <c r="J526" s="159"/>
      <c r="K526" s="159"/>
      <c r="L526" s="571"/>
      <c r="M526" s="518"/>
      <c r="N526" s="159"/>
      <c r="O526" s="159"/>
      <c r="P526" s="159"/>
      <c r="Q526" s="571"/>
      <c r="R526" s="518"/>
      <c r="S526" s="159"/>
      <c r="T526" s="159"/>
      <c r="U526" s="159"/>
      <c r="V526" s="571"/>
      <c r="W526" s="518"/>
      <c r="X526" s="159"/>
      <c r="Y526" s="159"/>
      <c r="Z526" s="159"/>
      <c r="AA526" s="571"/>
      <c r="AB526" s="265">
        <f t="shared" si="6"/>
        <v>0</v>
      </c>
      <c r="AC526" s="171"/>
      <c r="AD526" s="171"/>
      <c r="AE526" s="171"/>
      <c r="AF526" s="172"/>
    </row>
    <row r="527" spans="3:33" ht="21.75" customHeight="1" thickBot="1" x14ac:dyDescent="0.25">
      <c r="C527" s="312" t="s">
        <v>293</v>
      </c>
      <c r="D527" s="313"/>
      <c r="E527" s="313"/>
      <c r="F527" s="313"/>
      <c r="G527" s="314"/>
      <c r="H527" s="552">
        <v>0</v>
      </c>
      <c r="I527" s="222"/>
      <c r="J527" s="222"/>
      <c r="K527" s="222"/>
      <c r="L527" s="572"/>
      <c r="M527" s="573">
        <v>423.33</v>
      </c>
      <c r="N527" s="222"/>
      <c r="O527" s="222"/>
      <c r="P527" s="222"/>
      <c r="Q527" s="572"/>
      <c r="R527" s="573"/>
      <c r="S527" s="222"/>
      <c r="T527" s="222"/>
      <c r="U527" s="222"/>
      <c r="V527" s="572"/>
      <c r="W527" s="574"/>
      <c r="X527" s="575"/>
      <c r="Y527" s="575"/>
      <c r="Z527" s="575"/>
      <c r="AA527" s="576"/>
      <c r="AB527" s="257">
        <f t="shared" si="6"/>
        <v>423.33</v>
      </c>
      <c r="AC527" s="225"/>
      <c r="AD527" s="225"/>
      <c r="AE527" s="225"/>
      <c r="AF527" s="226"/>
      <c r="AG527" s="42"/>
    </row>
    <row r="528" spans="3:33" ht="54" customHeight="1" x14ac:dyDescent="0.2">
      <c r="C528" s="564" t="s">
        <v>601</v>
      </c>
      <c r="D528" s="564"/>
      <c r="E528" s="564"/>
      <c r="F528" s="564"/>
      <c r="G528" s="564"/>
      <c r="H528" s="564"/>
      <c r="I528" s="564"/>
      <c r="J528" s="564"/>
      <c r="K528" s="564"/>
      <c r="L528" s="564"/>
      <c r="M528" s="564"/>
      <c r="N528" s="564"/>
      <c r="O528" s="564"/>
      <c r="P528" s="564"/>
      <c r="Q528" s="564"/>
      <c r="R528" s="564"/>
      <c r="S528" s="564"/>
      <c r="T528" s="564"/>
      <c r="U528" s="564"/>
      <c r="V528" s="564"/>
      <c r="W528" s="564"/>
      <c r="X528" s="564"/>
      <c r="Y528" s="564"/>
      <c r="Z528" s="564"/>
      <c r="AA528" s="564"/>
      <c r="AB528" s="564"/>
      <c r="AC528" s="564"/>
      <c r="AD528" s="564"/>
      <c r="AE528" s="564"/>
      <c r="AF528" s="564"/>
    </row>
    <row r="530" spans="3:32" ht="14.25" customHeight="1" x14ac:dyDescent="0.2">
      <c r="C530" s="31" t="s">
        <v>294</v>
      </c>
      <c r="D530" s="94"/>
      <c r="E530" s="94"/>
      <c r="F530" s="94"/>
      <c r="G530" s="94"/>
    </row>
    <row r="532" spans="3:32" ht="14.25" customHeight="1" x14ac:dyDescent="0.2">
      <c r="C532" s="143" t="s">
        <v>295</v>
      </c>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c r="AA532" s="143"/>
      <c r="AB532" s="143"/>
      <c r="AC532" s="143"/>
      <c r="AD532" s="143"/>
      <c r="AE532" s="143"/>
      <c r="AF532" s="143"/>
    </row>
    <row r="533" spans="3:32" ht="14.25" customHeight="1" thickBot="1" x14ac:dyDescent="0.25"/>
    <row r="534" spans="3:32" ht="24.95" customHeight="1" thickBot="1" x14ac:dyDescent="0.25">
      <c r="C534" s="269" t="s">
        <v>227</v>
      </c>
      <c r="D534" s="270"/>
      <c r="E534" s="270"/>
      <c r="F534" s="270"/>
      <c r="G534" s="270"/>
      <c r="H534" s="270"/>
      <c r="I534" s="270"/>
      <c r="J534" s="270"/>
      <c r="K534" s="270"/>
      <c r="L534" s="271"/>
      <c r="M534" s="191" t="s">
        <v>54</v>
      </c>
      <c r="N534" s="192"/>
      <c r="O534" s="192"/>
      <c r="P534" s="192"/>
      <c r="Q534" s="192"/>
      <c r="R534" s="192"/>
      <c r="S534" s="192"/>
      <c r="T534" s="192"/>
      <c r="U534" s="192"/>
      <c r="V534" s="193"/>
      <c r="W534" s="191" t="s">
        <v>55</v>
      </c>
      <c r="X534" s="192"/>
      <c r="Y534" s="192"/>
      <c r="Z534" s="192"/>
      <c r="AA534" s="192"/>
      <c r="AB534" s="192"/>
      <c r="AC534" s="192"/>
      <c r="AD534" s="192"/>
      <c r="AE534" s="192"/>
      <c r="AF534" s="193"/>
    </row>
    <row r="535" spans="3:32" ht="24.95" customHeight="1" thickBot="1" x14ac:dyDescent="0.25">
      <c r="C535" s="565" t="s">
        <v>296</v>
      </c>
      <c r="D535" s="566"/>
      <c r="E535" s="566"/>
      <c r="F535" s="566"/>
      <c r="G535" s="566"/>
      <c r="H535" s="566"/>
      <c r="I535" s="566"/>
      <c r="J535" s="566"/>
      <c r="K535" s="566"/>
      <c r="L535" s="567"/>
      <c r="M535" s="568">
        <f>SUM(M536:V537)</f>
        <v>0</v>
      </c>
      <c r="N535" s="569"/>
      <c r="O535" s="569"/>
      <c r="P535" s="569"/>
      <c r="Q535" s="569"/>
      <c r="R535" s="569"/>
      <c r="S535" s="569"/>
      <c r="T535" s="569"/>
      <c r="U535" s="569"/>
      <c r="V535" s="570"/>
      <c r="W535" s="568">
        <f>SUM(W536:AF537)</f>
        <v>96000</v>
      </c>
      <c r="X535" s="569"/>
      <c r="Y535" s="569"/>
      <c r="Z535" s="569"/>
      <c r="AA535" s="569"/>
      <c r="AB535" s="569"/>
      <c r="AC535" s="569"/>
      <c r="AD535" s="569"/>
      <c r="AE535" s="569"/>
      <c r="AF535" s="570"/>
    </row>
    <row r="536" spans="3:32" ht="24.95" customHeight="1" x14ac:dyDescent="0.2">
      <c r="C536" s="173" t="s">
        <v>297</v>
      </c>
      <c r="D536" s="174"/>
      <c r="E536" s="174"/>
      <c r="F536" s="174"/>
      <c r="G536" s="174"/>
      <c r="H536" s="174"/>
      <c r="I536" s="174"/>
      <c r="J536" s="174"/>
      <c r="K536" s="174"/>
      <c r="L536" s="175"/>
      <c r="M536" s="176"/>
      <c r="N536" s="177"/>
      <c r="O536" s="177"/>
      <c r="P536" s="177"/>
      <c r="Q536" s="177"/>
      <c r="R536" s="177"/>
      <c r="S536" s="177"/>
      <c r="T536" s="177"/>
      <c r="U536" s="177"/>
      <c r="V536" s="178"/>
      <c r="W536" s="176"/>
      <c r="X536" s="177"/>
      <c r="Y536" s="177"/>
      <c r="Z536" s="177"/>
      <c r="AA536" s="177"/>
      <c r="AB536" s="177"/>
      <c r="AC536" s="177"/>
      <c r="AD536" s="177"/>
      <c r="AE536" s="177"/>
      <c r="AF536" s="178"/>
    </row>
    <row r="537" spans="3:32" ht="24.95" customHeight="1" x14ac:dyDescent="0.2">
      <c r="C537" s="155" t="s">
        <v>298</v>
      </c>
      <c r="D537" s="156"/>
      <c r="E537" s="156"/>
      <c r="F537" s="156"/>
      <c r="G537" s="156"/>
      <c r="H537" s="156"/>
      <c r="I537" s="156"/>
      <c r="J537" s="156"/>
      <c r="K537" s="156"/>
      <c r="L537" s="157"/>
      <c r="M537" s="170">
        <v>0</v>
      </c>
      <c r="N537" s="171"/>
      <c r="O537" s="171"/>
      <c r="P537" s="171"/>
      <c r="Q537" s="171"/>
      <c r="R537" s="171"/>
      <c r="S537" s="171"/>
      <c r="T537" s="171"/>
      <c r="U537" s="171"/>
      <c r="V537" s="172"/>
      <c r="W537" s="170">
        <v>96000</v>
      </c>
      <c r="X537" s="171"/>
      <c r="Y537" s="171"/>
      <c r="Z537" s="171"/>
      <c r="AA537" s="171"/>
      <c r="AB537" s="171"/>
      <c r="AC537" s="171"/>
      <c r="AD537" s="171"/>
      <c r="AE537" s="171"/>
      <c r="AF537" s="172"/>
    </row>
    <row r="538" spans="3:32" ht="24.95" customHeight="1" thickBot="1" x14ac:dyDescent="0.25">
      <c r="C538" s="363" t="s">
        <v>299</v>
      </c>
      <c r="D538" s="364"/>
      <c r="E538" s="364"/>
      <c r="F538" s="364"/>
      <c r="G538" s="364"/>
      <c r="H538" s="364"/>
      <c r="I538" s="364"/>
      <c r="J538" s="364"/>
      <c r="K538" s="364"/>
      <c r="L538" s="365"/>
      <c r="M538" s="539">
        <f>SUM(M539:V540)</f>
        <v>1545851.19</v>
      </c>
      <c r="N538" s="540"/>
      <c r="O538" s="540"/>
      <c r="P538" s="540"/>
      <c r="Q538" s="540"/>
      <c r="R538" s="540"/>
      <c r="S538" s="540"/>
      <c r="T538" s="540"/>
      <c r="U538" s="540"/>
      <c r="V538" s="541"/>
      <c r="W538" s="539">
        <f>SUM(W539:AF540)</f>
        <v>801780.15999999992</v>
      </c>
      <c r="X538" s="540"/>
      <c r="Y538" s="540"/>
      <c r="Z538" s="540"/>
      <c r="AA538" s="540"/>
      <c r="AB538" s="540"/>
      <c r="AC538" s="540"/>
      <c r="AD538" s="540"/>
      <c r="AE538" s="540"/>
      <c r="AF538" s="541"/>
    </row>
    <row r="539" spans="3:32" ht="24.95" customHeight="1" x14ac:dyDescent="0.2">
      <c r="C539" s="173" t="s">
        <v>300</v>
      </c>
      <c r="D539" s="174"/>
      <c r="E539" s="174"/>
      <c r="F539" s="174"/>
      <c r="G539" s="174"/>
      <c r="H539" s="174"/>
      <c r="I539" s="174"/>
      <c r="J539" s="174"/>
      <c r="K539" s="174"/>
      <c r="L539" s="175"/>
      <c r="M539" s="275">
        <v>991831.5</v>
      </c>
      <c r="N539" s="276"/>
      <c r="O539" s="276"/>
      <c r="P539" s="276"/>
      <c r="Q539" s="276"/>
      <c r="R539" s="276"/>
      <c r="S539" s="276"/>
      <c r="T539" s="276"/>
      <c r="U539" s="276"/>
      <c r="V539" s="470"/>
      <c r="W539" s="275">
        <v>568866.1</v>
      </c>
      <c r="X539" s="276"/>
      <c r="Y539" s="276"/>
      <c r="Z539" s="276"/>
      <c r="AA539" s="276"/>
      <c r="AB539" s="276"/>
      <c r="AC539" s="276"/>
      <c r="AD539" s="276"/>
      <c r="AE539" s="276"/>
      <c r="AF539" s="470"/>
    </row>
    <row r="540" spans="3:32" ht="24.95" customHeight="1" x14ac:dyDescent="0.2">
      <c r="C540" s="155" t="s">
        <v>301</v>
      </c>
      <c r="D540" s="156"/>
      <c r="E540" s="156"/>
      <c r="F540" s="156"/>
      <c r="G540" s="156"/>
      <c r="H540" s="156"/>
      <c r="I540" s="156"/>
      <c r="J540" s="156"/>
      <c r="K540" s="156"/>
      <c r="L540" s="157"/>
      <c r="M540" s="170">
        <v>554019.68999999994</v>
      </c>
      <c r="N540" s="171"/>
      <c r="O540" s="171"/>
      <c r="P540" s="171"/>
      <c r="Q540" s="171"/>
      <c r="R540" s="171"/>
      <c r="S540" s="171"/>
      <c r="T540" s="171"/>
      <c r="U540" s="171"/>
      <c r="V540" s="172"/>
      <c r="W540" s="170">
        <v>232914.06</v>
      </c>
      <c r="X540" s="171"/>
      <c r="Y540" s="171"/>
      <c r="Z540" s="171"/>
      <c r="AA540" s="171"/>
      <c r="AB540" s="171"/>
      <c r="AC540" s="171"/>
      <c r="AD540" s="171"/>
      <c r="AE540" s="171"/>
      <c r="AF540" s="172"/>
    </row>
    <row r="542" spans="3:32" ht="41.25" customHeight="1" x14ac:dyDescent="0.2">
      <c r="C542" s="562" t="s">
        <v>588</v>
      </c>
      <c r="D542" s="562"/>
      <c r="E542" s="562"/>
      <c r="F542" s="562"/>
      <c r="G542" s="562"/>
      <c r="H542" s="562"/>
      <c r="I542" s="562"/>
      <c r="J542" s="562"/>
      <c r="K542" s="562"/>
      <c r="L542" s="562"/>
      <c r="M542" s="562"/>
      <c r="N542" s="562"/>
      <c r="O542" s="562"/>
      <c r="P542" s="562"/>
      <c r="Q542" s="562"/>
      <c r="R542" s="562"/>
      <c r="S542" s="562"/>
      <c r="T542" s="562"/>
      <c r="U542" s="562"/>
      <c r="V542" s="562"/>
      <c r="W542" s="562"/>
      <c r="X542" s="562"/>
      <c r="Y542" s="562"/>
      <c r="Z542" s="562"/>
      <c r="AA542" s="562"/>
      <c r="AB542" s="562"/>
      <c r="AC542" s="562"/>
      <c r="AD542" s="562"/>
      <c r="AE542" s="562"/>
      <c r="AF542" s="562"/>
    </row>
    <row r="543" spans="3:32" ht="14.25" customHeight="1" x14ac:dyDescent="0.2">
      <c r="C543" s="563"/>
      <c r="D543" s="563"/>
      <c r="E543" s="563"/>
      <c r="F543" s="563"/>
      <c r="G543" s="563"/>
      <c r="H543" s="563"/>
      <c r="I543" s="563"/>
      <c r="J543" s="563"/>
      <c r="K543" s="563"/>
      <c r="L543" s="563"/>
      <c r="M543" s="563"/>
      <c r="N543" s="563"/>
      <c r="O543" s="563"/>
      <c r="P543" s="563"/>
      <c r="Q543" s="563"/>
      <c r="R543" s="563"/>
      <c r="S543" s="563"/>
      <c r="T543" s="563"/>
      <c r="U543" s="563"/>
      <c r="V543" s="563"/>
      <c r="W543" s="563"/>
      <c r="X543" s="563"/>
      <c r="Y543" s="563"/>
      <c r="Z543" s="563"/>
      <c r="AA543" s="563"/>
      <c r="AB543" s="563"/>
      <c r="AC543" s="563"/>
      <c r="AD543" s="563"/>
      <c r="AE543" s="563"/>
      <c r="AF543" s="563"/>
    </row>
    <row r="544" spans="3:32" ht="14.25" customHeight="1" x14ac:dyDescent="0.2">
      <c r="C544" s="563" t="s">
        <v>600</v>
      </c>
      <c r="D544" s="563"/>
      <c r="E544" s="563"/>
      <c r="F544" s="563"/>
      <c r="G544" s="563"/>
      <c r="H544" s="563"/>
      <c r="I544" s="563"/>
      <c r="J544" s="563"/>
      <c r="K544" s="563"/>
      <c r="L544" s="563"/>
      <c r="M544" s="563"/>
      <c r="N544" s="563"/>
      <c r="O544" s="563"/>
      <c r="P544" s="563"/>
      <c r="Q544" s="563"/>
      <c r="R544" s="563"/>
      <c r="S544" s="563"/>
      <c r="T544" s="563"/>
      <c r="U544" s="563"/>
      <c r="V544" s="563"/>
      <c r="W544" s="563"/>
      <c r="X544" s="563"/>
      <c r="Y544" s="563"/>
      <c r="Z544" s="563"/>
      <c r="AA544" s="563"/>
      <c r="AB544" s="563"/>
      <c r="AC544" s="563"/>
      <c r="AD544" s="563"/>
      <c r="AE544" s="563"/>
      <c r="AF544" s="563"/>
    </row>
    <row r="545" spans="3:32" ht="14.25" customHeight="1" x14ac:dyDescent="0.2">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row>
    <row r="546" spans="3:32" ht="14.25" customHeight="1" x14ac:dyDescent="0.2">
      <c r="C546" s="25" t="s">
        <v>302</v>
      </c>
      <c r="D546" s="38"/>
      <c r="E546" s="38"/>
      <c r="F546" s="38"/>
      <c r="G546" s="38"/>
      <c r="H546" s="38"/>
      <c r="I546" s="38"/>
      <c r="J546" s="38"/>
      <c r="K546" s="38"/>
      <c r="L546" s="38"/>
      <c r="M546" s="45"/>
      <c r="N546" s="45"/>
      <c r="O546" s="45"/>
    </row>
    <row r="548" spans="3:32" ht="14.25" customHeight="1" x14ac:dyDescent="0.2">
      <c r="C548" s="143" t="s">
        <v>303</v>
      </c>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c r="AA548" s="143"/>
      <c r="AB548" s="143"/>
      <c r="AC548" s="143"/>
      <c r="AD548" s="143"/>
      <c r="AE548" s="143"/>
      <c r="AF548" s="143"/>
    </row>
    <row r="549" spans="3:32" ht="20.25" customHeight="1" thickBot="1" x14ac:dyDescent="0.25"/>
    <row r="550" spans="3:32" ht="24.95" customHeight="1" thickBot="1" x14ac:dyDescent="0.25">
      <c r="C550" s="269" t="s">
        <v>227</v>
      </c>
      <c r="D550" s="270"/>
      <c r="E550" s="270"/>
      <c r="F550" s="270"/>
      <c r="G550" s="270"/>
      <c r="H550" s="270"/>
      <c r="I550" s="270"/>
      <c r="J550" s="270"/>
      <c r="K550" s="270"/>
      <c r="L550" s="271"/>
      <c r="M550" s="191" t="s">
        <v>54</v>
      </c>
      <c r="N550" s="192"/>
      <c r="O550" s="192"/>
      <c r="P550" s="192"/>
      <c r="Q550" s="192"/>
      <c r="R550" s="192"/>
      <c r="S550" s="192"/>
      <c r="T550" s="192"/>
      <c r="U550" s="192"/>
      <c r="V550" s="193"/>
      <c r="W550" s="269" t="s">
        <v>55</v>
      </c>
      <c r="X550" s="270"/>
      <c r="Y550" s="270"/>
      <c r="Z550" s="270"/>
      <c r="AA550" s="270"/>
      <c r="AB550" s="270"/>
      <c r="AC550" s="270"/>
      <c r="AD550" s="270"/>
      <c r="AE550" s="270"/>
      <c r="AF550" s="271"/>
    </row>
    <row r="551" spans="3:32" ht="37.5" customHeight="1" x14ac:dyDescent="0.2">
      <c r="C551" s="318" t="s">
        <v>304</v>
      </c>
      <c r="D551" s="319"/>
      <c r="E551" s="319"/>
      <c r="F551" s="319"/>
      <c r="G551" s="319"/>
      <c r="H551" s="319"/>
      <c r="I551" s="319"/>
      <c r="J551" s="319"/>
      <c r="K551" s="319"/>
      <c r="L551" s="320"/>
      <c r="M551" s="559">
        <f>+M552-M553</f>
        <v>-348542</v>
      </c>
      <c r="N551" s="560"/>
      <c r="O551" s="560"/>
      <c r="P551" s="560"/>
      <c r="Q551" s="560"/>
      <c r="R551" s="560"/>
      <c r="S551" s="560"/>
      <c r="T551" s="560"/>
      <c r="U551" s="560"/>
      <c r="V551" s="561"/>
      <c r="W551" s="559">
        <f>SUM(W552-W553)</f>
        <v>-307644.78999999998</v>
      </c>
      <c r="X551" s="560"/>
      <c r="Y551" s="560"/>
      <c r="Z551" s="560"/>
      <c r="AA551" s="560"/>
      <c r="AB551" s="560"/>
      <c r="AC551" s="560"/>
      <c r="AD551" s="560"/>
      <c r="AE551" s="560"/>
      <c r="AF551" s="561"/>
    </row>
    <row r="552" spans="3:32" ht="14.25" customHeight="1" x14ac:dyDescent="0.2">
      <c r="C552" s="155" t="s">
        <v>305</v>
      </c>
      <c r="D552" s="156"/>
      <c r="E552" s="156"/>
      <c r="F552" s="156"/>
      <c r="G552" s="156"/>
      <c r="H552" s="156"/>
      <c r="I552" s="156"/>
      <c r="J552" s="156"/>
      <c r="K552" s="156"/>
      <c r="L552" s="157"/>
      <c r="M552" s="170">
        <v>35826</v>
      </c>
      <c r="N552" s="171"/>
      <c r="O552" s="171"/>
      <c r="P552" s="171"/>
      <c r="Q552" s="171"/>
      <c r="R552" s="171"/>
      <c r="S552" s="171"/>
      <c r="T552" s="171"/>
      <c r="U552" s="171"/>
      <c r="V552" s="172"/>
      <c r="W552" s="194">
        <v>38835.9</v>
      </c>
      <c r="X552" s="195"/>
      <c r="Y552" s="195"/>
      <c r="Z552" s="195"/>
      <c r="AA552" s="195"/>
      <c r="AB552" s="195"/>
      <c r="AC552" s="195"/>
      <c r="AD552" s="195"/>
      <c r="AE552" s="195"/>
      <c r="AF552" s="196"/>
    </row>
    <row r="553" spans="3:32" ht="14.25" customHeight="1" x14ac:dyDescent="0.2">
      <c r="C553" s="155" t="s">
        <v>306</v>
      </c>
      <c r="D553" s="156"/>
      <c r="E553" s="156"/>
      <c r="F553" s="156"/>
      <c r="G553" s="156"/>
      <c r="H553" s="156"/>
      <c r="I553" s="156"/>
      <c r="J553" s="156"/>
      <c r="K553" s="156"/>
      <c r="L553" s="157"/>
      <c r="M553" s="170">
        <v>384368</v>
      </c>
      <c r="N553" s="171"/>
      <c r="O553" s="171"/>
      <c r="P553" s="171"/>
      <c r="Q553" s="171"/>
      <c r="R553" s="171"/>
      <c r="S553" s="171"/>
      <c r="T553" s="171"/>
      <c r="U553" s="171"/>
      <c r="V553" s="172"/>
      <c r="W553" s="194">
        <v>346480.69</v>
      </c>
      <c r="X553" s="195"/>
      <c r="Y553" s="195"/>
      <c r="Z553" s="195"/>
      <c r="AA553" s="195"/>
      <c r="AB553" s="195"/>
      <c r="AC553" s="195"/>
      <c r="AD553" s="195"/>
      <c r="AE553" s="195"/>
      <c r="AF553" s="196"/>
    </row>
    <row r="554" spans="3:32" ht="37.5" customHeight="1" x14ac:dyDescent="0.2">
      <c r="C554" s="351" t="s">
        <v>307</v>
      </c>
      <c r="D554" s="352"/>
      <c r="E554" s="352"/>
      <c r="F554" s="352"/>
      <c r="G554" s="352"/>
      <c r="H554" s="352"/>
      <c r="I554" s="352"/>
      <c r="J554" s="352"/>
      <c r="K554" s="352"/>
      <c r="L554" s="353"/>
      <c r="M554" s="554">
        <f>SUM(M555:V556)</f>
        <v>50526</v>
      </c>
      <c r="N554" s="555"/>
      <c r="O554" s="555"/>
      <c r="P554" s="555"/>
      <c r="Q554" s="555"/>
      <c r="R554" s="555"/>
      <c r="S554" s="555"/>
      <c r="T554" s="555"/>
      <c r="U554" s="555"/>
      <c r="V554" s="556"/>
      <c r="W554" s="554">
        <f>SUM(W555:AF556)</f>
        <v>15128.22</v>
      </c>
      <c r="X554" s="555"/>
      <c r="Y554" s="555"/>
      <c r="Z554" s="555"/>
      <c r="AA554" s="555"/>
      <c r="AB554" s="555"/>
      <c r="AC554" s="555"/>
      <c r="AD554" s="555"/>
      <c r="AE554" s="555"/>
      <c r="AF554" s="556"/>
    </row>
    <row r="555" spans="3:32" ht="14.25" customHeight="1" x14ac:dyDescent="0.2">
      <c r="C555" s="155" t="s">
        <v>305</v>
      </c>
      <c r="D555" s="156"/>
      <c r="E555" s="156"/>
      <c r="F555" s="156"/>
      <c r="G555" s="156"/>
      <c r="H555" s="156"/>
      <c r="I555" s="156"/>
      <c r="J555" s="156"/>
      <c r="K555" s="156"/>
      <c r="L555" s="157"/>
      <c r="M555" s="170">
        <v>50520</v>
      </c>
      <c r="N555" s="171"/>
      <c r="O555" s="171"/>
      <c r="P555" s="171"/>
      <c r="Q555" s="171"/>
      <c r="R555" s="171"/>
      <c r="S555" s="171"/>
      <c r="T555" s="171"/>
      <c r="U555" s="171"/>
      <c r="V555" s="172"/>
      <c r="W555" s="194">
        <v>15128.22</v>
      </c>
      <c r="X555" s="195"/>
      <c r="Y555" s="195"/>
      <c r="Z555" s="195"/>
      <c r="AA555" s="195"/>
      <c r="AB555" s="195"/>
      <c r="AC555" s="195"/>
      <c r="AD555" s="195"/>
      <c r="AE555" s="195"/>
      <c r="AF555" s="196"/>
    </row>
    <row r="556" spans="3:32" ht="14.25" customHeight="1" x14ac:dyDescent="0.2">
      <c r="C556" s="155" t="s">
        <v>306</v>
      </c>
      <c r="D556" s="156"/>
      <c r="E556" s="156"/>
      <c r="F556" s="156"/>
      <c r="G556" s="156"/>
      <c r="H556" s="156"/>
      <c r="I556" s="156"/>
      <c r="J556" s="156"/>
      <c r="K556" s="156"/>
      <c r="L556" s="157"/>
      <c r="M556" s="170">
        <v>6</v>
      </c>
      <c r="N556" s="171"/>
      <c r="O556" s="171"/>
      <c r="P556" s="171"/>
      <c r="Q556" s="171"/>
      <c r="R556" s="171"/>
      <c r="S556" s="171"/>
      <c r="T556" s="171"/>
      <c r="U556" s="171"/>
      <c r="V556" s="172"/>
      <c r="W556" s="158"/>
      <c r="X556" s="159"/>
      <c r="Y556" s="159"/>
      <c r="Z556" s="159"/>
      <c r="AA556" s="159"/>
      <c r="AB556" s="159"/>
      <c r="AC556" s="159"/>
      <c r="AD556" s="159"/>
      <c r="AE556" s="159"/>
      <c r="AF556" s="160"/>
    </row>
    <row r="557" spans="3:32" ht="24.95" customHeight="1" x14ac:dyDescent="0.2">
      <c r="C557" s="351" t="s">
        <v>308</v>
      </c>
      <c r="D557" s="352"/>
      <c r="E557" s="352"/>
      <c r="F557" s="352"/>
      <c r="G557" s="352"/>
      <c r="H557" s="352"/>
      <c r="I557" s="352"/>
      <c r="J557" s="352"/>
      <c r="K557" s="352"/>
      <c r="L557" s="353"/>
      <c r="M557" s="554"/>
      <c r="N557" s="555"/>
      <c r="O557" s="555"/>
      <c r="P557" s="555"/>
      <c r="Q557" s="555"/>
      <c r="R557" s="555"/>
      <c r="S557" s="555"/>
      <c r="T557" s="555"/>
      <c r="U557" s="555"/>
      <c r="V557" s="556"/>
      <c r="W557" s="557"/>
      <c r="X557" s="520"/>
      <c r="Y557" s="520"/>
      <c r="Z557" s="520"/>
      <c r="AA557" s="520"/>
      <c r="AB557" s="520"/>
      <c r="AC557" s="520"/>
      <c r="AD557" s="520"/>
      <c r="AE557" s="520"/>
      <c r="AF557" s="558"/>
    </row>
    <row r="558" spans="3:32" ht="24.95" customHeight="1" x14ac:dyDescent="0.2">
      <c r="C558" s="351" t="s">
        <v>309</v>
      </c>
      <c r="D558" s="352"/>
      <c r="E558" s="352"/>
      <c r="F558" s="352"/>
      <c r="G558" s="352"/>
      <c r="H558" s="352"/>
      <c r="I558" s="352"/>
      <c r="J558" s="352"/>
      <c r="K558" s="352"/>
      <c r="L558" s="353"/>
      <c r="M558" s="554"/>
      <c r="N558" s="555"/>
      <c r="O558" s="555"/>
      <c r="P558" s="555"/>
      <c r="Q558" s="555"/>
      <c r="R558" s="555"/>
      <c r="S558" s="555"/>
      <c r="T558" s="555"/>
      <c r="U558" s="555"/>
      <c r="V558" s="556"/>
      <c r="W558" s="557"/>
      <c r="X558" s="520"/>
      <c r="Y558" s="520"/>
      <c r="Z558" s="520"/>
      <c r="AA558" s="520"/>
      <c r="AB558" s="520"/>
      <c r="AC558" s="520"/>
      <c r="AD558" s="520"/>
      <c r="AE558" s="520"/>
      <c r="AF558" s="558"/>
    </row>
    <row r="559" spans="3:32" ht="14.25" customHeight="1" x14ac:dyDescent="0.2">
      <c r="C559" s="351" t="s">
        <v>310</v>
      </c>
      <c r="D559" s="352"/>
      <c r="E559" s="352"/>
      <c r="F559" s="352"/>
      <c r="G559" s="352"/>
      <c r="H559" s="352"/>
      <c r="I559" s="352"/>
      <c r="J559" s="352"/>
      <c r="K559" s="352"/>
      <c r="L559" s="353"/>
      <c r="M559" s="554">
        <v>21</v>
      </c>
      <c r="N559" s="555"/>
      <c r="O559" s="555"/>
      <c r="P559" s="555"/>
      <c r="Q559" s="555"/>
      <c r="R559" s="555"/>
      <c r="S559" s="555"/>
      <c r="T559" s="555"/>
      <c r="U559" s="555"/>
      <c r="V559" s="556"/>
      <c r="W559" s="557">
        <v>21</v>
      </c>
      <c r="X559" s="520"/>
      <c r="Y559" s="520"/>
      <c r="Z559" s="520"/>
      <c r="AA559" s="520"/>
      <c r="AB559" s="520"/>
      <c r="AC559" s="520"/>
      <c r="AD559" s="520"/>
      <c r="AE559" s="520"/>
      <c r="AF559" s="558"/>
    </row>
    <row r="560" spans="3:32" ht="14.25" customHeight="1" x14ac:dyDescent="0.2">
      <c r="C560" s="351" t="s">
        <v>311</v>
      </c>
      <c r="D560" s="352"/>
      <c r="E560" s="352"/>
      <c r="F560" s="352"/>
      <c r="G560" s="352"/>
      <c r="H560" s="352"/>
      <c r="I560" s="352"/>
      <c r="J560" s="352"/>
      <c r="K560" s="352"/>
      <c r="L560" s="353"/>
      <c r="M560" s="554">
        <v>18133</v>
      </c>
      <c r="N560" s="555"/>
      <c r="O560" s="555"/>
      <c r="P560" s="555"/>
      <c r="Q560" s="555"/>
      <c r="R560" s="555"/>
      <c r="S560" s="555"/>
      <c r="T560" s="555"/>
      <c r="U560" s="555"/>
      <c r="V560" s="556"/>
      <c r="W560" s="557">
        <v>11332</v>
      </c>
      <c r="X560" s="520"/>
      <c r="Y560" s="520"/>
      <c r="Z560" s="520"/>
      <c r="AA560" s="520"/>
      <c r="AB560" s="520"/>
      <c r="AC560" s="520"/>
      <c r="AD560" s="520"/>
      <c r="AE560" s="520"/>
      <c r="AF560" s="558"/>
    </row>
    <row r="561" spans="1:32" ht="14.25" customHeight="1" x14ac:dyDescent="0.2">
      <c r="C561" s="351" t="s">
        <v>312</v>
      </c>
      <c r="D561" s="352"/>
      <c r="E561" s="352"/>
      <c r="F561" s="352"/>
      <c r="G561" s="352"/>
      <c r="H561" s="352"/>
      <c r="I561" s="352"/>
      <c r="J561" s="352"/>
      <c r="K561" s="352"/>
      <c r="L561" s="353"/>
      <c r="M561" s="554">
        <v>18133</v>
      </c>
      <c r="N561" s="555"/>
      <c r="O561" s="555"/>
      <c r="P561" s="555"/>
      <c r="Q561" s="555"/>
      <c r="R561" s="555"/>
      <c r="S561" s="555"/>
      <c r="T561" s="555"/>
      <c r="U561" s="555"/>
      <c r="V561" s="556"/>
      <c r="W561" s="557">
        <v>11332</v>
      </c>
      <c r="X561" s="520"/>
      <c r="Y561" s="520"/>
      <c r="Z561" s="520"/>
      <c r="AA561" s="520"/>
      <c r="AB561" s="520"/>
      <c r="AC561" s="520"/>
      <c r="AD561" s="520"/>
      <c r="AE561" s="520"/>
      <c r="AF561" s="558"/>
    </row>
    <row r="562" spans="1:32" ht="14.25" customHeight="1" x14ac:dyDescent="0.2">
      <c r="C562" s="164" t="s">
        <v>313</v>
      </c>
      <c r="D562" s="165"/>
      <c r="E562" s="165"/>
      <c r="F562" s="165"/>
      <c r="G562" s="165"/>
      <c r="H562" s="165"/>
      <c r="I562" s="165"/>
      <c r="J562" s="165"/>
      <c r="K562" s="165"/>
      <c r="L562" s="166"/>
      <c r="M562" s="170">
        <f>+W561-M561</f>
        <v>-6801</v>
      </c>
      <c r="N562" s="171"/>
      <c r="O562" s="171"/>
      <c r="P562" s="171"/>
      <c r="Q562" s="171"/>
      <c r="R562" s="171"/>
      <c r="S562" s="171"/>
      <c r="T562" s="171"/>
      <c r="U562" s="171"/>
      <c r="V562" s="172"/>
      <c r="W562" s="158">
        <v>-8962</v>
      </c>
      <c r="X562" s="159"/>
      <c r="Y562" s="159"/>
      <c r="Z562" s="159"/>
      <c r="AA562" s="159"/>
      <c r="AB562" s="159"/>
      <c r="AC562" s="159"/>
      <c r="AD562" s="159"/>
      <c r="AE562" s="159"/>
      <c r="AF562" s="160"/>
    </row>
    <row r="563" spans="1:32" ht="14.25" customHeight="1" x14ac:dyDescent="0.2">
      <c r="C563" s="155" t="s">
        <v>314</v>
      </c>
      <c r="D563" s="156"/>
      <c r="E563" s="156"/>
      <c r="F563" s="156"/>
      <c r="G563" s="156"/>
      <c r="H563" s="156"/>
      <c r="I563" s="156"/>
      <c r="J563" s="156"/>
      <c r="K563" s="156"/>
      <c r="L563" s="157"/>
      <c r="M563" s="170"/>
      <c r="N563" s="171"/>
      <c r="O563" s="171"/>
      <c r="P563" s="171"/>
      <c r="Q563" s="171"/>
      <c r="R563" s="171"/>
      <c r="S563" s="171"/>
      <c r="T563" s="171"/>
      <c r="U563" s="171"/>
      <c r="V563" s="172"/>
      <c r="W563" s="158"/>
      <c r="X563" s="159"/>
      <c r="Y563" s="159"/>
      <c r="Z563" s="159"/>
      <c r="AA563" s="159"/>
      <c r="AB563" s="159"/>
      <c r="AC563" s="159"/>
      <c r="AD563" s="159"/>
      <c r="AE563" s="159"/>
      <c r="AF563" s="160"/>
    </row>
    <row r="564" spans="1:32" ht="14.25" customHeight="1" x14ac:dyDescent="0.2">
      <c r="C564" s="351" t="s">
        <v>315</v>
      </c>
      <c r="D564" s="352"/>
      <c r="E564" s="352"/>
      <c r="F564" s="352"/>
      <c r="G564" s="352"/>
      <c r="H564" s="352"/>
      <c r="I564" s="352"/>
      <c r="J564" s="352"/>
      <c r="K564" s="352"/>
      <c r="L564" s="353"/>
      <c r="M564" s="554">
        <f>SUM(M553,M556)*M559/100</f>
        <v>80718.539999999994</v>
      </c>
      <c r="N564" s="555"/>
      <c r="O564" s="555"/>
      <c r="P564" s="555"/>
      <c r="Q564" s="555"/>
      <c r="R564" s="555"/>
      <c r="S564" s="555"/>
      <c r="T564" s="555"/>
      <c r="U564" s="555"/>
      <c r="V564" s="556"/>
      <c r="W564" s="557">
        <v>72761</v>
      </c>
      <c r="X564" s="520"/>
      <c r="Y564" s="520"/>
      <c r="Z564" s="520"/>
      <c r="AA564" s="520"/>
      <c r="AB564" s="520"/>
      <c r="AC564" s="520"/>
      <c r="AD564" s="520"/>
      <c r="AE564" s="520"/>
      <c r="AF564" s="558"/>
    </row>
    <row r="565" spans="1:32" ht="14.25" customHeight="1" x14ac:dyDescent="0.2">
      <c r="C565" s="351" t="s">
        <v>316</v>
      </c>
      <c r="D565" s="352"/>
      <c r="E565" s="352"/>
      <c r="F565" s="352"/>
      <c r="G565" s="352"/>
      <c r="H565" s="352"/>
      <c r="I565" s="352"/>
      <c r="J565" s="352"/>
      <c r="K565" s="352"/>
      <c r="L565" s="353"/>
      <c r="M565" s="554">
        <f>+M564-W564</f>
        <v>7957.5399999999936</v>
      </c>
      <c r="N565" s="555"/>
      <c r="O565" s="555"/>
      <c r="P565" s="555"/>
      <c r="Q565" s="555"/>
      <c r="R565" s="555"/>
      <c r="S565" s="555"/>
      <c r="T565" s="555"/>
      <c r="U565" s="555"/>
      <c r="V565" s="556"/>
      <c r="W565" s="557">
        <v>-1761</v>
      </c>
      <c r="X565" s="520"/>
      <c r="Y565" s="520"/>
      <c r="Z565" s="520"/>
      <c r="AA565" s="520"/>
      <c r="AB565" s="520"/>
      <c r="AC565" s="520"/>
      <c r="AD565" s="520"/>
      <c r="AE565" s="520"/>
      <c r="AF565" s="558"/>
    </row>
    <row r="566" spans="1:32" ht="14.25" customHeight="1" x14ac:dyDescent="0.2">
      <c r="C566" s="155" t="s">
        <v>317</v>
      </c>
      <c r="D566" s="156"/>
      <c r="E566" s="156"/>
      <c r="F566" s="156"/>
      <c r="G566" s="156"/>
      <c r="H566" s="156"/>
      <c r="I566" s="156"/>
      <c r="J566" s="156"/>
      <c r="K566" s="156"/>
      <c r="L566" s="157"/>
      <c r="M566" s="170">
        <f>M565</f>
        <v>7957.5399999999936</v>
      </c>
      <c r="N566" s="171"/>
      <c r="O566" s="171"/>
      <c r="P566" s="171"/>
      <c r="Q566" s="171"/>
      <c r="R566" s="171"/>
      <c r="S566" s="171"/>
      <c r="T566" s="171"/>
      <c r="U566" s="171"/>
      <c r="V566" s="172"/>
      <c r="W566" s="158">
        <f>W565</f>
        <v>-1761</v>
      </c>
      <c r="X566" s="159"/>
      <c r="Y566" s="159"/>
      <c r="Z566" s="159"/>
      <c r="AA566" s="159"/>
      <c r="AB566" s="159"/>
      <c r="AC566" s="159"/>
      <c r="AD566" s="159"/>
      <c r="AE566" s="159"/>
      <c r="AF566" s="160"/>
    </row>
    <row r="567" spans="1:32" ht="14.25" customHeight="1" x14ac:dyDescent="0.2">
      <c r="C567" s="155" t="s">
        <v>314</v>
      </c>
      <c r="D567" s="156"/>
      <c r="E567" s="156"/>
      <c r="F567" s="156"/>
      <c r="G567" s="156"/>
      <c r="H567" s="156"/>
      <c r="I567" s="156"/>
      <c r="J567" s="156"/>
      <c r="K567" s="156"/>
      <c r="L567" s="157"/>
      <c r="M567" s="170"/>
      <c r="N567" s="171"/>
      <c r="O567" s="171"/>
      <c r="P567" s="171"/>
      <c r="Q567" s="171"/>
      <c r="R567" s="171"/>
      <c r="S567" s="171"/>
      <c r="T567" s="171"/>
      <c r="U567" s="171"/>
      <c r="V567" s="172"/>
      <c r="W567" s="158"/>
      <c r="X567" s="159"/>
      <c r="Y567" s="159"/>
      <c r="Z567" s="159"/>
      <c r="AA567" s="159"/>
      <c r="AB567" s="159"/>
      <c r="AC567" s="159"/>
      <c r="AD567" s="159"/>
      <c r="AE567" s="159"/>
      <c r="AF567" s="160"/>
    </row>
    <row r="568" spans="1:32" ht="14.25" customHeight="1" thickBot="1" x14ac:dyDescent="0.25">
      <c r="C568" s="312" t="s">
        <v>318</v>
      </c>
      <c r="D568" s="313"/>
      <c r="E568" s="313"/>
      <c r="F568" s="313"/>
      <c r="G568" s="313"/>
      <c r="H568" s="313"/>
      <c r="I568" s="313"/>
      <c r="J568" s="313"/>
      <c r="K568" s="313"/>
      <c r="L568" s="314"/>
      <c r="M568" s="224"/>
      <c r="N568" s="225"/>
      <c r="O568" s="225"/>
      <c r="P568" s="225"/>
      <c r="Q568" s="225"/>
      <c r="R568" s="225"/>
      <c r="S568" s="225"/>
      <c r="T568" s="225"/>
      <c r="U568" s="225"/>
      <c r="V568" s="226"/>
      <c r="W568" s="552"/>
      <c r="X568" s="222"/>
      <c r="Y568" s="222"/>
      <c r="Z568" s="222"/>
      <c r="AA568" s="222"/>
      <c r="AB568" s="222"/>
      <c r="AC568" s="222"/>
      <c r="AD568" s="222"/>
      <c r="AE568" s="222"/>
      <c r="AF568" s="223"/>
    </row>
    <row r="570" spans="1:32" s="15" customFormat="1" ht="14.25" customHeight="1" x14ac:dyDescent="0.2">
      <c r="A570" s="28"/>
      <c r="C570" s="553"/>
      <c r="D570" s="553"/>
      <c r="E570" s="553"/>
      <c r="F570" s="553"/>
      <c r="G570" s="553"/>
      <c r="H570" s="553"/>
      <c r="I570" s="553"/>
      <c r="J570" s="553"/>
      <c r="K570" s="553"/>
      <c r="L570" s="553"/>
      <c r="M570" s="553"/>
      <c r="N570" s="553"/>
      <c r="O570" s="553"/>
      <c r="P570" s="553"/>
      <c r="Q570" s="553"/>
      <c r="R570" s="553"/>
      <c r="S570" s="553"/>
      <c r="T570" s="553"/>
      <c r="U570" s="553"/>
      <c r="V570" s="553"/>
      <c r="W570" s="553"/>
      <c r="X570" s="553"/>
      <c r="Y570" s="553"/>
      <c r="Z570" s="553"/>
      <c r="AA570" s="553"/>
      <c r="AB570" s="553"/>
      <c r="AC570" s="553"/>
      <c r="AD570" s="553"/>
      <c r="AE570" s="553"/>
      <c r="AF570" s="553"/>
    </row>
    <row r="572" spans="1:32" ht="14.25" customHeight="1" x14ac:dyDescent="0.2">
      <c r="C572" s="31" t="s">
        <v>319</v>
      </c>
      <c r="D572" s="4"/>
      <c r="E572" s="4"/>
      <c r="F572" s="4"/>
      <c r="G572" s="4"/>
      <c r="H572" s="4"/>
      <c r="I572" s="4"/>
      <c r="J572" s="4"/>
      <c r="K572" s="4"/>
      <c r="L572" s="4"/>
      <c r="M572" s="4"/>
      <c r="N572" s="4"/>
      <c r="O572" s="4"/>
      <c r="P572" s="4"/>
      <c r="Q572" s="4"/>
      <c r="R572" s="4"/>
    </row>
    <row r="573" spans="1:32" ht="14.25" customHeight="1" x14ac:dyDescent="0.2">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row>
    <row r="574" spans="1:32" ht="14.25" customHeight="1" x14ac:dyDescent="0.2">
      <c r="C574" s="143" t="s">
        <v>320</v>
      </c>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row>
    <row r="575" spans="1:32" ht="14.25" customHeight="1" thickBot="1" x14ac:dyDescent="0.25"/>
    <row r="576" spans="1:32" ht="24" customHeight="1" thickBot="1" x14ac:dyDescent="0.25">
      <c r="C576" s="269" t="s">
        <v>227</v>
      </c>
      <c r="D576" s="270"/>
      <c r="E576" s="270"/>
      <c r="F576" s="270"/>
      <c r="G576" s="270"/>
      <c r="H576" s="270"/>
      <c r="I576" s="270"/>
      <c r="J576" s="270"/>
      <c r="K576" s="270"/>
      <c r="L576" s="271"/>
      <c r="M576" s="191" t="s">
        <v>54</v>
      </c>
      <c r="N576" s="192"/>
      <c r="O576" s="192"/>
      <c r="P576" s="192"/>
      <c r="Q576" s="192"/>
      <c r="R576" s="192"/>
      <c r="S576" s="192"/>
      <c r="T576" s="192"/>
      <c r="U576" s="192"/>
      <c r="V576" s="193"/>
      <c r="W576" s="191" t="s">
        <v>55</v>
      </c>
      <c r="X576" s="192"/>
      <c r="Y576" s="192"/>
      <c r="Z576" s="192"/>
      <c r="AA576" s="192"/>
      <c r="AB576" s="192"/>
      <c r="AC576" s="192"/>
      <c r="AD576" s="192"/>
      <c r="AE576" s="192"/>
      <c r="AF576" s="193"/>
    </row>
    <row r="577" spans="2:33" ht="18.75" customHeight="1" x14ac:dyDescent="0.2">
      <c r="C577" s="549" t="s">
        <v>321</v>
      </c>
      <c r="D577" s="550"/>
      <c r="E577" s="550"/>
      <c r="F577" s="550"/>
      <c r="G577" s="550"/>
      <c r="H577" s="550"/>
      <c r="I577" s="550"/>
      <c r="J577" s="550"/>
      <c r="K577" s="550"/>
      <c r="L577" s="551"/>
      <c r="M577" s="176">
        <v>4648.1400000000003</v>
      </c>
      <c r="N577" s="177"/>
      <c r="O577" s="177"/>
      <c r="P577" s="177"/>
      <c r="Q577" s="177"/>
      <c r="R577" s="177"/>
      <c r="S577" s="177"/>
      <c r="T577" s="177"/>
      <c r="U577" s="177"/>
      <c r="V577" s="178"/>
      <c r="W577" s="176">
        <v>3479.5</v>
      </c>
      <c r="X577" s="177"/>
      <c r="Y577" s="177"/>
      <c r="Z577" s="177"/>
      <c r="AA577" s="177"/>
      <c r="AB577" s="177"/>
      <c r="AC577" s="177"/>
      <c r="AD577" s="177"/>
      <c r="AE577" s="177"/>
      <c r="AF577" s="178"/>
    </row>
    <row r="578" spans="2:33" ht="18.75" customHeight="1" x14ac:dyDescent="0.2">
      <c r="C578" s="236" t="s">
        <v>322</v>
      </c>
      <c r="D578" s="237"/>
      <c r="E578" s="237"/>
      <c r="F578" s="237"/>
      <c r="G578" s="237"/>
      <c r="H578" s="237"/>
      <c r="I578" s="237"/>
      <c r="J578" s="237"/>
      <c r="K578" s="237"/>
      <c r="L578" s="542"/>
      <c r="M578" s="158">
        <v>5865.59</v>
      </c>
      <c r="N578" s="159"/>
      <c r="O578" s="159"/>
      <c r="P578" s="159"/>
      <c r="Q578" s="159"/>
      <c r="R578" s="159"/>
      <c r="S578" s="159"/>
      <c r="T578" s="159"/>
      <c r="U578" s="159"/>
      <c r="V578" s="160"/>
      <c r="W578" s="158">
        <v>5882.4</v>
      </c>
      <c r="X578" s="159"/>
      <c r="Y578" s="159"/>
      <c r="Z578" s="159"/>
      <c r="AA578" s="159"/>
      <c r="AB578" s="159"/>
      <c r="AC578" s="159"/>
      <c r="AD578" s="159"/>
      <c r="AE578" s="159"/>
      <c r="AF578" s="160"/>
    </row>
    <row r="579" spans="2:33" ht="18.75" customHeight="1" x14ac:dyDescent="0.2">
      <c r="C579" s="236" t="s">
        <v>323</v>
      </c>
      <c r="D579" s="237"/>
      <c r="E579" s="237"/>
      <c r="F579" s="237"/>
      <c r="G579" s="237"/>
      <c r="H579" s="237"/>
      <c r="I579" s="237"/>
      <c r="J579" s="237"/>
      <c r="K579" s="237"/>
      <c r="L579" s="542"/>
      <c r="M579" s="158"/>
      <c r="N579" s="159"/>
      <c r="O579" s="159"/>
      <c r="P579" s="159"/>
      <c r="Q579" s="159"/>
      <c r="R579" s="159"/>
      <c r="S579" s="159"/>
      <c r="T579" s="159"/>
      <c r="U579" s="159"/>
      <c r="V579" s="160"/>
      <c r="W579" s="158"/>
      <c r="X579" s="159"/>
      <c r="Y579" s="159"/>
      <c r="Z579" s="159"/>
      <c r="AA579" s="159"/>
      <c r="AB579" s="159"/>
      <c r="AC579" s="159"/>
      <c r="AD579" s="159"/>
      <c r="AE579" s="159"/>
      <c r="AF579" s="160"/>
    </row>
    <row r="580" spans="2:33" ht="18.75" customHeight="1" x14ac:dyDescent="0.2">
      <c r="C580" s="236" t="s">
        <v>324</v>
      </c>
      <c r="D580" s="237"/>
      <c r="E580" s="237"/>
      <c r="F580" s="237"/>
      <c r="G580" s="237"/>
      <c r="H580" s="237"/>
      <c r="I580" s="237"/>
      <c r="J580" s="237"/>
      <c r="K580" s="237"/>
      <c r="L580" s="542"/>
      <c r="M580" s="158"/>
      <c r="N580" s="159"/>
      <c r="O580" s="159"/>
      <c r="P580" s="159"/>
      <c r="Q580" s="159"/>
      <c r="R580" s="159"/>
      <c r="S580" s="159"/>
      <c r="T580" s="159"/>
      <c r="U580" s="159"/>
      <c r="V580" s="160"/>
      <c r="W580" s="158"/>
      <c r="X580" s="159"/>
      <c r="Y580" s="159"/>
      <c r="Z580" s="159"/>
      <c r="AA580" s="159"/>
      <c r="AB580" s="159"/>
      <c r="AC580" s="159"/>
      <c r="AD580" s="159"/>
      <c r="AE580" s="159"/>
      <c r="AF580" s="160"/>
    </row>
    <row r="581" spans="2:33" ht="18.75" customHeight="1" x14ac:dyDescent="0.2">
      <c r="C581" s="543" t="s">
        <v>325</v>
      </c>
      <c r="D581" s="544"/>
      <c r="E581" s="544"/>
      <c r="F581" s="544"/>
      <c r="G581" s="544"/>
      <c r="H581" s="544"/>
      <c r="I581" s="544"/>
      <c r="J581" s="544"/>
      <c r="K581" s="544"/>
      <c r="L581" s="545"/>
      <c r="M581" s="546">
        <f>SUM(M578:V580)</f>
        <v>5865.59</v>
      </c>
      <c r="N581" s="547"/>
      <c r="O581" s="547"/>
      <c r="P581" s="547"/>
      <c r="Q581" s="547"/>
      <c r="R581" s="547"/>
      <c r="S581" s="547"/>
      <c r="T581" s="547"/>
      <c r="U581" s="547"/>
      <c r="V581" s="548"/>
      <c r="W581" s="546">
        <v>5882.4</v>
      </c>
      <c r="X581" s="547"/>
      <c r="Y581" s="547"/>
      <c r="Z581" s="547"/>
      <c r="AA581" s="547"/>
      <c r="AB581" s="547"/>
      <c r="AC581" s="547"/>
      <c r="AD581" s="547"/>
      <c r="AE581" s="547"/>
      <c r="AF581" s="548"/>
    </row>
    <row r="582" spans="2:33" ht="18.75" customHeight="1" x14ac:dyDescent="0.2">
      <c r="C582" s="533" t="s">
        <v>326</v>
      </c>
      <c r="D582" s="534"/>
      <c r="E582" s="534"/>
      <c r="F582" s="534"/>
      <c r="G582" s="534"/>
      <c r="H582" s="534"/>
      <c r="I582" s="534"/>
      <c r="J582" s="534"/>
      <c r="K582" s="534"/>
      <c r="L582" s="535"/>
      <c r="M582" s="158">
        <v>-4419.66</v>
      </c>
      <c r="N582" s="159"/>
      <c r="O582" s="159"/>
      <c r="P582" s="159"/>
      <c r="Q582" s="159"/>
      <c r="R582" s="159"/>
      <c r="S582" s="159"/>
      <c r="T582" s="159"/>
      <c r="U582" s="159"/>
      <c r="V582" s="160"/>
      <c r="W582" s="158">
        <v>-4713.76</v>
      </c>
      <c r="X582" s="159"/>
      <c r="Y582" s="159"/>
      <c r="Z582" s="159"/>
      <c r="AA582" s="159"/>
      <c r="AB582" s="159"/>
      <c r="AC582" s="159"/>
      <c r="AD582" s="159"/>
      <c r="AE582" s="159"/>
      <c r="AF582" s="160"/>
    </row>
    <row r="583" spans="2:33" ht="14.25" customHeight="1" thickBot="1" x14ac:dyDescent="0.25">
      <c r="C583" s="536" t="s">
        <v>327</v>
      </c>
      <c r="D583" s="537"/>
      <c r="E583" s="537"/>
      <c r="F583" s="537"/>
      <c r="G583" s="537"/>
      <c r="H583" s="537"/>
      <c r="I583" s="537"/>
      <c r="J583" s="537"/>
      <c r="K583" s="537"/>
      <c r="L583" s="538"/>
      <c r="M583" s="539">
        <f>M577+M581+M582</f>
        <v>6094.07</v>
      </c>
      <c r="N583" s="540"/>
      <c r="O583" s="540"/>
      <c r="P583" s="540"/>
      <c r="Q583" s="540"/>
      <c r="R583" s="540"/>
      <c r="S583" s="540"/>
      <c r="T583" s="540"/>
      <c r="U583" s="540"/>
      <c r="V583" s="541"/>
      <c r="W583" s="539">
        <v>4648.1399999999994</v>
      </c>
      <c r="X583" s="540"/>
      <c r="Y583" s="540"/>
      <c r="Z583" s="540"/>
      <c r="AA583" s="540"/>
      <c r="AB583" s="540"/>
      <c r="AC583" s="540"/>
      <c r="AD583" s="540"/>
      <c r="AE583" s="540"/>
      <c r="AF583" s="541"/>
    </row>
    <row r="585" spans="2:33" ht="17.25" customHeight="1" x14ac:dyDescent="0.2">
      <c r="B585" s="45"/>
      <c r="C585" s="31" t="s">
        <v>328</v>
      </c>
      <c r="E585" s="4"/>
      <c r="F585" s="4"/>
      <c r="G585" s="4"/>
      <c r="H585" s="4"/>
      <c r="I585" s="4"/>
      <c r="J585" s="4"/>
      <c r="K585" s="4"/>
      <c r="L585" s="4"/>
      <c r="M585" s="4"/>
      <c r="N585" s="4"/>
      <c r="O585" s="4"/>
    </row>
    <row r="587" spans="2:33" ht="14.25" customHeight="1" x14ac:dyDescent="0.2">
      <c r="C587" s="143" t="s">
        <v>329</v>
      </c>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c r="AA587" s="143"/>
      <c r="AB587" s="143"/>
      <c r="AC587" s="143"/>
      <c r="AD587" s="143"/>
      <c r="AE587" s="143"/>
      <c r="AF587" s="143"/>
    </row>
    <row r="588" spans="2:33" ht="14.25" customHeight="1" thickBot="1" x14ac:dyDescent="0.25"/>
    <row r="589" spans="2:33" ht="76.900000000000006" customHeight="1" thickBot="1" x14ac:dyDescent="0.25">
      <c r="C589" s="269" t="s">
        <v>227</v>
      </c>
      <c r="D589" s="270"/>
      <c r="E589" s="270"/>
      <c r="F589" s="270"/>
      <c r="G589" s="270"/>
      <c r="H589" s="270"/>
      <c r="I589" s="271"/>
      <c r="J589" s="191" t="s">
        <v>330</v>
      </c>
      <c r="K589" s="192"/>
      <c r="L589" s="193"/>
      <c r="M589" s="191" t="s">
        <v>331</v>
      </c>
      <c r="N589" s="192"/>
      <c r="O589" s="192"/>
      <c r="P589" s="193"/>
      <c r="Q589" s="191" t="s">
        <v>332</v>
      </c>
      <c r="R589" s="192"/>
      <c r="S589" s="192"/>
      <c r="T589" s="193"/>
      <c r="U589" s="191" t="s">
        <v>333</v>
      </c>
      <c r="V589" s="192"/>
      <c r="W589" s="192"/>
      <c r="X589" s="193"/>
      <c r="Y589" s="191" t="s">
        <v>334</v>
      </c>
      <c r="Z589" s="192"/>
      <c r="AA589" s="192"/>
      <c r="AB589" s="193"/>
      <c r="AC589" s="191" t="s">
        <v>335</v>
      </c>
      <c r="AD589" s="192"/>
      <c r="AE589" s="192"/>
      <c r="AF589" s="193"/>
    </row>
    <row r="590" spans="2:33" ht="14.25" customHeight="1" thickBot="1" x14ac:dyDescent="0.25">
      <c r="C590" s="523" t="s">
        <v>336</v>
      </c>
      <c r="D590" s="524"/>
      <c r="E590" s="524"/>
      <c r="F590" s="524"/>
      <c r="G590" s="524"/>
      <c r="H590" s="524"/>
      <c r="I590" s="524"/>
      <c r="J590" s="524"/>
      <c r="K590" s="524"/>
      <c r="L590" s="524"/>
      <c r="M590" s="524"/>
      <c r="N590" s="524"/>
      <c r="O590" s="524"/>
      <c r="P590" s="524"/>
      <c r="Q590" s="524"/>
      <c r="R590" s="524"/>
      <c r="S590" s="524"/>
      <c r="T590" s="524"/>
      <c r="U590" s="524"/>
      <c r="V590" s="524"/>
      <c r="W590" s="524"/>
      <c r="X590" s="524"/>
      <c r="Y590" s="524"/>
      <c r="Z590" s="524"/>
      <c r="AA590" s="524"/>
      <c r="AB590" s="524"/>
      <c r="AC590" s="524"/>
      <c r="AD590" s="524"/>
      <c r="AE590" s="524"/>
      <c r="AF590" s="525"/>
    </row>
    <row r="591" spans="2:33" ht="14.25" customHeight="1" x14ac:dyDescent="0.2">
      <c r="C591" s="508" t="s">
        <v>337</v>
      </c>
      <c r="D591" s="509"/>
      <c r="E591" s="509"/>
      <c r="F591" s="509"/>
      <c r="G591" s="509"/>
      <c r="H591" s="509"/>
      <c r="I591" s="509"/>
      <c r="J591" s="510" t="s">
        <v>338</v>
      </c>
      <c r="K591" s="510"/>
      <c r="L591" s="510"/>
      <c r="M591" s="526" t="s">
        <v>339</v>
      </c>
      <c r="N591" s="526"/>
      <c r="O591" s="526"/>
      <c r="P591" s="526"/>
      <c r="Q591" s="527">
        <v>44326</v>
      </c>
      <c r="R591" s="527"/>
      <c r="S591" s="527"/>
      <c r="T591" s="527"/>
      <c r="U591" s="528"/>
      <c r="V591" s="528"/>
      <c r="W591" s="528"/>
      <c r="X591" s="528"/>
      <c r="Y591" s="529"/>
      <c r="Z591" s="530"/>
      <c r="AA591" s="530"/>
      <c r="AB591" s="531"/>
      <c r="AC591" s="532"/>
      <c r="AD591" s="177"/>
      <c r="AE591" s="177"/>
      <c r="AF591" s="178"/>
      <c r="AG591" s="46"/>
    </row>
    <row r="592" spans="2:33" ht="14.25" customHeight="1" x14ac:dyDescent="0.2">
      <c r="C592" s="495" t="s">
        <v>340</v>
      </c>
      <c r="D592" s="496"/>
      <c r="E592" s="496"/>
      <c r="F592" s="496"/>
      <c r="G592" s="496"/>
      <c r="H592" s="496"/>
      <c r="I592" s="496"/>
      <c r="J592" s="234" t="s">
        <v>338</v>
      </c>
      <c r="K592" s="234"/>
      <c r="L592" s="234"/>
      <c r="M592" s="497" t="s">
        <v>339</v>
      </c>
      <c r="N592" s="497"/>
      <c r="O592" s="497"/>
      <c r="P592" s="497"/>
      <c r="Q592" s="522">
        <v>45198</v>
      </c>
      <c r="R592" s="522"/>
      <c r="S592" s="522"/>
      <c r="T592" s="522"/>
      <c r="U592" s="499"/>
      <c r="V592" s="499"/>
      <c r="W592" s="499"/>
      <c r="X592" s="499"/>
      <c r="Y592" s="519"/>
      <c r="Z592" s="520"/>
      <c r="AA592" s="520"/>
      <c r="AB592" s="521"/>
      <c r="AC592" s="518">
        <v>69520</v>
      </c>
      <c r="AD592" s="159"/>
      <c r="AE592" s="159"/>
      <c r="AF592" s="160"/>
      <c r="AG592" s="46"/>
    </row>
    <row r="593" spans="3:36" ht="14.25" customHeight="1" x14ac:dyDescent="0.2">
      <c r="C593" s="495" t="s">
        <v>341</v>
      </c>
      <c r="D593" s="496"/>
      <c r="E593" s="496"/>
      <c r="F593" s="496"/>
      <c r="G593" s="496"/>
      <c r="H593" s="496"/>
      <c r="I593" s="496"/>
      <c r="J593" s="234" t="s">
        <v>338</v>
      </c>
      <c r="K593" s="234"/>
      <c r="L593" s="234"/>
      <c r="M593" s="497" t="s">
        <v>342</v>
      </c>
      <c r="N593" s="497"/>
      <c r="O593" s="497"/>
      <c r="P593" s="497"/>
      <c r="Q593" s="498">
        <v>45378</v>
      </c>
      <c r="R593" s="498"/>
      <c r="S593" s="498"/>
      <c r="T593" s="498"/>
      <c r="U593" s="499"/>
      <c r="V593" s="499"/>
      <c r="W593" s="499"/>
      <c r="X593" s="499"/>
      <c r="Y593" s="519">
        <v>12966.07</v>
      </c>
      <c r="Z593" s="520"/>
      <c r="AA593" s="520"/>
      <c r="AB593" s="521"/>
      <c r="AC593" s="518">
        <v>23097.01</v>
      </c>
      <c r="AD593" s="159"/>
      <c r="AE593" s="159"/>
      <c r="AF593" s="160"/>
      <c r="AG593" s="46"/>
    </row>
    <row r="594" spans="3:36" ht="14.25" customHeight="1" x14ac:dyDescent="0.2">
      <c r="C594" s="495" t="s">
        <v>343</v>
      </c>
      <c r="D594" s="496"/>
      <c r="E594" s="496"/>
      <c r="F594" s="496"/>
      <c r="G594" s="496"/>
      <c r="H594" s="496"/>
      <c r="I594" s="496"/>
      <c r="J594" s="234" t="s">
        <v>338</v>
      </c>
      <c r="K594" s="234"/>
      <c r="L594" s="234"/>
      <c r="M594" s="497" t="s">
        <v>342</v>
      </c>
      <c r="N594" s="497"/>
      <c r="O594" s="497"/>
      <c r="P594" s="497"/>
      <c r="Q594" s="498">
        <v>45378</v>
      </c>
      <c r="R594" s="498"/>
      <c r="S594" s="498"/>
      <c r="T594" s="498"/>
      <c r="U594" s="499"/>
      <c r="V594" s="499"/>
      <c r="W594" s="499"/>
      <c r="X594" s="499"/>
      <c r="Y594" s="500">
        <v>13580.87</v>
      </c>
      <c r="Z594" s="500"/>
      <c r="AA594" s="500"/>
      <c r="AB594" s="500"/>
      <c r="AC594" s="484">
        <v>24191.53</v>
      </c>
      <c r="AD594" s="484"/>
      <c r="AE594" s="484"/>
      <c r="AF594" s="485"/>
      <c r="AG594" s="46"/>
    </row>
    <row r="595" spans="3:36" ht="14.25" customHeight="1" x14ac:dyDescent="0.2">
      <c r="C595" s="495" t="s">
        <v>344</v>
      </c>
      <c r="D595" s="496"/>
      <c r="E595" s="496"/>
      <c r="F595" s="496"/>
      <c r="G595" s="496"/>
      <c r="H595" s="496"/>
      <c r="I595" s="496"/>
      <c r="J595" s="234" t="s">
        <v>338</v>
      </c>
      <c r="K595" s="234"/>
      <c r="L595" s="234"/>
      <c r="M595" s="497" t="s">
        <v>345</v>
      </c>
      <c r="N595" s="497"/>
      <c r="O595" s="497"/>
      <c r="P595" s="497"/>
      <c r="Q595" s="498">
        <v>44990</v>
      </c>
      <c r="R595" s="498"/>
      <c r="S595" s="498"/>
      <c r="T595" s="498"/>
      <c r="U595" s="499"/>
      <c r="V595" s="499"/>
      <c r="W595" s="499"/>
      <c r="X595" s="499"/>
      <c r="Y595" s="500">
        <v>954.46</v>
      </c>
      <c r="Z595" s="500"/>
      <c r="AA595" s="500"/>
      <c r="AB595" s="500"/>
      <c r="AC595" s="484">
        <v>4651.59</v>
      </c>
      <c r="AD595" s="484"/>
      <c r="AE595" s="484"/>
      <c r="AF595" s="485"/>
      <c r="AG595" s="46"/>
    </row>
    <row r="596" spans="3:36" ht="14.25" customHeight="1" thickBot="1" x14ac:dyDescent="0.25">
      <c r="C596" s="486" t="s">
        <v>346</v>
      </c>
      <c r="D596" s="487"/>
      <c r="E596" s="487"/>
      <c r="F596" s="487"/>
      <c r="G596" s="487"/>
      <c r="H596" s="487"/>
      <c r="I596" s="487"/>
      <c r="J596" s="488" t="s">
        <v>338</v>
      </c>
      <c r="K596" s="488"/>
      <c r="L596" s="488"/>
      <c r="M596" s="489" t="s">
        <v>347</v>
      </c>
      <c r="N596" s="489"/>
      <c r="O596" s="489"/>
      <c r="P596" s="489"/>
      <c r="Q596" s="490">
        <v>45513</v>
      </c>
      <c r="R596" s="490"/>
      <c r="S596" s="490"/>
      <c r="T596" s="490"/>
      <c r="U596" s="491"/>
      <c r="V596" s="491"/>
      <c r="W596" s="491"/>
      <c r="X596" s="491"/>
      <c r="Y596" s="515"/>
      <c r="Z596" s="516"/>
      <c r="AA596" s="516"/>
      <c r="AB596" s="517"/>
      <c r="AC596" s="502">
        <v>432425</v>
      </c>
      <c r="AD596" s="503"/>
      <c r="AE596" s="503"/>
      <c r="AF596" s="504"/>
      <c r="AG596" s="47"/>
      <c r="AJ596" s="42"/>
    </row>
    <row r="597" spans="3:36" ht="14.25" customHeight="1" thickBot="1" x14ac:dyDescent="0.25">
      <c r="C597" s="505" t="s">
        <v>348</v>
      </c>
      <c r="D597" s="506"/>
      <c r="E597" s="506"/>
      <c r="F597" s="506"/>
      <c r="G597" s="506"/>
      <c r="H597" s="506"/>
      <c r="I597" s="506"/>
      <c r="J597" s="506"/>
      <c r="K597" s="506"/>
      <c r="L597" s="506"/>
      <c r="M597" s="506"/>
      <c r="N597" s="506"/>
      <c r="O597" s="506"/>
      <c r="P597" s="506"/>
      <c r="Q597" s="506"/>
      <c r="R597" s="506"/>
      <c r="S597" s="506"/>
      <c r="T597" s="506"/>
      <c r="U597" s="506"/>
      <c r="V597" s="506"/>
      <c r="W597" s="506"/>
      <c r="X597" s="506"/>
      <c r="Y597" s="506"/>
      <c r="Z597" s="506"/>
      <c r="AA597" s="506"/>
      <c r="AB597" s="506"/>
      <c r="AC597" s="506"/>
      <c r="AD597" s="506"/>
      <c r="AE597" s="506"/>
      <c r="AF597" s="507"/>
    </row>
    <row r="598" spans="3:36" ht="14.25" customHeight="1" x14ac:dyDescent="0.2">
      <c r="C598" s="508" t="s">
        <v>349</v>
      </c>
      <c r="D598" s="509"/>
      <c r="E598" s="509"/>
      <c r="F598" s="509"/>
      <c r="G598" s="509"/>
      <c r="H598" s="509"/>
      <c r="I598" s="509"/>
      <c r="J598" s="510" t="s">
        <v>338</v>
      </c>
      <c r="K598" s="510"/>
      <c r="L598" s="510"/>
      <c r="M598" s="511" t="s">
        <v>350</v>
      </c>
      <c r="N598" s="511"/>
      <c r="O598" s="511"/>
      <c r="P598" s="511"/>
      <c r="Q598" s="512">
        <v>44561</v>
      </c>
      <c r="R598" s="512"/>
      <c r="S598" s="512"/>
      <c r="T598" s="512"/>
      <c r="U598" s="513">
        <v>0</v>
      </c>
      <c r="V598" s="513"/>
      <c r="W598" s="513"/>
      <c r="X598" s="513"/>
      <c r="Y598" s="513">
        <v>181578.72</v>
      </c>
      <c r="Z598" s="513"/>
      <c r="AA598" s="513"/>
      <c r="AB598" s="514"/>
      <c r="AC598" s="513">
        <v>172977.02</v>
      </c>
      <c r="AD598" s="513"/>
      <c r="AE598" s="513"/>
      <c r="AF598" s="514"/>
      <c r="AG598" s="42"/>
      <c r="AH598" s="42"/>
    </row>
    <row r="599" spans="3:36" ht="14.25" customHeight="1" x14ac:dyDescent="0.2">
      <c r="C599" s="495" t="s">
        <v>337</v>
      </c>
      <c r="D599" s="496"/>
      <c r="E599" s="496"/>
      <c r="F599" s="496"/>
      <c r="G599" s="496"/>
      <c r="H599" s="496"/>
      <c r="I599" s="496"/>
      <c r="J599" s="234" t="s">
        <v>338</v>
      </c>
      <c r="K599" s="234"/>
      <c r="L599" s="234"/>
      <c r="M599" s="501" t="s">
        <v>339</v>
      </c>
      <c r="N599" s="501"/>
      <c r="O599" s="501"/>
      <c r="P599" s="501"/>
      <c r="Q599" s="498">
        <v>44561</v>
      </c>
      <c r="R599" s="498"/>
      <c r="S599" s="498"/>
      <c r="T599" s="498"/>
      <c r="U599" s="499"/>
      <c r="V599" s="499"/>
      <c r="W599" s="499"/>
      <c r="X599" s="499"/>
      <c r="Y599" s="500">
        <v>0</v>
      </c>
      <c r="Z599" s="500"/>
      <c r="AA599" s="500"/>
      <c r="AB599" s="500"/>
      <c r="AC599" s="484">
        <v>185000</v>
      </c>
      <c r="AD599" s="484"/>
      <c r="AE599" s="484"/>
      <c r="AF599" s="485"/>
      <c r="AG599" s="46"/>
    </row>
    <row r="600" spans="3:36" ht="14.25" customHeight="1" x14ac:dyDescent="0.2">
      <c r="C600" s="495" t="s">
        <v>340</v>
      </c>
      <c r="D600" s="496"/>
      <c r="E600" s="496"/>
      <c r="F600" s="496"/>
      <c r="G600" s="496"/>
      <c r="H600" s="496"/>
      <c r="I600" s="496"/>
      <c r="J600" s="234" t="s">
        <v>338</v>
      </c>
      <c r="K600" s="234"/>
      <c r="L600" s="234"/>
      <c r="M600" s="501" t="s">
        <v>339</v>
      </c>
      <c r="N600" s="501"/>
      <c r="O600" s="501"/>
      <c r="P600" s="501"/>
      <c r="Q600" s="498">
        <v>44561</v>
      </c>
      <c r="R600" s="498"/>
      <c r="S600" s="498"/>
      <c r="T600" s="498"/>
      <c r="U600" s="499"/>
      <c r="V600" s="499"/>
      <c r="W600" s="499"/>
      <c r="X600" s="499"/>
      <c r="Y600" s="500">
        <v>72665.240000000005</v>
      </c>
      <c r="Z600" s="500"/>
      <c r="AA600" s="500"/>
      <c r="AB600" s="500"/>
      <c r="AC600" s="484">
        <v>62480</v>
      </c>
      <c r="AD600" s="484"/>
      <c r="AE600" s="484"/>
      <c r="AF600" s="485"/>
      <c r="AG600" s="46"/>
    </row>
    <row r="601" spans="3:36" ht="14.25" customHeight="1" x14ac:dyDescent="0.2">
      <c r="C601" s="495" t="s">
        <v>341</v>
      </c>
      <c r="D601" s="496"/>
      <c r="E601" s="496"/>
      <c r="F601" s="496"/>
      <c r="G601" s="496"/>
      <c r="H601" s="496"/>
      <c r="I601" s="496"/>
      <c r="J601" s="234" t="s">
        <v>338</v>
      </c>
      <c r="K601" s="234"/>
      <c r="L601" s="234"/>
      <c r="M601" s="501" t="s">
        <v>342</v>
      </c>
      <c r="N601" s="501"/>
      <c r="O601" s="501"/>
      <c r="P601" s="501"/>
      <c r="Q601" s="498">
        <v>44561</v>
      </c>
      <c r="R601" s="498"/>
      <c r="S601" s="498"/>
      <c r="T601" s="498"/>
      <c r="U601" s="499"/>
      <c r="V601" s="499"/>
      <c r="W601" s="499"/>
      <c r="X601" s="499"/>
      <c r="Y601" s="500">
        <v>11007</v>
      </c>
      <c r="Z601" s="500"/>
      <c r="AA601" s="500"/>
      <c r="AB601" s="500"/>
      <c r="AC601" s="484">
        <v>9920.39</v>
      </c>
      <c r="AD601" s="484"/>
      <c r="AE601" s="484"/>
      <c r="AF601" s="485"/>
    </row>
    <row r="602" spans="3:36" ht="14.25" customHeight="1" x14ac:dyDescent="0.2">
      <c r="C602" s="495" t="s">
        <v>343</v>
      </c>
      <c r="D602" s="496"/>
      <c r="E602" s="496"/>
      <c r="F602" s="496"/>
      <c r="G602" s="496"/>
      <c r="H602" s="496"/>
      <c r="I602" s="496"/>
      <c r="J602" s="234" t="s">
        <v>338</v>
      </c>
      <c r="K602" s="234"/>
      <c r="L602" s="234"/>
      <c r="M602" s="501" t="s">
        <v>342</v>
      </c>
      <c r="N602" s="501"/>
      <c r="O602" s="501"/>
      <c r="P602" s="501"/>
      <c r="Q602" s="498">
        <v>44561</v>
      </c>
      <c r="R602" s="498"/>
      <c r="S602" s="498"/>
      <c r="T602" s="498"/>
      <c r="U602" s="499"/>
      <c r="V602" s="499"/>
      <c r="W602" s="499"/>
      <c r="X602" s="499"/>
      <c r="Y602" s="500">
        <v>11528.76</v>
      </c>
      <c r="Z602" s="500"/>
      <c r="AA602" s="500"/>
      <c r="AB602" s="500"/>
      <c r="AC602" s="484">
        <v>10390.14</v>
      </c>
      <c r="AD602" s="484"/>
      <c r="AE602" s="484"/>
      <c r="AF602" s="485"/>
      <c r="AG602" s="42"/>
    </row>
    <row r="603" spans="3:36" ht="14.25" customHeight="1" x14ac:dyDescent="0.2">
      <c r="C603" s="495" t="s">
        <v>344</v>
      </c>
      <c r="D603" s="496"/>
      <c r="E603" s="496"/>
      <c r="F603" s="496"/>
      <c r="G603" s="496"/>
      <c r="H603" s="496"/>
      <c r="I603" s="496"/>
      <c r="J603" s="234" t="s">
        <v>338</v>
      </c>
      <c r="K603" s="234"/>
      <c r="L603" s="234"/>
      <c r="M603" s="497" t="s">
        <v>345</v>
      </c>
      <c r="N603" s="497"/>
      <c r="O603" s="497"/>
      <c r="P603" s="497"/>
      <c r="Q603" s="498">
        <v>44561</v>
      </c>
      <c r="R603" s="498"/>
      <c r="S603" s="498"/>
      <c r="T603" s="498"/>
      <c r="U603" s="499"/>
      <c r="V603" s="499"/>
      <c r="W603" s="499"/>
      <c r="X603" s="499"/>
      <c r="Y603" s="500">
        <v>3697.1</v>
      </c>
      <c r="Z603" s="500"/>
      <c r="AA603" s="500"/>
      <c r="AB603" s="500"/>
      <c r="AC603" s="484">
        <v>3511.29</v>
      </c>
      <c r="AD603" s="484"/>
      <c r="AE603" s="484"/>
      <c r="AF603" s="485"/>
      <c r="AG603" s="47"/>
    </row>
    <row r="604" spans="3:36" ht="14.25" customHeight="1" thickBot="1" x14ac:dyDescent="0.25">
      <c r="C604" s="486" t="s">
        <v>346</v>
      </c>
      <c r="D604" s="487"/>
      <c r="E604" s="487"/>
      <c r="F604" s="487"/>
      <c r="G604" s="487"/>
      <c r="H604" s="487"/>
      <c r="I604" s="487"/>
      <c r="J604" s="488" t="s">
        <v>338</v>
      </c>
      <c r="K604" s="488"/>
      <c r="L604" s="488"/>
      <c r="M604" s="489" t="s">
        <v>347</v>
      </c>
      <c r="N604" s="489"/>
      <c r="O604" s="489"/>
      <c r="P604" s="489"/>
      <c r="Q604" s="490">
        <v>44561</v>
      </c>
      <c r="R604" s="490"/>
      <c r="S604" s="490"/>
      <c r="T604" s="490"/>
      <c r="U604" s="491"/>
      <c r="V604" s="491"/>
      <c r="W604" s="491"/>
      <c r="X604" s="491"/>
      <c r="Y604" s="492">
        <v>432425</v>
      </c>
      <c r="Z604" s="492"/>
      <c r="AA604" s="492"/>
      <c r="AB604" s="492"/>
      <c r="AC604" s="493">
        <v>67575</v>
      </c>
      <c r="AD604" s="493"/>
      <c r="AE604" s="493"/>
      <c r="AF604" s="494"/>
      <c r="AG604" s="42"/>
    </row>
    <row r="605" spans="3:36" ht="26.25" customHeight="1" x14ac:dyDescent="0.2">
      <c r="C605" s="475" t="s">
        <v>604</v>
      </c>
      <c r="D605" s="476"/>
      <c r="E605" s="476"/>
      <c r="F605" s="476"/>
      <c r="G605" s="476"/>
      <c r="H605" s="476"/>
      <c r="I605" s="476"/>
      <c r="J605" s="476"/>
      <c r="K605" s="476"/>
      <c r="L605" s="476"/>
      <c r="M605" s="476"/>
      <c r="N605" s="476"/>
      <c r="O605" s="476"/>
      <c r="P605" s="476"/>
      <c r="Q605" s="476"/>
      <c r="R605" s="476"/>
      <c r="S605" s="476"/>
      <c r="T605" s="476"/>
      <c r="U605" s="476"/>
      <c r="V605" s="476"/>
      <c r="W605" s="476"/>
      <c r="X605" s="476"/>
      <c r="Y605" s="476"/>
      <c r="Z605" s="476"/>
      <c r="AA605" s="476"/>
      <c r="AB605" s="476"/>
      <c r="AC605" s="476"/>
      <c r="AD605" s="476"/>
      <c r="AE605" s="476"/>
      <c r="AF605" s="477"/>
    </row>
    <row r="606" spans="3:36" ht="14.25" customHeight="1" x14ac:dyDescent="0.2">
      <c r="C606" s="475"/>
      <c r="D606" s="476"/>
      <c r="E606" s="476"/>
      <c r="F606" s="476"/>
      <c r="G606" s="476"/>
      <c r="H606" s="476"/>
      <c r="I606" s="476"/>
      <c r="J606" s="476"/>
      <c r="K606" s="476"/>
      <c r="L606" s="476"/>
      <c r="M606" s="476"/>
      <c r="N606" s="476"/>
      <c r="O606" s="476"/>
      <c r="P606" s="476"/>
      <c r="Q606" s="476"/>
      <c r="R606" s="476"/>
      <c r="S606" s="476"/>
      <c r="T606" s="476"/>
      <c r="U606" s="476"/>
      <c r="V606" s="476"/>
      <c r="W606" s="476"/>
      <c r="X606" s="476"/>
      <c r="Y606" s="476"/>
      <c r="Z606" s="476"/>
      <c r="AA606" s="476"/>
      <c r="AB606" s="476"/>
      <c r="AC606" s="476"/>
      <c r="AD606" s="476"/>
      <c r="AE606" s="476"/>
      <c r="AF606" s="477"/>
    </row>
    <row r="607" spans="3:36" ht="14.25" customHeight="1" x14ac:dyDescent="0.2">
      <c r="C607" s="475"/>
      <c r="D607" s="476"/>
      <c r="E607" s="476"/>
      <c r="F607" s="476"/>
      <c r="G607" s="476"/>
      <c r="H607" s="476"/>
      <c r="I607" s="476"/>
      <c r="J607" s="476"/>
      <c r="K607" s="476"/>
      <c r="L607" s="476"/>
      <c r="M607" s="476"/>
      <c r="N607" s="476"/>
      <c r="O607" s="476"/>
      <c r="P607" s="476"/>
      <c r="Q607" s="476"/>
      <c r="R607" s="476"/>
      <c r="S607" s="476"/>
      <c r="T607" s="476"/>
      <c r="U607" s="476"/>
      <c r="V607" s="476"/>
      <c r="W607" s="476"/>
      <c r="X607" s="476"/>
      <c r="Y607" s="476"/>
      <c r="Z607" s="476"/>
      <c r="AA607" s="476"/>
      <c r="AB607" s="476"/>
      <c r="AC607" s="476"/>
      <c r="AD607" s="476"/>
      <c r="AE607" s="476"/>
      <c r="AF607" s="477"/>
    </row>
    <row r="608" spans="3:36" ht="14.25" customHeight="1" x14ac:dyDescent="0.2">
      <c r="C608" s="475"/>
      <c r="D608" s="476"/>
      <c r="E608" s="476"/>
      <c r="F608" s="476"/>
      <c r="G608" s="476"/>
      <c r="H608" s="476"/>
      <c r="I608" s="476"/>
      <c r="J608" s="476"/>
      <c r="K608" s="476"/>
      <c r="L608" s="476"/>
      <c r="M608" s="476"/>
      <c r="N608" s="476"/>
      <c r="O608" s="476"/>
      <c r="P608" s="476"/>
      <c r="Q608" s="476"/>
      <c r="R608" s="476"/>
      <c r="S608" s="476"/>
      <c r="T608" s="476"/>
      <c r="U608" s="476"/>
      <c r="V608" s="476"/>
      <c r="W608" s="476"/>
      <c r="X608" s="476"/>
      <c r="Y608" s="476"/>
      <c r="Z608" s="476"/>
      <c r="AA608" s="476"/>
      <c r="AB608" s="476"/>
      <c r="AC608" s="476"/>
      <c r="AD608" s="476"/>
      <c r="AE608" s="476"/>
      <c r="AF608" s="477"/>
    </row>
    <row r="609" spans="2:34" ht="23.45" customHeight="1" x14ac:dyDescent="0.2">
      <c r="C609" s="475"/>
      <c r="D609" s="476"/>
      <c r="E609" s="476"/>
      <c r="F609" s="476"/>
      <c r="G609" s="476"/>
      <c r="H609" s="476"/>
      <c r="I609" s="476"/>
      <c r="J609" s="476"/>
      <c r="K609" s="476"/>
      <c r="L609" s="476"/>
      <c r="M609" s="476"/>
      <c r="N609" s="476"/>
      <c r="O609" s="476"/>
      <c r="P609" s="476"/>
      <c r="Q609" s="476"/>
      <c r="R609" s="476"/>
      <c r="S609" s="476"/>
      <c r="T609" s="476"/>
      <c r="U609" s="476"/>
      <c r="V609" s="476"/>
      <c r="W609" s="476"/>
      <c r="X609" s="476"/>
      <c r="Y609" s="476"/>
      <c r="Z609" s="476"/>
      <c r="AA609" s="476"/>
      <c r="AB609" s="476"/>
      <c r="AC609" s="476"/>
      <c r="AD609" s="476"/>
      <c r="AE609" s="476"/>
      <c r="AF609" s="477"/>
    </row>
    <row r="610" spans="2:34" ht="39" customHeight="1" x14ac:dyDescent="0.2">
      <c r="C610" s="478"/>
      <c r="D610" s="479"/>
      <c r="E610" s="479"/>
      <c r="F610" s="479"/>
      <c r="G610" s="479"/>
      <c r="H610" s="479"/>
      <c r="I610" s="479"/>
      <c r="J610" s="479"/>
      <c r="K610" s="479"/>
      <c r="L610" s="479"/>
      <c r="M610" s="479"/>
      <c r="N610" s="479"/>
      <c r="O610" s="479"/>
      <c r="P610" s="479"/>
      <c r="Q610" s="479"/>
      <c r="R610" s="479"/>
      <c r="S610" s="479"/>
      <c r="T610" s="479"/>
      <c r="U610" s="479"/>
      <c r="V610" s="479"/>
      <c r="W610" s="479"/>
      <c r="X610" s="479"/>
      <c r="Y610" s="479"/>
      <c r="Z610" s="479"/>
      <c r="AA610" s="479"/>
      <c r="AB610" s="479"/>
      <c r="AC610" s="479"/>
      <c r="AD610" s="479"/>
      <c r="AE610" s="479"/>
      <c r="AF610" s="480"/>
    </row>
    <row r="611" spans="2:34" ht="14.25" customHeight="1" x14ac:dyDescent="0.2">
      <c r="C611" s="48"/>
      <c r="D611" s="48"/>
      <c r="E611" s="48"/>
      <c r="F611" s="48"/>
      <c r="G611" s="48"/>
      <c r="H611" s="48"/>
      <c r="I611" s="48"/>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50"/>
    </row>
    <row r="612" spans="2:34" ht="14.25" customHeight="1" x14ac:dyDescent="0.2">
      <c r="C612" s="143" t="s">
        <v>351</v>
      </c>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c r="AA612" s="143"/>
      <c r="AB612" s="143"/>
      <c r="AC612" s="143"/>
      <c r="AD612" s="143"/>
      <c r="AE612" s="143"/>
      <c r="AF612" s="143"/>
    </row>
    <row r="613" spans="2:34" ht="14.25" customHeight="1" x14ac:dyDescent="0.2">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row>
    <row r="614" spans="2:34" ht="14.25" customHeight="1" thickBot="1" x14ac:dyDescent="0.25">
      <c r="C614" s="481" t="s">
        <v>352</v>
      </c>
      <c r="D614" s="481"/>
      <c r="E614" s="481"/>
      <c r="F614" s="482" t="s">
        <v>353</v>
      </c>
      <c r="G614" s="482"/>
      <c r="H614" s="482"/>
      <c r="I614" s="482"/>
      <c r="J614" s="483" t="s">
        <v>354</v>
      </c>
      <c r="K614" s="483"/>
      <c r="L614" s="483"/>
      <c r="M614" s="483"/>
      <c r="N614" s="483"/>
      <c r="O614" s="483"/>
      <c r="P614" s="483"/>
      <c r="Q614" s="483" t="s">
        <v>355</v>
      </c>
      <c r="R614" s="483"/>
      <c r="S614" s="483"/>
      <c r="T614" s="483"/>
      <c r="U614" s="483"/>
      <c r="V614" s="483"/>
      <c r="W614" s="483"/>
      <c r="X614" s="483"/>
      <c r="Y614" s="483" t="s">
        <v>356</v>
      </c>
      <c r="Z614" s="483"/>
      <c r="AA614" s="483"/>
      <c r="AB614" s="483"/>
      <c r="AC614" s="483"/>
      <c r="AD614" s="483"/>
      <c r="AE614" s="483"/>
      <c r="AF614" s="483"/>
    </row>
    <row r="615" spans="2:34" ht="14.25" customHeight="1" x14ac:dyDescent="0.2">
      <c r="C615" s="471">
        <v>2022</v>
      </c>
      <c r="D615" s="471"/>
      <c r="E615" s="471"/>
      <c r="F615" s="474">
        <v>505090</v>
      </c>
      <c r="G615" s="474"/>
      <c r="H615" s="474"/>
      <c r="I615" s="474"/>
      <c r="J615" s="474">
        <v>181579</v>
      </c>
      <c r="K615" s="474"/>
      <c r="L615" s="474"/>
      <c r="M615" s="474"/>
      <c r="N615" s="474"/>
      <c r="O615" s="474"/>
      <c r="P615" s="474"/>
      <c r="Q615" s="474">
        <v>231000</v>
      </c>
      <c r="R615" s="474"/>
      <c r="S615" s="474"/>
      <c r="T615" s="474"/>
      <c r="U615" s="474"/>
      <c r="V615" s="474"/>
      <c r="W615" s="474"/>
      <c r="X615" s="474"/>
      <c r="Y615" s="474">
        <v>26233.42</v>
      </c>
      <c r="Z615" s="474"/>
      <c r="AA615" s="474"/>
      <c r="AB615" s="474"/>
      <c r="AC615" s="474"/>
      <c r="AD615" s="474"/>
      <c r="AE615" s="474"/>
      <c r="AF615" s="474"/>
      <c r="AG615" s="42"/>
    </row>
    <row r="616" spans="2:34" ht="14.25" customHeight="1" x14ac:dyDescent="0.2">
      <c r="B616" s="41"/>
      <c r="C616" s="471">
        <v>2023</v>
      </c>
      <c r="D616" s="471"/>
      <c r="E616" s="471"/>
      <c r="F616" s="474">
        <v>0</v>
      </c>
      <c r="G616" s="474"/>
      <c r="H616" s="474"/>
      <c r="I616" s="474"/>
      <c r="J616" s="51"/>
      <c r="K616" s="51"/>
      <c r="L616" s="51"/>
      <c r="M616" s="51"/>
      <c r="N616" s="51"/>
      <c r="O616" s="51"/>
      <c r="P616" s="51"/>
      <c r="Q616" s="51"/>
      <c r="R616" s="51"/>
      <c r="S616" s="51"/>
      <c r="T616" s="51"/>
      <c r="U616" s="51"/>
      <c r="V616" s="51"/>
      <c r="W616" s="51"/>
      <c r="X616" s="51"/>
      <c r="Y616" s="474">
        <v>22136.28</v>
      </c>
      <c r="Z616" s="474"/>
      <c r="AA616" s="474"/>
      <c r="AB616" s="474"/>
      <c r="AC616" s="474"/>
      <c r="AD616" s="474"/>
      <c r="AE616" s="474"/>
      <c r="AF616" s="474"/>
      <c r="AG616" s="42"/>
    </row>
    <row r="617" spans="2:34" ht="14.25" customHeight="1" x14ac:dyDescent="0.2">
      <c r="C617" s="471">
        <v>2024</v>
      </c>
      <c r="D617" s="471"/>
      <c r="E617" s="471"/>
      <c r="F617" s="474">
        <v>0</v>
      </c>
      <c r="G617" s="474"/>
      <c r="H617" s="474"/>
      <c r="I617" s="474"/>
      <c r="J617" s="51"/>
      <c r="K617" s="51"/>
      <c r="L617" s="51"/>
      <c r="M617" s="51"/>
      <c r="N617" s="51"/>
      <c r="O617" s="51"/>
      <c r="P617" s="51"/>
      <c r="Q617" s="51"/>
      <c r="R617" s="51"/>
      <c r="S617" s="51"/>
      <c r="T617" s="51"/>
      <c r="U617" s="51"/>
      <c r="V617" s="51"/>
      <c r="W617" s="51"/>
      <c r="X617" s="51"/>
      <c r="Y617" s="474">
        <v>5365.12</v>
      </c>
      <c r="Z617" s="474"/>
      <c r="AA617" s="474"/>
      <c r="AB617" s="474"/>
      <c r="AC617" s="474"/>
      <c r="AD617" s="474"/>
      <c r="AE617" s="474"/>
      <c r="AF617" s="474"/>
      <c r="AG617" s="42"/>
    </row>
    <row r="618" spans="2:34" ht="14.25" customHeight="1" x14ac:dyDescent="0.2">
      <c r="C618" s="471"/>
      <c r="D618" s="471"/>
      <c r="E618" s="471"/>
      <c r="F618" s="472"/>
      <c r="G618" s="472"/>
      <c r="H618" s="472"/>
      <c r="I618" s="472"/>
      <c r="J618" s="52"/>
      <c r="K618" s="52"/>
      <c r="L618" s="52"/>
      <c r="M618" s="52"/>
      <c r="N618" s="52"/>
      <c r="O618" s="52"/>
      <c r="P618" s="52"/>
      <c r="Q618" s="472"/>
      <c r="R618" s="472"/>
      <c r="S618" s="472"/>
      <c r="T618" s="472"/>
      <c r="U618" s="472"/>
      <c r="V618" s="472"/>
      <c r="W618" s="472"/>
      <c r="X618" s="472"/>
      <c r="Y618" s="52"/>
      <c r="Z618" s="52"/>
      <c r="AA618" s="52"/>
      <c r="AB618" s="52"/>
      <c r="AC618" s="52"/>
      <c r="AD618" s="52"/>
      <c r="AE618" s="52"/>
      <c r="AF618" s="52"/>
      <c r="AG618" s="42"/>
      <c r="AH618" s="40"/>
    </row>
    <row r="619" spans="2:34" ht="14.25" customHeight="1" x14ac:dyDescent="0.2">
      <c r="C619" s="48"/>
      <c r="D619" s="48"/>
      <c r="E619" s="48"/>
      <c r="F619" s="473"/>
      <c r="G619" s="473"/>
      <c r="H619" s="473"/>
      <c r="I619" s="473"/>
      <c r="J619" s="49"/>
      <c r="K619" s="49"/>
      <c r="L619" s="49"/>
      <c r="M619" s="49"/>
      <c r="N619" s="49"/>
      <c r="O619" s="49"/>
      <c r="P619" s="49"/>
      <c r="Q619" s="49"/>
      <c r="R619" s="49"/>
      <c r="S619" s="49"/>
      <c r="T619" s="49"/>
      <c r="U619" s="49"/>
      <c r="V619" s="49"/>
      <c r="W619" s="49"/>
      <c r="X619" s="49"/>
      <c r="Y619" s="49"/>
      <c r="Z619" s="49"/>
      <c r="AA619" s="49"/>
      <c r="AB619" s="473"/>
      <c r="AC619" s="473"/>
      <c r="AD619" s="473"/>
      <c r="AE619" s="473"/>
      <c r="AF619" s="49"/>
      <c r="AG619" s="42"/>
    </row>
    <row r="620" spans="2:34" ht="14.25" customHeight="1" x14ac:dyDescent="0.2">
      <c r="C620" s="31" t="s">
        <v>357</v>
      </c>
      <c r="E620" s="4"/>
      <c r="F620" s="4"/>
      <c r="G620" s="4"/>
      <c r="H620" s="4"/>
      <c r="I620" s="4"/>
      <c r="J620" s="4"/>
      <c r="K620" s="4"/>
      <c r="L620" s="4"/>
      <c r="M620" s="4"/>
      <c r="N620" s="4"/>
      <c r="AG620" s="42"/>
    </row>
    <row r="622" spans="2:34" ht="14.25" customHeight="1" x14ac:dyDescent="0.2">
      <c r="C622" s="143" t="s">
        <v>358</v>
      </c>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c r="AA622" s="143"/>
      <c r="AB622" s="143"/>
      <c r="AC622" s="143"/>
      <c r="AD622" s="143"/>
      <c r="AE622" s="143"/>
      <c r="AF622" s="143"/>
    </row>
    <row r="623" spans="2:34" ht="14.25" customHeight="1" thickBot="1" x14ac:dyDescent="0.25">
      <c r="AG623" s="42"/>
    </row>
    <row r="624" spans="2:34" ht="14.25" customHeight="1" thickBot="1" x14ac:dyDescent="0.25">
      <c r="C624" s="182" t="s">
        <v>53</v>
      </c>
      <c r="D624" s="183"/>
      <c r="E624" s="183"/>
      <c r="F624" s="183"/>
      <c r="G624" s="183"/>
      <c r="H624" s="184"/>
      <c r="I624" s="191" t="s">
        <v>54</v>
      </c>
      <c r="J624" s="192"/>
      <c r="K624" s="192"/>
      <c r="L624" s="192"/>
      <c r="M624" s="192"/>
      <c r="N624" s="192"/>
      <c r="O624" s="192"/>
      <c r="P624" s="192"/>
      <c r="Q624" s="192"/>
      <c r="R624" s="192"/>
      <c r="S624" s="192"/>
      <c r="T624" s="193"/>
      <c r="U624" s="191" t="s">
        <v>55</v>
      </c>
      <c r="V624" s="192"/>
      <c r="W624" s="192"/>
      <c r="X624" s="192"/>
      <c r="Y624" s="192"/>
      <c r="Z624" s="192"/>
      <c r="AA624" s="192"/>
      <c r="AB624" s="192"/>
      <c r="AC624" s="192"/>
      <c r="AD624" s="192"/>
      <c r="AE624" s="192"/>
      <c r="AF624" s="193"/>
    </row>
    <row r="625" spans="1:32" ht="40.5" customHeight="1" thickBot="1" x14ac:dyDescent="0.25">
      <c r="C625" s="289"/>
      <c r="D625" s="290"/>
      <c r="E625" s="290"/>
      <c r="F625" s="290"/>
      <c r="G625" s="290"/>
      <c r="H625" s="291"/>
      <c r="I625" s="188" t="s">
        <v>359</v>
      </c>
      <c r="J625" s="189"/>
      <c r="K625" s="189"/>
      <c r="L625" s="189"/>
      <c r="M625" s="189"/>
      <c r="N625" s="189"/>
      <c r="O625" s="189"/>
      <c r="P625" s="189"/>
      <c r="Q625" s="189"/>
      <c r="R625" s="189"/>
      <c r="S625" s="189"/>
      <c r="T625" s="190"/>
      <c r="U625" s="188" t="s">
        <v>359</v>
      </c>
      <c r="V625" s="189"/>
      <c r="W625" s="189"/>
      <c r="X625" s="189"/>
      <c r="Y625" s="189"/>
      <c r="Z625" s="189"/>
      <c r="AA625" s="189"/>
      <c r="AB625" s="189"/>
      <c r="AC625" s="189"/>
      <c r="AD625" s="189"/>
      <c r="AE625" s="189"/>
      <c r="AF625" s="190"/>
    </row>
    <row r="626" spans="1:32" ht="21.75" customHeight="1" thickBot="1" x14ac:dyDescent="0.25">
      <c r="C626" s="185"/>
      <c r="D626" s="186"/>
      <c r="E626" s="186"/>
      <c r="F626" s="186"/>
      <c r="G626" s="186"/>
      <c r="H626" s="187"/>
      <c r="I626" s="191" t="s">
        <v>360</v>
      </c>
      <c r="J626" s="192"/>
      <c r="K626" s="192"/>
      <c r="L626" s="193"/>
      <c r="M626" s="191" t="s">
        <v>361</v>
      </c>
      <c r="N626" s="192"/>
      <c r="O626" s="192"/>
      <c r="P626" s="193"/>
      <c r="Q626" s="191" t="s">
        <v>362</v>
      </c>
      <c r="R626" s="192"/>
      <c r="S626" s="192"/>
      <c r="T626" s="193"/>
      <c r="U626" s="191" t="s">
        <v>360</v>
      </c>
      <c r="V626" s="192"/>
      <c r="W626" s="192"/>
      <c r="X626" s="193"/>
      <c r="Y626" s="191" t="s">
        <v>361</v>
      </c>
      <c r="Z626" s="192"/>
      <c r="AA626" s="192"/>
      <c r="AB626" s="193"/>
      <c r="AC626" s="191" t="s">
        <v>362</v>
      </c>
      <c r="AD626" s="192"/>
      <c r="AE626" s="192"/>
      <c r="AF626" s="193"/>
    </row>
    <row r="627" spans="1:32" ht="14.25" customHeight="1" x14ac:dyDescent="0.2">
      <c r="C627" s="203" t="s">
        <v>363</v>
      </c>
      <c r="D627" s="204"/>
      <c r="E627" s="204"/>
      <c r="F627" s="204"/>
      <c r="G627" s="204"/>
      <c r="H627" s="469"/>
      <c r="I627" s="275">
        <v>0</v>
      </c>
      <c r="J627" s="276"/>
      <c r="K627" s="276"/>
      <c r="L627" s="470"/>
      <c r="M627" s="275"/>
      <c r="N627" s="276"/>
      <c r="O627" s="276"/>
      <c r="P627" s="470"/>
      <c r="Q627" s="176"/>
      <c r="R627" s="177"/>
      <c r="S627" s="177"/>
      <c r="T627" s="178"/>
      <c r="U627" s="176">
        <v>1252</v>
      </c>
      <c r="V627" s="177"/>
      <c r="W627" s="177"/>
      <c r="X627" s="178"/>
      <c r="Y627" s="176"/>
      <c r="Z627" s="177"/>
      <c r="AA627" s="177"/>
      <c r="AB627" s="178"/>
      <c r="AC627" s="176"/>
      <c r="AD627" s="177"/>
      <c r="AE627" s="177"/>
      <c r="AF627" s="178"/>
    </row>
    <row r="628" spans="1:32" ht="14.25" customHeight="1" x14ac:dyDescent="0.2">
      <c r="C628" s="466" t="s">
        <v>364</v>
      </c>
      <c r="D628" s="467"/>
      <c r="E628" s="467"/>
      <c r="F628" s="467"/>
      <c r="G628" s="467"/>
      <c r="H628" s="468"/>
      <c r="I628" s="170">
        <v>0</v>
      </c>
      <c r="J628" s="171"/>
      <c r="K628" s="171"/>
      <c r="L628" s="172"/>
      <c r="M628" s="170"/>
      <c r="N628" s="171"/>
      <c r="O628" s="171"/>
      <c r="P628" s="172"/>
      <c r="Q628" s="158"/>
      <c r="R628" s="159"/>
      <c r="S628" s="159"/>
      <c r="T628" s="160"/>
      <c r="U628" s="158">
        <v>5</v>
      </c>
      <c r="V628" s="159"/>
      <c r="W628" s="159"/>
      <c r="X628" s="160"/>
      <c r="Y628" s="158"/>
      <c r="Z628" s="159"/>
      <c r="AA628" s="159"/>
      <c r="AB628" s="160"/>
      <c r="AC628" s="158"/>
      <c r="AD628" s="159"/>
      <c r="AE628" s="159"/>
      <c r="AF628" s="160"/>
    </row>
    <row r="629" spans="1:32" ht="14.25" customHeight="1" thickBot="1" x14ac:dyDescent="0.25">
      <c r="C629" s="460" t="s">
        <v>67</v>
      </c>
      <c r="D629" s="461"/>
      <c r="E629" s="461"/>
      <c r="F629" s="461"/>
      <c r="G629" s="461"/>
      <c r="H629" s="462"/>
      <c r="I629" s="539">
        <f>SUM(I627:L628)</f>
        <v>0</v>
      </c>
      <c r="J629" s="540"/>
      <c r="K629" s="540"/>
      <c r="L629" s="541"/>
      <c r="M629" s="539">
        <f>SUM(M627:P628)</f>
        <v>0</v>
      </c>
      <c r="N629" s="540"/>
      <c r="O629" s="540"/>
      <c r="P629" s="541"/>
      <c r="Q629" s="539">
        <f>SUM(Q627:T628)</f>
        <v>0</v>
      </c>
      <c r="R629" s="540"/>
      <c r="S629" s="540"/>
      <c r="T629" s="541"/>
      <c r="U629" s="539">
        <f>SUM(U627:X628)</f>
        <v>1257</v>
      </c>
      <c r="V629" s="540"/>
      <c r="W629" s="540"/>
      <c r="X629" s="541"/>
      <c r="Y629" s="539">
        <f>SUM(Y627:AB628)</f>
        <v>0</v>
      </c>
      <c r="Z629" s="540"/>
      <c r="AA629" s="540"/>
      <c r="AB629" s="541"/>
      <c r="AC629" s="539">
        <f>SUM(AC627:AF628)</f>
        <v>0</v>
      </c>
      <c r="AD629" s="540"/>
      <c r="AE629" s="540"/>
      <c r="AF629" s="541"/>
    </row>
    <row r="631" spans="1:32" ht="14.25" customHeight="1" x14ac:dyDescent="0.2">
      <c r="C631" s="53" t="s">
        <v>365</v>
      </c>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row>
    <row r="632" spans="1:32" ht="14.25" customHeight="1" x14ac:dyDescent="0.2">
      <c r="C632" s="55" t="s">
        <v>366</v>
      </c>
    </row>
    <row r="633" spans="1:32" ht="14.25" customHeight="1" x14ac:dyDescent="0.2">
      <c r="C633" s="145" t="s">
        <v>367</v>
      </c>
      <c r="D633" s="145"/>
      <c r="E633" s="145"/>
      <c r="F633" s="145"/>
      <c r="G633" s="145"/>
      <c r="H633" s="145"/>
      <c r="I633" s="145"/>
      <c r="J633" s="145"/>
      <c r="K633" s="145"/>
      <c r="L633" s="145"/>
      <c r="M633" s="145"/>
      <c r="N633" s="145"/>
      <c r="O633" s="145"/>
      <c r="P633" s="145"/>
      <c r="Q633" s="145"/>
      <c r="R633" s="145"/>
      <c r="S633" s="145"/>
      <c r="T633" s="145"/>
      <c r="U633" s="145"/>
      <c r="V633" s="145"/>
      <c r="W633" s="145"/>
      <c r="X633" s="145"/>
      <c r="Y633" s="145"/>
      <c r="Z633" s="145"/>
      <c r="AA633" s="145"/>
      <c r="AB633" s="145"/>
      <c r="AC633" s="145"/>
      <c r="AD633" s="145"/>
      <c r="AE633" s="145"/>
      <c r="AF633" s="145"/>
    </row>
    <row r="634" spans="1:32" ht="14.25" customHeight="1" x14ac:dyDescent="0.2">
      <c r="C634" s="145" t="s">
        <v>368</v>
      </c>
      <c r="D634" s="145"/>
      <c r="E634" s="145"/>
      <c r="F634" s="145"/>
      <c r="G634" s="145"/>
      <c r="H634" s="145"/>
      <c r="I634" s="145"/>
      <c r="J634" s="145"/>
      <c r="K634" s="145"/>
      <c r="L634" s="145"/>
      <c r="M634" s="145"/>
      <c r="N634" s="145"/>
      <c r="O634" s="145"/>
      <c r="P634" s="145"/>
      <c r="Q634" s="145"/>
      <c r="R634" s="145"/>
      <c r="S634" s="145"/>
      <c r="T634" s="145"/>
      <c r="U634" s="145"/>
      <c r="V634" s="145"/>
      <c r="W634" s="145"/>
      <c r="X634" s="145"/>
      <c r="Y634" s="145"/>
      <c r="Z634" s="145"/>
      <c r="AA634" s="145"/>
      <c r="AB634" s="145"/>
      <c r="AC634" s="145"/>
      <c r="AD634" s="145"/>
      <c r="AE634" s="145"/>
      <c r="AF634" s="145"/>
    </row>
    <row r="635" spans="1:32" x14ac:dyDescent="0.2">
      <c r="C635" s="40"/>
      <c r="D635" s="40"/>
      <c r="E635" s="40"/>
      <c r="F635" s="40"/>
      <c r="G635" s="40"/>
      <c r="H635" s="40"/>
      <c r="I635" s="40"/>
    </row>
    <row r="636" spans="1:32" ht="14.25" customHeight="1" x14ac:dyDescent="0.2">
      <c r="C636" s="31" t="s">
        <v>369</v>
      </c>
      <c r="D636" s="4"/>
      <c r="E636" s="4"/>
      <c r="F636" s="4"/>
      <c r="G636" s="4"/>
      <c r="H636" s="4"/>
      <c r="I636" s="4"/>
      <c r="J636" s="4"/>
      <c r="K636" s="4"/>
      <c r="L636" s="4"/>
      <c r="M636" s="4"/>
      <c r="N636" s="4"/>
      <c r="O636" s="4"/>
      <c r="P636" s="4"/>
      <c r="Q636" s="4"/>
      <c r="R636" s="4"/>
      <c r="S636" s="4"/>
      <c r="T636" s="4"/>
    </row>
    <row r="637" spans="1:32" s="40" customFormat="1" ht="14.25" customHeight="1" x14ac:dyDescent="0.2">
      <c r="A637" s="41"/>
    </row>
    <row r="638" spans="1:32" s="17" customFormat="1" ht="41.25" customHeight="1" x14ac:dyDescent="0.2">
      <c r="A638" s="28"/>
      <c r="B638" s="15"/>
      <c r="C638" s="381" t="s">
        <v>370</v>
      </c>
      <c r="D638" s="381"/>
      <c r="E638" s="381"/>
      <c r="F638" s="381"/>
      <c r="G638" s="381"/>
      <c r="H638" s="381"/>
      <c r="I638" s="381"/>
      <c r="J638" s="381"/>
      <c r="K638" s="381"/>
      <c r="L638" s="381"/>
      <c r="M638" s="381"/>
      <c r="N638" s="381"/>
      <c r="O638" s="381"/>
      <c r="P638" s="381"/>
      <c r="Q638" s="381"/>
      <c r="R638" s="381"/>
      <c r="S638" s="381"/>
      <c r="T638" s="381"/>
      <c r="U638" s="381"/>
      <c r="V638" s="381"/>
      <c r="W638" s="381"/>
      <c r="X638" s="381"/>
      <c r="Y638" s="381"/>
      <c r="Z638" s="381"/>
      <c r="AA638" s="381"/>
      <c r="AB638" s="381"/>
      <c r="AC638" s="381"/>
      <c r="AD638" s="381"/>
      <c r="AE638" s="381"/>
      <c r="AF638" s="381"/>
    </row>
    <row r="639" spans="1:32" s="17" customFormat="1" ht="14.25" customHeight="1" x14ac:dyDescent="0.2">
      <c r="A639" s="28"/>
      <c r="B639" s="15"/>
    </row>
    <row r="640" spans="1:32" s="17" customFormat="1" ht="14.25" customHeight="1" x14ac:dyDescent="0.2">
      <c r="A640" s="28"/>
      <c r="B640" s="15"/>
      <c r="C640" s="145" t="s">
        <v>371</v>
      </c>
      <c r="D640" s="145"/>
      <c r="E640" s="145"/>
      <c r="F640" s="145"/>
      <c r="G640" s="145"/>
      <c r="H640" s="145"/>
      <c r="I640" s="145"/>
      <c r="J640" s="145"/>
      <c r="K640" s="145"/>
      <c r="L640" s="145"/>
      <c r="M640" s="145"/>
      <c r="N640" s="145"/>
      <c r="O640" s="145"/>
      <c r="P640" s="145"/>
      <c r="Q640" s="145"/>
      <c r="R640" s="145"/>
      <c r="S640" s="145"/>
      <c r="T640" s="145"/>
      <c r="U640" s="145"/>
      <c r="V640" s="145"/>
      <c r="W640" s="145"/>
      <c r="X640" s="145"/>
      <c r="Y640" s="145"/>
      <c r="Z640" s="145"/>
      <c r="AA640" s="145"/>
      <c r="AB640" s="145"/>
      <c r="AC640" s="145"/>
      <c r="AD640" s="145"/>
      <c r="AE640" s="145"/>
      <c r="AF640" s="145"/>
    </row>
    <row r="642" spans="1:32" ht="14.25" customHeight="1" x14ac:dyDescent="0.2">
      <c r="C642" s="31" t="s">
        <v>372</v>
      </c>
      <c r="D642" s="94"/>
      <c r="E642" s="94"/>
      <c r="F642" s="94"/>
      <c r="G642" s="94"/>
      <c r="H642" s="94"/>
      <c r="I642" s="94"/>
      <c r="J642" s="4"/>
    </row>
    <row r="643" spans="1:32" ht="11.45" customHeight="1" x14ac:dyDescent="0.2">
      <c r="D643" s="4"/>
      <c r="E643" s="4"/>
      <c r="F643" s="4"/>
      <c r="G643" s="4"/>
      <c r="H643" s="4"/>
      <c r="I643" s="4"/>
      <c r="J643" s="4"/>
    </row>
    <row r="644" spans="1:32" s="40" customFormat="1" ht="14.25" customHeight="1" x14ac:dyDescent="0.2">
      <c r="C644" s="241" t="s">
        <v>373</v>
      </c>
      <c r="D644" s="241"/>
      <c r="E644" s="241"/>
      <c r="F644" s="241"/>
      <c r="G644" s="241"/>
      <c r="H644" s="241"/>
      <c r="I644" s="241"/>
      <c r="J644" s="241"/>
      <c r="K644" s="241"/>
      <c r="L644" s="241"/>
      <c r="M644" s="241"/>
      <c r="N644" s="241"/>
      <c r="O644" s="241"/>
      <c r="P644" s="241"/>
      <c r="Q644" s="241"/>
      <c r="R644" s="241"/>
      <c r="S644" s="241"/>
      <c r="T644" s="241"/>
      <c r="U644" s="241"/>
      <c r="V644" s="241"/>
      <c r="W644" s="241"/>
      <c r="X644" s="241"/>
      <c r="Y644" s="241"/>
      <c r="Z644" s="241"/>
      <c r="AA644" s="241"/>
      <c r="AB644" s="241"/>
      <c r="AC644" s="241"/>
      <c r="AD644" s="241"/>
      <c r="AE644" s="241"/>
      <c r="AF644" s="241"/>
    </row>
    <row r="645" spans="1:32" ht="11.45" customHeight="1" x14ac:dyDescent="0.2"/>
    <row r="646" spans="1:32" ht="12.75" x14ac:dyDescent="0.2">
      <c r="C646" s="302" t="s">
        <v>374</v>
      </c>
      <c r="D646" s="302"/>
      <c r="E646" s="302"/>
      <c r="F646" s="302"/>
      <c r="G646" s="302"/>
      <c r="H646" s="302"/>
      <c r="I646" s="302"/>
      <c r="J646" s="302"/>
      <c r="K646" s="302"/>
      <c r="L646" s="302"/>
      <c r="M646" s="302"/>
      <c r="N646" s="302"/>
      <c r="O646" s="302"/>
      <c r="P646" s="302"/>
      <c r="Q646" s="302"/>
      <c r="R646" s="302"/>
      <c r="S646" s="302"/>
      <c r="T646" s="302"/>
      <c r="U646" s="302"/>
      <c r="V646" s="302"/>
      <c r="W646" s="302"/>
      <c r="X646" s="302"/>
      <c r="Y646" s="302"/>
      <c r="Z646" s="302"/>
      <c r="AA646" s="302"/>
      <c r="AB646" s="302"/>
      <c r="AC646" s="302"/>
      <c r="AD646" s="302"/>
      <c r="AE646" s="302"/>
      <c r="AF646" s="302"/>
    </row>
    <row r="647" spans="1:32" ht="11.45" customHeight="1" thickBot="1" x14ac:dyDescent="0.25"/>
    <row r="648" spans="1:32" ht="24.75" customHeight="1" thickBot="1" x14ac:dyDescent="0.25">
      <c r="C648" s="451" t="s">
        <v>375</v>
      </c>
      <c r="D648" s="452"/>
      <c r="E648" s="452"/>
      <c r="F648" s="452"/>
      <c r="G648" s="452"/>
      <c r="H648" s="453"/>
      <c r="I648" s="457" t="s">
        <v>376</v>
      </c>
      <c r="J648" s="458"/>
      <c r="K648" s="458"/>
      <c r="L648" s="458"/>
      <c r="M648" s="458"/>
      <c r="N648" s="458"/>
      <c r="O648" s="458"/>
      <c r="P648" s="459"/>
      <c r="Q648" s="457" t="s">
        <v>377</v>
      </c>
      <c r="R648" s="458"/>
      <c r="S648" s="458"/>
      <c r="T648" s="458"/>
      <c r="U648" s="458"/>
      <c r="V648" s="458"/>
      <c r="W648" s="458"/>
      <c r="X648" s="459"/>
      <c r="Y648" s="457" t="s">
        <v>378</v>
      </c>
      <c r="Z648" s="458"/>
      <c r="AA648" s="458"/>
      <c r="AB648" s="458"/>
      <c r="AC648" s="458"/>
      <c r="AD648" s="458"/>
      <c r="AE648" s="458"/>
      <c r="AF648" s="459"/>
    </row>
    <row r="649" spans="1:32" ht="45" customHeight="1" thickBot="1" x14ac:dyDescent="0.25">
      <c r="C649" s="454"/>
      <c r="D649" s="455"/>
      <c r="E649" s="455"/>
      <c r="F649" s="455"/>
      <c r="G649" s="455"/>
      <c r="H649" s="456"/>
      <c r="I649" s="457" t="s">
        <v>54</v>
      </c>
      <c r="J649" s="458"/>
      <c r="K649" s="458"/>
      <c r="L649" s="459"/>
      <c r="M649" s="457" t="s">
        <v>379</v>
      </c>
      <c r="N649" s="458"/>
      <c r="O649" s="458"/>
      <c r="P649" s="459"/>
      <c r="Q649" s="457" t="s">
        <v>54</v>
      </c>
      <c r="R649" s="458"/>
      <c r="S649" s="458"/>
      <c r="T649" s="459"/>
      <c r="U649" s="457" t="s">
        <v>379</v>
      </c>
      <c r="V649" s="458"/>
      <c r="W649" s="458"/>
      <c r="X649" s="459"/>
      <c r="Y649" s="457" t="s">
        <v>54</v>
      </c>
      <c r="Z649" s="458"/>
      <c r="AA649" s="458"/>
      <c r="AB649" s="459"/>
      <c r="AC649" s="457" t="s">
        <v>379</v>
      </c>
      <c r="AD649" s="458"/>
      <c r="AE649" s="458"/>
      <c r="AF649" s="459"/>
    </row>
    <row r="650" spans="1:32" s="17" customFormat="1" ht="14.25" customHeight="1" x14ac:dyDescent="0.2">
      <c r="A650" s="28"/>
      <c r="B650" s="15"/>
      <c r="C650" s="448" t="s">
        <v>380</v>
      </c>
      <c r="D650" s="449"/>
      <c r="E650" s="449"/>
      <c r="F650" s="449"/>
      <c r="G650" s="449"/>
      <c r="H650" s="450"/>
      <c r="I650" s="447">
        <v>1024144.9</v>
      </c>
      <c r="J650" s="429"/>
      <c r="K650" s="429"/>
      <c r="L650" s="430"/>
      <c r="M650" s="447">
        <v>769852</v>
      </c>
      <c r="N650" s="429"/>
      <c r="O650" s="429"/>
      <c r="P650" s="430"/>
      <c r="Q650" s="447"/>
      <c r="R650" s="429"/>
      <c r="S650" s="429"/>
      <c r="T650" s="430"/>
      <c r="U650" s="447"/>
      <c r="V650" s="429"/>
      <c r="W650" s="429"/>
      <c r="X650" s="430"/>
      <c r="Y650" s="447">
        <v>21692.74</v>
      </c>
      <c r="Z650" s="429"/>
      <c r="AA650" s="429"/>
      <c r="AB650" s="430"/>
      <c r="AC650" s="447">
        <v>38081</v>
      </c>
      <c r="AD650" s="429"/>
      <c r="AE650" s="429"/>
      <c r="AF650" s="430"/>
    </row>
    <row r="651" spans="1:32" s="17" customFormat="1" ht="14.25" customHeight="1" x14ac:dyDescent="0.2">
      <c r="A651" s="28"/>
      <c r="B651" s="15"/>
      <c r="C651" s="444" t="s">
        <v>381</v>
      </c>
      <c r="D651" s="445"/>
      <c r="E651" s="445"/>
      <c r="F651" s="445"/>
      <c r="G651" s="445"/>
      <c r="H651" s="446"/>
      <c r="I651" s="402">
        <f>SUM(I653:L654)</f>
        <v>1057385.6499999999</v>
      </c>
      <c r="J651" s="403"/>
      <c r="K651" s="403"/>
      <c r="L651" s="404"/>
      <c r="M651" s="402">
        <f>SUM(M653:P657)</f>
        <v>1043726.7100000001</v>
      </c>
      <c r="N651" s="403"/>
      <c r="O651" s="403"/>
      <c r="P651" s="404"/>
      <c r="Q651" s="402">
        <v>0</v>
      </c>
      <c r="R651" s="403"/>
      <c r="S651" s="403"/>
      <c r="T651" s="404"/>
      <c r="U651" s="402">
        <v>400</v>
      </c>
      <c r="V651" s="403"/>
      <c r="W651" s="403"/>
      <c r="X651" s="404"/>
      <c r="Y651" s="402"/>
      <c r="Z651" s="403"/>
      <c r="AA651" s="403"/>
      <c r="AB651" s="404"/>
      <c r="AC651" s="402"/>
      <c r="AD651" s="403"/>
      <c r="AE651" s="403"/>
      <c r="AF651" s="404"/>
    </row>
    <row r="652" spans="1:32" s="17" customFormat="1" ht="14.25" customHeight="1" x14ac:dyDescent="0.2">
      <c r="A652" s="28"/>
      <c r="B652" s="15"/>
      <c r="C652" s="444" t="s">
        <v>382</v>
      </c>
      <c r="D652" s="445"/>
      <c r="E652" s="445"/>
      <c r="F652" s="445"/>
      <c r="G652" s="445"/>
      <c r="H652" s="446"/>
      <c r="I652" s="402"/>
      <c r="J652" s="403"/>
      <c r="K652" s="403"/>
      <c r="L652" s="404"/>
      <c r="M652" s="402"/>
      <c r="N652" s="403"/>
      <c r="O652" s="403"/>
      <c r="P652" s="404"/>
      <c r="Q652" s="402"/>
      <c r="R652" s="403"/>
      <c r="S652" s="403"/>
      <c r="T652" s="404"/>
      <c r="U652" s="402"/>
      <c r="V652" s="403"/>
      <c r="W652" s="403"/>
      <c r="X652" s="404"/>
      <c r="Y652" s="402"/>
      <c r="Z652" s="403"/>
      <c r="AA652" s="403"/>
      <c r="AB652" s="404"/>
      <c r="AC652" s="402"/>
      <c r="AD652" s="403"/>
      <c r="AE652" s="403"/>
      <c r="AF652" s="404"/>
    </row>
    <row r="653" spans="1:32" s="17" customFormat="1" ht="14.25" customHeight="1" x14ac:dyDescent="0.2">
      <c r="A653" s="28"/>
      <c r="B653" s="15"/>
      <c r="C653" s="444" t="s">
        <v>383</v>
      </c>
      <c r="D653" s="445"/>
      <c r="E653" s="445"/>
      <c r="F653" s="445"/>
      <c r="G653" s="445"/>
      <c r="H653" s="446"/>
      <c r="I653" s="402">
        <v>1020676.65</v>
      </c>
      <c r="J653" s="403"/>
      <c r="K653" s="403"/>
      <c r="L653" s="404"/>
      <c r="M653" s="402">
        <v>878411.81</v>
      </c>
      <c r="N653" s="403"/>
      <c r="O653" s="403"/>
      <c r="P653" s="404"/>
      <c r="Q653" s="402"/>
      <c r="R653" s="403"/>
      <c r="S653" s="403"/>
      <c r="T653" s="404"/>
      <c r="U653" s="402"/>
      <c r="V653" s="403"/>
      <c r="W653" s="403"/>
      <c r="X653" s="404"/>
      <c r="Y653" s="402"/>
      <c r="Z653" s="403"/>
      <c r="AA653" s="403"/>
      <c r="AB653" s="404"/>
      <c r="AC653" s="402"/>
      <c r="AD653" s="403"/>
      <c r="AE653" s="403"/>
      <c r="AF653" s="404"/>
    </row>
    <row r="654" spans="1:32" s="17" customFormat="1" ht="14.25" customHeight="1" x14ac:dyDescent="0.2">
      <c r="A654" s="28"/>
      <c r="B654" s="15"/>
      <c r="C654" s="444" t="s">
        <v>597</v>
      </c>
      <c r="D654" s="445"/>
      <c r="E654" s="445"/>
      <c r="F654" s="445"/>
      <c r="G654" s="445"/>
      <c r="H654" s="446"/>
      <c r="I654" s="402">
        <v>36709</v>
      </c>
      <c r="J654" s="403"/>
      <c r="K654" s="403"/>
      <c r="L654" s="404"/>
      <c r="M654" s="402">
        <v>101595.41</v>
      </c>
      <c r="N654" s="403"/>
      <c r="O654" s="403"/>
      <c r="P654" s="404"/>
      <c r="Q654" s="402"/>
      <c r="R654" s="403"/>
      <c r="S654" s="403"/>
      <c r="T654" s="404"/>
      <c r="U654" s="402"/>
      <c r="V654" s="403"/>
      <c r="W654" s="403"/>
      <c r="X654" s="404"/>
      <c r="Y654" s="402"/>
      <c r="Z654" s="403"/>
      <c r="AA654" s="403"/>
      <c r="AB654" s="404"/>
      <c r="AC654" s="402"/>
      <c r="AD654" s="403"/>
      <c r="AE654" s="403"/>
      <c r="AF654" s="404"/>
    </row>
    <row r="655" spans="1:32" s="17" customFormat="1" ht="14.25" customHeight="1" x14ac:dyDescent="0.2">
      <c r="A655" s="28"/>
      <c r="B655" s="15"/>
      <c r="C655" s="444" t="s">
        <v>384</v>
      </c>
      <c r="D655" s="445"/>
      <c r="E655" s="445"/>
      <c r="F655" s="445"/>
      <c r="G655" s="445"/>
      <c r="H655" s="446"/>
      <c r="I655" s="402"/>
      <c r="J655" s="403"/>
      <c r="K655" s="403"/>
      <c r="L655" s="404"/>
      <c r="M655" s="402">
        <v>63719.49</v>
      </c>
      <c r="N655" s="403"/>
      <c r="O655" s="403"/>
      <c r="P655" s="404"/>
      <c r="Q655" s="402"/>
      <c r="R655" s="403"/>
      <c r="S655" s="403"/>
      <c r="T655" s="404"/>
      <c r="U655" s="402">
        <v>400</v>
      </c>
      <c r="V655" s="403"/>
      <c r="W655" s="403"/>
      <c r="X655" s="404"/>
      <c r="Y655" s="402"/>
      <c r="Z655" s="403"/>
      <c r="AA655" s="403"/>
      <c r="AB655" s="404"/>
      <c r="AC655" s="402"/>
      <c r="AD655" s="403"/>
      <c r="AE655" s="403"/>
      <c r="AF655" s="404"/>
    </row>
    <row r="656" spans="1:32" s="17" customFormat="1" ht="14.25" customHeight="1" x14ac:dyDescent="0.2">
      <c r="A656" s="28"/>
      <c r="B656" s="15"/>
      <c r="C656" s="444" t="s">
        <v>385</v>
      </c>
      <c r="D656" s="445"/>
      <c r="E656" s="445"/>
      <c r="F656" s="445"/>
      <c r="G656" s="445"/>
      <c r="H656" s="446"/>
      <c r="I656" s="402"/>
      <c r="J656" s="403"/>
      <c r="K656" s="403"/>
      <c r="L656" s="404"/>
      <c r="M656" s="402"/>
      <c r="N656" s="403"/>
      <c r="O656" s="403"/>
      <c r="P656" s="404"/>
      <c r="Q656" s="402"/>
      <c r="R656" s="403"/>
      <c r="S656" s="403"/>
      <c r="T656" s="404"/>
      <c r="U656" s="402"/>
      <c r="V656" s="403"/>
      <c r="W656" s="403"/>
      <c r="X656" s="404"/>
      <c r="Y656" s="402"/>
      <c r="Z656" s="403"/>
      <c r="AA656" s="403"/>
      <c r="AB656" s="404"/>
      <c r="AC656" s="402"/>
      <c r="AD656" s="403"/>
      <c r="AE656" s="403"/>
      <c r="AF656" s="404"/>
    </row>
    <row r="657" spans="1:34" s="15" customFormat="1" ht="14.25" customHeight="1" x14ac:dyDescent="0.2">
      <c r="A657" s="28"/>
      <c r="C657" s="441" t="s">
        <v>268</v>
      </c>
      <c r="D657" s="442"/>
      <c r="E657" s="442"/>
      <c r="F657" s="442"/>
      <c r="G657" s="442"/>
      <c r="H657" s="443"/>
      <c r="I657" s="402"/>
      <c r="J657" s="403"/>
      <c r="K657" s="403"/>
      <c r="L657" s="404"/>
      <c r="M657" s="402"/>
      <c r="N657" s="403"/>
      <c r="O657" s="403"/>
      <c r="P657" s="404"/>
      <c r="Q657" s="402"/>
      <c r="R657" s="403"/>
      <c r="S657" s="403"/>
      <c r="T657" s="404"/>
      <c r="U657" s="402"/>
      <c r="V657" s="403"/>
      <c r="W657" s="403"/>
      <c r="X657" s="404"/>
      <c r="Y657" s="402"/>
      <c r="Z657" s="403"/>
      <c r="AA657" s="403"/>
      <c r="AB657" s="404"/>
      <c r="AC657" s="402"/>
      <c r="AD657" s="403"/>
      <c r="AE657" s="403"/>
      <c r="AF657" s="404"/>
    </row>
    <row r="658" spans="1:34" ht="14.25" customHeight="1" thickBot="1" x14ac:dyDescent="0.25">
      <c r="C658" s="438" t="s">
        <v>67</v>
      </c>
      <c r="D658" s="439"/>
      <c r="E658" s="439"/>
      <c r="F658" s="439"/>
      <c r="G658" s="439"/>
      <c r="H658" s="440"/>
      <c r="I658" s="432">
        <f>SUM(I650:L651)</f>
        <v>2081530.5499999998</v>
      </c>
      <c r="J658" s="433"/>
      <c r="K658" s="433"/>
      <c r="L658" s="434"/>
      <c r="M658" s="432">
        <f>SUM(M650:P651)</f>
        <v>1813578.71</v>
      </c>
      <c r="N658" s="433"/>
      <c r="O658" s="433"/>
      <c r="P658" s="434"/>
      <c r="Q658" s="432">
        <f>SUM(Q650:T651)</f>
        <v>0</v>
      </c>
      <c r="R658" s="433"/>
      <c r="S658" s="433"/>
      <c r="T658" s="434"/>
      <c r="U658" s="432">
        <f>SUM(U650:X651)</f>
        <v>400</v>
      </c>
      <c r="V658" s="433"/>
      <c r="W658" s="433"/>
      <c r="X658" s="434"/>
      <c r="Y658" s="432">
        <f>SUM(Y650:AB651)</f>
        <v>21692.74</v>
      </c>
      <c r="Z658" s="433"/>
      <c r="AA658" s="433"/>
      <c r="AB658" s="434"/>
      <c r="AC658" s="432">
        <f>SUM(AC650:AF651)</f>
        <v>38081</v>
      </c>
      <c r="AD658" s="433"/>
      <c r="AE658" s="433"/>
      <c r="AF658" s="434"/>
    </row>
    <row r="659" spans="1:34" ht="11.45" customHeight="1" x14ac:dyDescent="0.2">
      <c r="C659" s="435"/>
      <c r="D659" s="435"/>
      <c r="E659" s="435"/>
      <c r="F659" s="435"/>
      <c r="G659" s="435"/>
      <c r="H659" s="435"/>
      <c r="I659" s="435"/>
      <c r="J659" s="435"/>
      <c r="K659" s="435"/>
      <c r="L659" s="435"/>
      <c r="M659" s="435"/>
      <c r="N659" s="435"/>
      <c r="O659" s="435"/>
      <c r="P659" s="435"/>
      <c r="Q659" s="435"/>
      <c r="R659" s="435"/>
      <c r="S659" s="435"/>
      <c r="T659" s="435"/>
      <c r="U659" s="435"/>
      <c r="V659" s="435"/>
      <c r="W659" s="435"/>
      <c r="X659" s="435"/>
      <c r="Y659" s="435"/>
      <c r="Z659" s="435"/>
      <c r="AA659" s="435"/>
      <c r="AB659" s="435"/>
      <c r="AC659" s="435"/>
      <c r="AD659" s="435"/>
      <c r="AE659" s="435"/>
      <c r="AF659" s="435"/>
    </row>
    <row r="660" spans="1:34" ht="11.45" customHeight="1" x14ac:dyDescent="0.2"/>
    <row r="661" spans="1:34" ht="11.45" customHeight="1" x14ac:dyDescent="0.2">
      <c r="C661" s="380" t="s">
        <v>386</v>
      </c>
      <c r="D661" s="380"/>
      <c r="E661" s="380"/>
      <c r="F661" s="380"/>
      <c r="G661" s="380"/>
      <c r="H661" s="380"/>
      <c r="I661" s="380"/>
      <c r="J661" s="380"/>
      <c r="K661" s="380"/>
      <c r="L661" s="380"/>
      <c r="M661" s="380"/>
      <c r="N661" s="380"/>
      <c r="O661" s="380"/>
      <c r="P661" s="380"/>
      <c r="Q661" s="380"/>
      <c r="R661" s="380"/>
      <c r="S661" s="380"/>
      <c r="T661" s="380"/>
      <c r="U661" s="380"/>
      <c r="V661" s="380"/>
      <c r="W661" s="380"/>
      <c r="X661" s="380"/>
      <c r="Y661" s="380"/>
      <c r="Z661" s="380"/>
      <c r="AA661" s="380"/>
      <c r="AB661" s="380"/>
      <c r="AC661" s="380"/>
      <c r="AD661" s="380"/>
      <c r="AE661" s="380"/>
      <c r="AF661" s="380"/>
    </row>
    <row r="662" spans="1:34" ht="11.45" customHeight="1" x14ac:dyDescent="0.2"/>
    <row r="663" spans="1:34" ht="11.45" customHeight="1" x14ac:dyDescent="0.2">
      <c r="C663" s="96" t="s">
        <v>387</v>
      </c>
      <c r="D663" s="95"/>
      <c r="E663" s="95"/>
      <c r="F663" s="95"/>
      <c r="G663" s="96"/>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row>
    <row r="664" spans="1:34" ht="11.45" customHeight="1" thickBot="1" x14ac:dyDescent="0.25"/>
    <row r="665" spans="1:34" ht="28.15" customHeight="1" thickBot="1" x14ac:dyDescent="0.25">
      <c r="B665" s="45"/>
      <c r="C665" s="436" t="s">
        <v>227</v>
      </c>
      <c r="D665" s="436"/>
      <c r="E665" s="436"/>
      <c r="F665" s="436"/>
      <c r="G665" s="436"/>
      <c r="H665" s="436"/>
      <c r="I665" s="436"/>
      <c r="J665" s="436"/>
      <c r="K665" s="436"/>
      <c r="L665" s="436"/>
      <c r="M665" s="422" t="s">
        <v>54</v>
      </c>
      <c r="N665" s="422"/>
      <c r="O665" s="422"/>
      <c r="P665" s="437"/>
      <c r="Q665" s="422" t="s">
        <v>55</v>
      </c>
      <c r="R665" s="422"/>
      <c r="S665" s="422"/>
      <c r="T665" s="422"/>
      <c r="U665" s="422"/>
      <c r="V665" s="422"/>
      <c r="W665" s="422"/>
      <c r="X665" s="422"/>
      <c r="Y665" s="423" t="s">
        <v>388</v>
      </c>
      <c r="Z665" s="422"/>
      <c r="AA665" s="422"/>
      <c r="AB665" s="422"/>
      <c r="AC665" s="422"/>
      <c r="AD665" s="422"/>
      <c r="AE665" s="422"/>
      <c r="AF665" s="422"/>
    </row>
    <row r="666" spans="1:34" ht="34.9" customHeight="1" thickBot="1" x14ac:dyDescent="0.25">
      <c r="C666" s="436"/>
      <c r="D666" s="436"/>
      <c r="E666" s="436"/>
      <c r="F666" s="436"/>
      <c r="G666" s="436"/>
      <c r="H666" s="436"/>
      <c r="I666" s="436"/>
      <c r="J666" s="436"/>
      <c r="K666" s="436"/>
      <c r="L666" s="436"/>
      <c r="M666" s="422" t="s">
        <v>389</v>
      </c>
      <c r="N666" s="422"/>
      <c r="O666" s="422"/>
      <c r="P666" s="437"/>
      <c r="Q666" s="422" t="s">
        <v>389</v>
      </c>
      <c r="R666" s="422"/>
      <c r="S666" s="422"/>
      <c r="T666" s="422"/>
      <c r="U666" s="422" t="s">
        <v>390</v>
      </c>
      <c r="V666" s="422"/>
      <c r="W666" s="422"/>
      <c r="X666" s="422"/>
      <c r="Y666" s="422" t="s">
        <v>54</v>
      </c>
      <c r="Z666" s="422"/>
      <c r="AA666" s="422"/>
      <c r="AB666" s="422"/>
      <c r="AC666" s="423" t="s">
        <v>391</v>
      </c>
      <c r="AD666" s="422"/>
      <c r="AE666" s="422"/>
      <c r="AF666" s="422"/>
    </row>
    <row r="667" spans="1:34" ht="11.45" customHeight="1" x14ac:dyDescent="0.2">
      <c r="C667" s="424" t="s">
        <v>392</v>
      </c>
      <c r="D667" s="424"/>
      <c r="E667" s="424"/>
      <c r="F667" s="424"/>
      <c r="G667" s="424"/>
      <c r="H667" s="424"/>
      <c r="I667" s="424"/>
      <c r="J667" s="424"/>
      <c r="K667" s="424"/>
      <c r="L667" s="424"/>
      <c r="M667" s="425">
        <v>189567.15</v>
      </c>
      <c r="N667" s="425"/>
      <c r="O667" s="425"/>
      <c r="P667" s="426"/>
      <c r="Q667" s="425">
        <v>143841</v>
      </c>
      <c r="R667" s="425"/>
      <c r="S667" s="425"/>
      <c r="T667" s="427"/>
      <c r="U667" s="428">
        <v>0</v>
      </c>
      <c r="V667" s="429"/>
      <c r="W667" s="429"/>
      <c r="X667" s="430"/>
      <c r="Y667" s="425">
        <f>41163+4563</f>
        <v>45726</v>
      </c>
      <c r="Z667" s="425"/>
      <c r="AA667" s="425"/>
      <c r="AB667" s="425"/>
      <c r="AC667" s="431">
        <f>125589+18252</f>
        <v>143841</v>
      </c>
      <c r="AD667" s="425"/>
      <c r="AE667" s="425"/>
      <c r="AF667" s="425"/>
      <c r="AH667" s="42">
        <f>SUM(M667-Q667)</f>
        <v>45726.149999999994</v>
      </c>
    </row>
    <row r="668" spans="1:34" ht="11.45" customHeight="1" x14ac:dyDescent="0.2">
      <c r="C668" s="408" t="s">
        <v>208</v>
      </c>
      <c r="D668" s="409"/>
      <c r="E668" s="409"/>
      <c r="F668" s="409"/>
      <c r="G668" s="409"/>
      <c r="H668" s="409"/>
      <c r="I668" s="409"/>
      <c r="J668" s="409"/>
      <c r="K668" s="409"/>
      <c r="L668" s="410"/>
      <c r="M668" s="396">
        <v>3986.11</v>
      </c>
      <c r="N668" s="397"/>
      <c r="O668" s="397"/>
      <c r="P668" s="401"/>
      <c r="Q668" s="396">
        <v>35211</v>
      </c>
      <c r="R668" s="397"/>
      <c r="S668" s="397"/>
      <c r="T668" s="397"/>
      <c r="U668" s="401"/>
      <c r="V668" s="403"/>
      <c r="W668" s="403"/>
      <c r="X668" s="404"/>
      <c r="Y668" s="396">
        <f>+-27355-3870</f>
        <v>-31225</v>
      </c>
      <c r="Z668" s="397"/>
      <c r="AA668" s="397"/>
      <c r="AB668" s="398"/>
      <c r="AC668" s="404">
        <f>31341+3870</f>
        <v>35211</v>
      </c>
      <c r="AD668" s="421"/>
      <c r="AE668" s="421"/>
      <c r="AF668" s="421"/>
    </row>
    <row r="669" spans="1:34" ht="11.45" customHeight="1" x14ac:dyDescent="0.2">
      <c r="C669" s="408" t="s">
        <v>393</v>
      </c>
      <c r="D669" s="409"/>
      <c r="E669" s="409"/>
      <c r="F669" s="409"/>
      <c r="G669" s="409"/>
      <c r="H669" s="409"/>
      <c r="I669" s="409"/>
      <c r="J669" s="409"/>
      <c r="K669" s="409"/>
      <c r="L669" s="410"/>
      <c r="M669" s="396"/>
      <c r="N669" s="397"/>
      <c r="O669" s="397"/>
      <c r="P669" s="401"/>
      <c r="Q669" s="396"/>
      <c r="R669" s="397"/>
      <c r="S669" s="397"/>
      <c r="T669" s="397"/>
      <c r="U669" s="401"/>
      <c r="V669" s="403"/>
      <c r="W669" s="403"/>
      <c r="X669" s="404"/>
      <c r="Y669" s="419"/>
      <c r="Z669" s="419"/>
      <c r="AA669" s="419"/>
      <c r="AB669" s="419"/>
      <c r="AC669" s="420"/>
      <c r="AD669" s="419"/>
      <c r="AE669" s="419"/>
      <c r="AF669" s="419"/>
    </row>
    <row r="670" spans="1:34" ht="11.45" customHeight="1" x14ac:dyDescent="0.2">
      <c r="C670" s="411" t="s">
        <v>67</v>
      </c>
      <c r="D670" s="412"/>
      <c r="E670" s="412"/>
      <c r="F670" s="412"/>
      <c r="G670" s="412"/>
      <c r="H670" s="412"/>
      <c r="I670" s="412"/>
      <c r="J670" s="412"/>
      <c r="K670" s="412"/>
      <c r="L670" s="413"/>
      <c r="M670" s="414">
        <f>+M669+M668+M667</f>
        <v>193553.25999999998</v>
      </c>
      <c r="N670" s="415"/>
      <c r="O670" s="415"/>
      <c r="P670" s="416"/>
      <c r="Q670" s="414">
        <v>179052</v>
      </c>
      <c r="R670" s="415"/>
      <c r="S670" s="415"/>
      <c r="T670" s="415"/>
      <c r="U670" s="417">
        <f t="shared" ref="U670" si="7">+U669+U668+U667</f>
        <v>0</v>
      </c>
      <c r="V670" s="415"/>
      <c r="W670" s="415"/>
      <c r="X670" s="418"/>
      <c r="Y670" s="414">
        <f t="shared" ref="Y670" si="8">+Y669+Y668+Y667</f>
        <v>14501</v>
      </c>
      <c r="Z670" s="415"/>
      <c r="AA670" s="415"/>
      <c r="AB670" s="418"/>
      <c r="AC670" s="417">
        <f t="shared" ref="AC670" si="9">+AC669+AC668+AC667</f>
        <v>179052</v>
      </c>
      <c r="AD670" s="415"/>
      <c r="AE670" s="415"/>
      <c r="AF670" s="415"/>
    </row>
    <row r="671" spans="1:34" ht="11.45" customHeight="1" x14ac:dyDescent="0.2">
      <c r="C671" s="408" t="s">
        <v>394</v>
      </c>
      <c r="D671" s="409"/>
      <c r="E671" s="409"/>
      <c r="F671" s="409"/>
      <c r="G671" s="409"/>
      <c r="H671" s="409"/>
      <c r="I671" s="409"/>
      <c r="J671" s="409"/>
      <c r="K671" s="409"/>
      <c r="L671" s="410"/>
      <c r="M671" s="392" t="s">
        <v>249</v>
      </c>
      <c r="N671" s="393"/>
      <c r="O671" s="393"/>
      <c r="P671" s="394"/>
      <c r="Q671" s="392" t="s">
        <v>249</v>
      </c>
      <c r="R671" s="393"/>
      <c r="S671" s="393"/>
      <c r="T671" s="393"/>
      <c r="U671" s="393"/>
      <c r="V671" s="393"/>
      <c r="W671" s="393"/>
      <c r="X671" s="395"/>
      <c r="Y671" s="396"/>
      <c r="Z671" s="397"/>
      <c r="AA671" s="397"/>
      <c r="AB671" s="398"/>
      <c r="AC671" s="399"/>
      <c r="AD671" s="397"/>
      <c r="AE671" s="397"/>
      <c r="AF671" s="398"/>
    </row>
    <row r="672" spans="1:34" ht="11.45" customHeight="1" x14ac:dyDescent="0.2">
      <c r="C672" s="408" t="s">
        <v>395</v>
      </c>
      <c r="D672" s="409"/>
      <c r="E672" s="409"/>
      <c r="F672" s="409"/>
      <c r="G672" s="409"/>
      <c r="H672" s="409"/>
      <c r="I672" s="409"/>
      <c r="J672" s="409"/>
      <c r="K672" s="409"/>
      <c r="L672" s="410"/>
      <c r="M672" s="392" t="s">
        <v>249</v>
      </c>
      <c r="N672" s="393"/>
      <c r="O672" s="393"/>
      <c r="P672" s="394"/>
      <c r="Q672" s="392" t="s">
        <v>249</v>
      </c>
      <c r="R672" s="393"/>
      <c r="S672" s="393"/>
      <c r="T672" s="393"/>
      <c r="U672" s="393"/>
      <c r="V672" s="393"/>
      <c r="W672" s="393"/>
      <c r="X672" s="395"/>
      <c r="Y672" s="396"/>
      <c r="Z672" s="397"/>
      <c r="AA672" s="397"/>
      <c r="AB672" s="398"/>
      <c r="AC672" s="399"/>
      <c r="AD672" s="397"/>
      <c r="AE672" s="397"/>
      <c r="AF672" s="398"/>
    </row>
    <row r="673" spans="1:32" ht="11.45" customHeight="1" x14ac:dyDescent="0.2">
      <c r="C673" s="408" t="s">
        <v>396</v>
      </c>
      <c r="D673" s="409"/>
      <c r="E673" s="409"/>
      <c r="F673" s="409"/>
      <c r="G673" s="409"/>
      <c r="H673" s="409"/>
      <c r="I673" s="409"/>
      <c r="J673" s="409"/>
      <c r="K673" s="409"/>
      <c r="L673" s="410"/>
      <c r="M673" s="392" t="s">
        <v>249</v>
      </c>
      <c r="N673" s="393"/>
      <c r="O673" s="393"/>
      <c r="P673" s="394"/>
      <c r="Q673" s="392" t="s">
        <v>249</v>
      </c>
      <c r="R673" s="393"/>
      <c r="S673" s="393"/>
      <c r="T673" s="393"/>
      <c r="U673" s="393"/>
      <c r="V673" s="393"/>
      <c r="W673" s="393"/>
      <c r="X673" s="395"/>
      <c r="Y673" s="396"/>
      <c r="Z673" s="397"/>
      <c r="AA673" s="397"/>
      <c r="AB673" s="398"/>
      <c r="AC673" s="399"/>
      <c r="AD673" s="397"/>
      <c r="AE673" s="397"/>
      <c r="AF673" s="398"/>
    </row>
    <row r="674" spans="1:32" ht="11.45" customHeight="1" x14ac:dyDescent="0.2">
      <c r="C674" s="400" t="s">
        <v>602</v>
      </c>
      <c r="D674" s="400"/>
      <c r="E674" s="400"/>
      <c r="F674" s="400"/>
      <c r="G674" s="400"/>
      <c r="H674" s="400"/>
      <c r="I674" s="400"/>
      <c r="J674" s="400"/>
      <c r="K674" s="400"/>
      <c r="L674" s="400"/>
      <c r="M674" s="396">
        <f>-4563.03-18252</f>
        <v>-22815.03</v>
      </c>
      <c r="N674" s="397"/>
      <c r="O674" s="397"/>
      <c r="P674" s="401"/>
      <c r="Q674" s="396">
        <v>-18252</v>
      </c>
      <c r="R674" s="397"/>
      <c r="S674" s="397"/>
      <c r="T674" s="397"/>
      <c r="U674" s="393"/>
      <c r="V674" s="393"/>
      <c r="W674" s="393"/>
      <c r="X674" s="395"/>
      <c r="Y674" s="396">
        <v>-4563</v>
      </c>
      <c r="Z674" s="397"/>
      <c r="AA674" s="397"/>
      <c r="AB674" s="398"/>
      <c r="AC674" s="399">
        <v>-18252</v>
      </c>
      <c r="AD674" s="397"/>
      <c r="AE674" s="397"/>
      <c r="AF674" s="398"/>
    </row>
    <row r="675" spans="1:32" ht="11.45" customHeight="1" x14ac:dyDescent="0.2">
      <c r="C675" s="400" t="s">
        <v>603</v>
      </c>
      <c r="D675" s="400"/>
      <c r="E675" s="400"/>
      <c r="F675" s="400"/>
      <c r="G675" s="400"/>
      <c r="H675" s="400"/>
      <c r="I675" s="400"/>
      <c r="J675" s="400"/>
      <c r="K675" s="400"/>
      <c r="L675" s="400"/>
      <c r="M675" s="402"/>
      <c r="N675" s="403"/>
      <c r="O675" s="403"/>
      <c r="P675" s="404"/>
      <c r="Q675" s="402">
        <v>-3870</v>
      </c>
      <c r="R675" s="403"/>
      <c r="S675" s="403"/>
      <c r="T675" s="399"/>
      <c r="U675" s="405"/>
      <c r="V675" s="406"/>
      <c r="W675" s="406"/>
      <c r="X675" s="407"/>
      <c r="Y675" s="402">
        <v>3870</v>
      </c>
      <c r="Z675" s="403"/>
      <c r="AA675" s="403"/>
      <c r="AB675" s="404"/>
      <c r="AC675" s="402">
        <v>-3870</v>
      </c>
      <c r="AD675" s="403"/>
      <c r="AE675" s="403"/>
      <c r="AF675" s="404"/>
    </row>
    <row r="676" spans="1:32" ht="11.45" customHeight="1" thickBot="1" x14ac:dyDescent="0.25">
      <c r="C676" s="391" t="s">
        <v>397</v>
      </c>
      <c r="D676" s="391"/>
      <c r="E676" s="391"/>
      <c r="F676" s="391"/>
      <c r="G676" s="391"/>
      <c r="H676" s="391"/>
      <c r="I676" s="391"/>
      <c r="J676" s="391"/>
      <c r="K676" s="391"/>
      <c r="L676" s="391"/>
      <c r="M676" s="392" t="s">
        <v>249</v>
      </c>
      <c r="N676" s="393"/>
      <c r="O676" s="393"/>
      <c r="P676" s="394"/>
      <c r="Q676" s="392" t="s">
        <v>249</v>
      </c>
      <c r="R676" s="393"/>
      <c r="S676" s="393"/>
      <c r="T676" s="393"/>
      <c r="U676" s="393"/>
      <c r="V676" s="393"/>
      <c r="W676" s="393"/>
      <c r="X676" s="395"/>
      <c r="Y676" s="396"/>
      <c r="Z676" s="397"/>
      <c r="AA676" s="397"/>
      <c r="AB676" s="398"/>
      <c r="AC676" s="399"/>
      <c r="AD676" s="397"/>
      <c r="AE676" s="397"/>
      <c r="AF676" s="398"/>
    </row>
    <row r="677" spans="1:32" ht="25.9" customHeight="1" thickBot="1" x14ac:dyDescent="0.25">
      <c r="C677" s="383" t="s">
        <v>398</v>
      </c>
      <c r="D677" s="383"/>
      <c r="E677" s="383"/>
      <c r="F677" s="383"/>
      <c r="G677" s="383"/>
      <c r="H677" s="383"/>
      <c r="I677" s="383"/>
      <c r="J677" s="383"/>
      <c r="K677" s="383"/>
      <c r="L677" s="383"/>
      <c r="M677" s="384" t="s">
        <v>249</v>
      </c>
      <c r="N677" s="385"/>
      <c r="O677" s="385"/>
      <c r="P677" s="386"/>
      <c r="Q677" s="384" t="s">
        <v>249</v>
      </c>
      <c r="R677" s="385"/>
      <c r="S677" s="385"/>
      <c r="T677" s="386"/>
      <c r="U677" s="387"/>
      <c r="V677" s="387"/>
      <c r="W677" s="387"/>
      <c r="X677" s="387"/>
      <c r="Y677" s="388">
        <f>+Y674+Y670+Y675</f>
        <v>13808</v>
      </c>
      <c r="Z677" s="389"/>
      <c r="AA677" s="389"/>
      <c r="AB677" s="389"/>
      <c r="AC677" s="390">
        <f>+AC670+AC674+AC675</f>
        <v>156930</v>
      </c>
      <c r="AD677" s="388"/>
      <c r="AE677" s="388"/>
      <c r="AF677" s="388"/>
    </row>
    <row r="678" spans="1:32" ht="11.45" customHeight="1" x14ac:dyDescent="0.2"/>
    <row r="679" spans="1:32" ht="11.45" customHeight="1" x14ac:dyDescent="0.2"/>
    <row r="680" spans="1:32" ht="14.25" customHeight="1" x14ac:dyDescent="0.2">
      <c r="C680" s="380" t="s">
        <v>399</v>
      </c>
      <c r="D680" s="380"/>
      <c r="E680" s="380"/>
      <c r="F680" s="380"/>
      <c r="G680" s="380"/>
      <c r="H680" s="380"/>
      <c r="I680" s="380"/>
      <c r="J680" s="380"/>
      <c r="K680" s="380"/>
      <c r="L680" s="380"/>
      <c r="M680" s="380"/>
      <c r="N680" s="380"/>
      <c r="O680" s="380"/>
      <c r="P680" s="380"/>
      <c r="Q680" s="380"/>
      <c r="R680" s="380"/>
      <c r="S680" s="380"/>
      <c r="T680" s="380"/>
      <c r="U680" s="380"/>
      <c r="V680" s="380"/>
      <c r="W680" s="380"/>
      <c r="X680" s="380"/>
      <c r="Y680" s="380"/>
      <c r="Z680" s="380"/>
      <c r="AA680" s="380"/>
      <c r="AB680" s="380"/>
      <c r="AC680" s="380"/>
      <c r="AD680" s="380"/>
      <c r="AE680" s="380"/>
      <c r="AF680" s="380"/>
    </row>
    <row r="681" spans="1:32" ht="11.45" customHeight="1" x14ac:dyDescent="0.2"/>
    <row r="682" spans="1:32" ht="14.25" customHeight="1" x14ac:dyDescent="0.2">
      <c r="C682" s="381" t="s">
        <v>400</v>
      </c>
      <c r="D682" s="381"/>
      <c r="E682" s="381"/>
      <c r="F682" s="381"/>
      <c r="G682" s="381"/>
      <c r="H682" s="381"/>
      <c r="I682" s="381"/>
      <c r="J682" s="381"/>
      <c r="K682" s="381"/>
      <c r="L682" s="381"/>
      <c r="M682" s="381"/>
      <c r="N682" s="381"/>
      <c r="O682" s="381"/>
      <c r="P682" s="381"/>
      <c r="Q682" s="381"/>
      <c r="R682" s="381"/>
      <c r="S682" s="381"/>
      <c r="T682" s="381"/>
      <c r="U682" s="381"/>
      <c r="V682" s="381"/>
      <c r="W682" s="381"/>
      <c r="X682" s="381"/>
      <c r="Y682" s="381"/>
      <c r="Z682" s="381"/>
      <c r="AA682" s="381"/>
      <c r="AB682" s="381"/>
      <c r="AC682" s="381"/>
      <c r="AD682" s="381"/>
      <c r="AE682" s="381"/>
      <c r="AF682" s="381"/>
    </row>
    <row r="683" spans="1:32" s="57" customFormat="1" ht="11.45" customHeight="1" thickBot="1" x14ac:dyDescent="0.25">
      <c r="B683" s="58"/>
      <c r="C683" s="382"/>
      <c r="D683" s="382"/>
      <c r="E683" s="382"/>
      <c r="F683" s="382"/>
      <c r="G683" s="382"/>
      <c r="H683" s="382"/>
      <c r="I683" s="382"/>
      <c r="J683" s="382"/>
      <c r="K683" s="382"/>
      <c r="L683" s="382"/>
      <c r="M683" s="382"/>
      <c r="N683" s="382"/>
      <c r="O683" s="382"/>
      <c r="P683" s="382"/>
      <c r="Q683" s="382"/>
      <c r="R683" s="382"/>
      <c r="S683" s="382"/>
      <c r="T683" s="382"/>
      <c r="U683" s="382"/>
      <c r="V683" s="382"/>
      <c r="W683" s="382"/>
      <c r="X683" s="382"/>
      <c r="Y683" s="382"/>
      <c r="Z683" s="382"/>
      <c r="AA683" s="382"/>
      <c r="AB683" s="382"/>
      <c r="AC683" s="382"/>
      <c r="AD683" s="382"/>
      <c r="AE683" s="382"/>
      <c r="AF683" s="382"/>
    </row>
    <row r="684" spans="1:32" ht="12" customHeight="1" x14ac:dyDescent="0.2">
      <c r="C684" s="182" t="s">
        <v>227</v>
      </c>
      <c r="D684" s="183"/>
      <c r="E684" s="183"/>
      <c r="F684" s="183"/>
      <c r="G684" s="183"/>
      <c r="H684" s="183"/>
      <c r="I684" s="183"/>
      <c r="J684" s="183"/>
      <c r="K684" s="183"/>
      <c r="L684" s="184"/>
      <c r="M684" s="292" t="s">
        <v>54</v>
      </c>
      <c r="N684" s="293"/>
      <c r="O684" s="293"/>
      <c r="P684" s="293"/>
      <c r="Q684" s="293"/>
      <c r="R684" s="293"/>
      <c r="S684" s="293"/>
      <c r="T684" s="293"/>
      <c r="U684" s="293"/>
      <c r="V684" s="294"/>
      <c r="W684" s="292" t="s">
        <v>55</v>
      </c>
      <c r="X684" s="293"/>
      <c r="Y684" s="293"/>
      <c r="Z684" s="293"/>
      <c r="AA684" s="293"/>
      <c r="AB684" s="293"/>
      <c r="AC684" s="293"/>
      <c r="AD684" s="293"/>
      <c r="AE684" s="293"/>
      <c r="AF684" s="294"/>
    </row>
    <row r="685" spans="1:32" ht="12" thickBot="1" x14ac:dyDescent="0.25">
      <c r="C685" s="185"/>
      <c r="D685" s="186"/>
      <c r="E685" s="186"/>
      <c r="F685" s="186"/>
      <c r="G685" s="186"/>
      <c r="H685" s="186"/>
      <c r="I685" s="186"/>
      <c r="J685" s="186"/>
      <c r="K685" s="186"/>
      <c r="L685" s="187"/>
      <c r="M685" s="295"/>
      <c r="N685" s="296"/>
      <c r="O685" s="296"/>
      <c r="P685" s="296"/>
      <c r="Q685" s="296"/>
      <c r="R685" s="296"/>
      <c r="S685" s="296"/>
      <c r="T685" s="296"/>
      <c r="U685" s="296"/>
      <c r="V685" s="297"/>
      <c r="W685" s="295"/>
      <c r="X685" s="296"/>
      <c r="Y685" s="296"/>
      <c r="Z685" s="296"/>
      <c r="AA685" s="296"/>
      <c r="AB685" s="296"/>
      <c r="AC685" s="296"/>
      <c r="AD685" s="296"/>
      <c r="AE685" s="296"/>
      <c r="AF685" s="297"/>
    </row>
    <row r="686" spans="1:32" s="22" customFormat="1" ht="22.5" customHeight="1" x14ac:dyDescent="0.2">
      <c r="A686" s="59"/>
      <c r="B686" s="60"/>
      <c r="C686" s="318" t="s">
        <v>401</v>
      </c>
      <c r="D686" s="319"/>
      <c r="E686" s="319"/>
      <c r="F686" s="319"/>
      <c r="G686" s="319"/>
      <c r="H686" s="319"/>
      <c r="I686" s="319"/>
      <c r="J686" s="319"/>
      <c r="K686" s="319"/>
      <c r="L686" s="320"/>
      <c r="M686" s="360">
        <f>SUM(M687:V691)</f>
        <v>0</v>
      </c>
      <c r="N686" s="361"/>
      <c r="O686" s="361"/>
      <c r="P686" s="361"/>
      <c r="Q686" s="361"/>
      <c r="R686" s="361"/>
      <c r="S686" s="361"/>
      <c r="T686" s="361"/>
      <c r="U686" s="361"/>
      <c r="V686" s="362"/>
      <c r="W686" s="321">
        <f>SUM(W687:AF691)</f>
        <v>0</v>
      </c>
      <c r="X686" s="322"/>
      <c r="Y686" s="322"/>
      <c r="Z686" s="322"/>
      <c r="AA686" s="322"/>
      <c r="AB686" s="322"/>
      <c r="AC686" s="322"/>
      <c r="AD686" s="322"/>
      <c r="AE686" s="322"/>
      <c r="AF686" s="323"/>
    </row>
    <row r="687" spans="1:32" s="22" customFormat="1" ht="14.25" customHeight="1" x14ac:dyDescent="0.2">
      <c r="A687" s="59"/>
      <c r="B687" s="60"/>
      <c r="C687" s="155" t="s">
        <v>402</v>
      </c>
      <c r="D687" s="156"/>
      <c r="E687" s="156"/>
      <c r="F687" s="156"/>
      <c r="G687" s="156"/>
      <c r="H687" s="156"/>
      <c r="I687" s="156"/>
      <c r="J687" s="156"/>
      <c r="K687" s="156"/>
      <c r="L687" s="157"/>
      <c r="M687" s="167">
        <v>0</v>
      </c>
      <c r="N687" s="168"/>
      <c r="O687" s="168"/>
      <c r="P687" s="168"/>
      <c r="Q687" s="168"/>
      <c r="R687" s="168"/>
      <c r="S687" s="168"/>
      <c r="T687" s="168"/>
      <c r="U687" s="168"/>
      <c r="V687" s="169"/>
      <c r="W687" s="167">
        <v>0</v>
      </c>
      <c r="X687" s="168"/>
      <c r="Y687" s="168"/>
      <c r="Z687" s="168"/>
      <c r="AA687" s="168"/>
      <c r="AB687" s="168"/>
      <c r="AC687" s="168"/>
      <c r="AD687" s="168"/>
      <c r="AE687" s="168"/>
      <c r="AF687" s="169"/>
    </row>
    <row r="688" spans="1:32" s="22" customFormat="1" ht="14.25" customHeight="1" x14ac:dyDescent="0.2">
      <c r="A688" s="59"/>
      <c r="B688" s="60"/>
      <c r="C688" s="155" t="s">
        <v>403</v>
      </c>
      <c r="D688" s="156"/>
      <c r="E688" s="156"/>
      <c r="F688" s="156"/>
      <c r="G688" s="156"/>
      <c r="H688" s="156"/>
      <c r="I688" s="156"/>
      <c r="J688" s="156"/>
      <c r="K688" s="156"/>
      <c r="L688" s="157"/>
      <c r="M688" s="167">
        <v>0</v>
      </c>
      <c r="N688" s="168"/>
      <c r="O688" s="168"/>
      <c r="P688" s="168"/>
      <c r="Q688" s="168"/>
      <c r="R688" s="168"/>
      <c r="S688" s="168"/>
      <c r="T688" s="168"/>
      <c r="U688" s="168"/>
      <c r="V688" s="169"/>
      <c r="W688" s="309">
        <v>0</v>
      </c>
      <c r="X688" s="310"/>
      <c r="Y688" s="310"/>
      <c r="Z688" s="310"/>
      <c r="AA688" s="310"/>
      <c r="AB688" s="310"/>
      <c r="AC688" s="310"/>
      <c r="AD688" s="310"/>
      <c r="AE688" s="310"/>
      <c r="AF688" s="311"/>
    </row>
    <row r="689" spans="1:32" s="22" customFormat="1" ht="14.25" customHeight="1" x14ac:dyDescent="0.2">
      <c r="A689" s="59"/>
      <c r="B689" s="60"/>
      <c r="C689" s="155" t="s">
        <v>404</v>
      </c>
      <c r="D689" s="156"/>
      <c r="E689" s="156"/>
      <c r="F689" s="156"/>
      <c r="G689" s="156"/>
      <c r="H689" s="156"/>
      <c r="I689" s="156"/>
      <c r="J689" s="156"/>
      <c r="K689" s="156"/>
      <c r="L689" s="157"/>
      <c r="M689" s="167"/>
      <c r="N689" s="168"/>
      <c r="O689" s="168"/>
      <c r="P689" s="168"/>
      <c r="Q689" s="168"/>
      <c r="R689" s="168"/>
      <c r="S689" s="168"/>
      <c r="T689" s="168"/>
      <c r="U689" s="168"/>
      <c r="V689" s="169"/>
      <c r="W689" s="309"/>
      <c r="X689" s="310"/>
      <c r="Y689" s="310"/>
      <c r="Z689" s="310"/>
      <c r="AA689" s="310"/>
      <c r="AB689" s="310"/>
      <c r="AC689" s="310"/>
      <c r="AD689" s="310"/>
      <c r="AE689" s="310"/>
      <c r="AF689" s="311"/>
    </row>
    <row r="690" spans="1:32" s="22" customFormat="1" ht="14.25" customHeight="1" x14ac:dyDescent="0.2">
      <c r="A690" s="59"/>
      <c r="B690" s="60"/>
      <c r="C690" s="155" t="s">
        <v>405</v>
      </c>
      <c r="D690" s="156"/>
      <c r="E690" s="156"/>
      <c r="F690" s="156"/>
      <c r="G690" s="156"/>
      <c r="H690" s="156"/>
      <c r="I690" s="156"/>
      <c r="J690" s="156"/>
      <c r="K690" s="156"/>
      <c r="L690" s="157"/>
      <c r="M690" s="167"/>
      <c r="N690" s="168"/>
      <c r="O690" s="168"/>
      <c r="P690" s="168"/>
      <c r="Q690" s="168"/>
      <c r="R690" s="168"/>
      <c r="S690" s="168"/>
      <c r="T690" s="168"/>
      <c r="U690" s="168"/>
      <c r="V690" s="169"/>
      <c r="W690" s="309"/>
      <c r="X690" s="310"/>
      <c r="Y690" s="310"/>
      <c r="Z690" s="310"/>
      <c r="AA690" s="310"/>
      <c r="AB690" s="310"/>
      <c r="AC690" s="310"/>
      <c r="AD690" s="310"/>
      <c r="AE690" s="310"/>
      <c r="AF690" s="311"/>
    </row>
    <row r="691" spans="1:32" s="22" customFormat="1" ht="14.25" customHeight="1" x14ac:dyDescent="0.2">
      <c r="A691" s="59"/>
      <c r="B691" s="60"/>
      <c r="C691" s="155" t="s">
        <v>406</v>
      </c>
      <c r="D691" s="156"/>
      <c r="E691" s="156"/>
      <c r="F691" s="156"/>
      <c r="G691" s="156"/>
      <c r="H691" s="156"/>
      <c r="I691" s="156"/>
      <c r="J691" s="156"/>
      <c r="K691" s="156"/>
      <c r="L691" s="157"/>
      <c r="M691" s="167">
        <v>0</v>
      </c>
      <c r="N691" s="168"/>
      <c r="O691" s="168"/>
      <c r="P691" s="168"/>
      <c r="Q691" s="168"/>
      <c r="R691" s="168"/>
      <c r="S691" s="168"/>
      <c r="T691" s="168"/>
      <c r="U691" s="168"/>
      <c r="V691" s="169"/>
      <c r="W691" s="309">
        <v>0</v>
      </c>
      <c r="X691" s="310"/>
      <c r="Y691" s="310"/>
      <c r="Z691" s="310"/>
      <c r="AA691" s="310"/>
      <c r="AB691" s="310"/>
      <c r="AC691" s="310"/>
      <c r="AD691" s="310"/>
      <c r="AE691" s="310"/>
      <c r="AF691" s="311"/>
    </row>
    <row r="692" spans="1:32" s="22" customFormat="1" ht="22.5" customHeight="1" x14ac:dyDescent="0.2">
      <c r="A692" s="59"/>
      <c r="B692" s="60"/>
      <c r="C692" s="351" t="s">
        <v>407</v>
      </c>
      <c r="D692" s="352"/>
      <c r="E692" s="352"/>
      <c r="F692" s="352"/>
      <c r="G692" s="352"/>
      <c r="H692" s="352"/>
      <c r="I692" s="352"/>
      <c r="J692" s="352"/>
      <c r="K692" s="352"/>
      <c r="L692" s="353"/>
      <c r="M692" s="377">
        <f>SUM(M693:V702)</f>
        <v>56064.21</v>
      </c>
      <c r="N692" s="378"/>
      <c r="O692" s="378"/>
      <c r="P692" s="378"/>
      <c r="Q692" s="378"/>
      <c r="R692" s="378"/>
      <c r="S692" s="378"/>
      <c r="T692" s="378"/>
      <c r="U692" s="378"/>
      <c r="V692" s="379"/>
      <c r="W692" s="354">
        <f>SUM(W693:AF702)</f>
        <v>147888.82</v>
      </c>
      <c r="X692" s="355"/>
      <c r="Y692" s="355"/>
      <c r="Z692" s="355"/>
      <c r="AA692" s="355"/>
      <c r="AB692" s="355"/>
      <c r="AC692" s="355"/>
      <c r="AD692" s="355"/>
      <c r="AE692" s="355"/>
      <c r="AF692" s="356"/>
    </row>
    <row r="693" spans="1:32" s="22" customFormat="1" ht="22.5" customHeight="1" x14ac:dyDescent="0.2">
      <c r="A693" s="59"/>
      <c r="B693" s="60"/>
      <c r="C693" s="164" t="s">
        <v>408</v>
      </c>
      <c r="D693" s="165"/>
      <c r="E693" s="165"/>
      <c r="F693" s="165"/>
      <c r="G693" s="165"/>
      <c r="H693" s="165"/>
      <c r="I693" s="165"/>
      <c r="J693" s="165"/>
      <c r="K693" s="165"/>
      <c r="L693" s="166"/>
      <c r="M693" s="167">
        <v>0</v>
      </c>
      <c r="N693" s="168"/>
      <c r="O693" s="168"/>
      <c r="P693" s="168"/>
      <c r="Q693" s="168"/>
      <c r="R693" s="168"/>
      <c r="S693" s="168"/>
      <c r="T693" s="168"/>
      <c r="U693" s="168"/>
      <c r="V693" s="169"/>
      <c r="W693" s="309">
        <v>0</v>
      </c>
      <c r="X693" s="310"/>
      <c r="Y693" s="310"/>
      <c r="Z693" s="310"/>
      <c r="AA693" s="310"/>
      <c r="AB693" s="310"/>
      <c r="AC693" s="310"/>
      <c r="AD693" s="310"/>
      <c r="AE693" s="310"/>
      <c r="AF693" s="311"/>
    </row>
    <row r="694" spans="1:32" s="22" customFormat="1" ht="14.25" customHeight="1" x14ac:dyDescent="0.2">
      <c r="A694" s="59"/>
      <c r="B694" s="60"/>
      <c r="C694" s="155" t="s">
        <v>409</v>
      </c>
      <c r="D694" s="156"/>
      <c r="E694" s="156"/>
      <c r="F694" s="156"/>
      <c r="G694" s="156"/>
      <c r="H694" s="156"/>
      <c r="I694" s="156"/>
      <c r="J694" s="156"/>
      <c r="K694" s="156"/>
      <c r="L694" s="157"/>
      <c r="M694" s="167"/>
      <c r="N694" s="168"/>
      <c r="O694" s="168"/>
      <c r="P694" s="168"/>
      <c r="Q694" s="168"/>
      <c r="R694" s="168"/>
      <c r="S694" s="168"/>
      <c r="T694" s="168"/>
      <c r="U694" s="168"/>
      <c r="V694" s="169"/>
      <c r="W694" s="167">
        <v>18848.48</v>
      </c>
      <c r="X694" s="168"/>
      <c r="Y694" s="168"/>
      <c r="Z694" s="168"/>
      <c r="AA694" s="168"/>
      <c r="AB694" s="168"/>
      <c r="AC694" s="168"/>
      <c r="AD694" s="168"/>
      <c r="AE694" s="168"/>
      <c r="AF694" s="169"/>
    </row>
    <row r="695" spans="1:32" s="22" customFormat="1" ht="14.25" customHeight="1" x14ac:dyDescent="0.2">
      <c r="A695" s="59"/>
      <c r="B695" s="60"/>
      <c r="C695" s="155" t="s">
        <v>410</v>
      </c>
      <c r="D695" s="156"/>
      <c r="E695" s="156"/>
      <c r="F695" s="156"/>
      <c r="G695" s="156"/>
      <c r="H695" s="156"/>
      <c r="I695" s="156"/>
      <c r="J695" s="156"/>
      <c r="K695" s="156"/>
      <c r="L695" s="157"/>
      <c r="M695" s="167">
        <v>42990</v>
      </c>
      <c r="N695" s="168"/>
      <c r="O695" s="168"/>
      <c r="P695" s="168"/>
      <c r="Q695" s="168"/>
      <c r="R695" s="168"/>
      <c r="S695" s="168"/>
      <c r="T695" s="168"/>
      <c r="U695" s="168"/>
      <c r="V695" s="169"/>
      <c r="W695" s="167">
        <v>123653.18</v>
      </c>
      <c r="X695" s="168"/>
      <c r="Y695" s="168"/>
      <c r="Z695" s="168"/>
      <c r="AA695" s="168"/>
      <c r="AB695" s="168"/>
      <c r="AC695" s="168"/>
      <c r="AD695" s="168"/>
      <c r="AE695" s="168"/>
      <c r="AF695" s="169"/>
    </row>
    <row r="696" spans="1:32" s="22" customFormat="1" ht="14.25" customHeight="1" x14ac:dyDescent="0.2">
      <c r="A696" s="59"/>
      <c r="B696" s="60"/>
      <c r="C696" s="155" t="s">
        <v>411</v>
      </c>
      <c r="D696" s="156"/>
      <c r="E696" s="156"/>
      <c r="F696" s="156"/>
      <c r="G696" s="156"/>
      <c r="H696" s="156"/>
      <c r="I696" s="156"/>
      <c r="J696" s="156"/>
      <c r="K696" s="156"/>
      <c r="L696" s="157"/>
      <c r="M696" s="167"/>
      <c r="N696" s="168"/>
      <c r="O696" s="168"/>
      <c r="P696" s="168"/>
      <c r="Q696" s="168"/>
      <c r="R696" s="168"/>
      <c r="S696" s="168"/>
      <c r="T696" s="168"/>
      <c r="U696" s="168"/>
      <c r="V696" s="169"/>
      <c r="W696" s="167"/>
      <c r="X696" s="168"/>
      <c r="Y696" s="168"/>
      <c r="Z696" s="168"/>
      <c r="AA696" s="168"/>
      <c r="AB696" s="168"/>
      <c r="AC696" s="168"/>
      <c r="AD696" s="168"/>
      <c r="AE696" s="168"/>
      <c r="AF696" s="169"/>
    </row>
    <row r="697" spans="1:32" s="22" customFormat="1" ht="14.25" customHeight="1" x14ac:dyDescent="0.2">
      <c r="A697" s="59"/>
      <c r="B697" s="60"/>
      <c r="C697" s="155" t="s">
        <v>412</v>
      </c>
      <c r="D697" s="156"/>
      <c r="E697" s="156"/>
      <c r="F697" s="156"/>
      <c r="G697" s="156"/>
      <c r="H697" s="156"/>
      <c r="I697" s="156"/>
      <c r="J697" s="156"/>
      <c r="K697" s="156"/>
      <c r="L697" s="157"/>
      <c r="M697" s="167"/>
      <c r="N697" s="168"/>
      <c r="O697" s="168"/>
      <c r="P697" s="168"/>
      <c r="Q697" s="168"/>
      <c r="R697" s="168"/>
      <c r="S697" s="168"/>
      <c r="T697" s="168"/>
      <c r="U697" s="168"/>
      <c r="V697" s="169"/>
      <c r="W697" s="167"/>
      <c r="X697" s="168"/>
      <c r="Y697" s="168"/>
      <c r="Z697" s="168"/>
      <c r="AA697" s="168"/>
      <c r="AB697" s="168"/>
      <c r="AC697" s="168"/>
      <c r="AD697" s="168"/>
      <c r="AE697" s="168"/>
      <c r="AF697" s="169"/>
    </row>
    <row r="698" spans="1:32" s="22" customFormat="1" ht="14.25" customHeight="1" x14ac:dyDescent="0.2">
      <c r="A698" s="59"/>
      <c r="B698" s="60"/>
      <c r="C698" s="155" t="s">
        <v>413</v>
      </c>
      <c r="D698" s="156"/>
      <c r="E698" s="156"/>
      <c r="F698" s="156"/>
      <c r="G698" s="156"/>
      <c r="H698" s="156"/>
      <c r="I698" s="156"/>
      <c r="J698" s="156"/>
      <c r="K698" s="156"/>
      <c r="L698" s="157"/>
      <c r="M698" s="167"/>
      <c r="N698" s="168"/>
      <c r="O698" s="168"/>
      <c r="P698" s="168"/>
      <c r="Q698" s="168"/>
      <c r="R698" s="168"/>
      <c r="S698" s="168"/>
      <c r="T698" s="168"/>
      <c r="U698" s="168"/>
      <c r="V698" s="169"/>
      <c r="W698" s="167"/>
      <c r="X698" s="168"/>
      <c r="Y698" s="168"/>
      <c r="Z698" s="168"/>
      <c r="AA698" s="168"/>
      <c r="AB698" s="168"/>
      <c r="AC698" s="168"/>
      <c r="AD698" s="168"/>
      <c r="AE698" s="168"/>
      <c r="AF698" s="169"/>
    </row>
    <row r="699" spans="1:32" s="22" customFormat="1" ht="14.25" customHeight="1" x14ac:dyDescent="0.2">
      <c r="A699" s="59"/>
      <c r="B699" s="60"/>
      <c r="C699" s="155" t="s">
        <v>414</v>
      </c>
      <c r="D699" s="156"/>
      <c r="E699" s="156"/>
      <c r="F699" s="156"/>
      <c r="G699" s="156"/>
      <c r="H699" s="156"/>
      <c r="I699" s="156"/>
      <c r="J699" s="156"/>
      <c r="K699" s="156"/>
      <c r="L699" s="157"/>
      <c r="M699" s="167"/>
      <c r="N699" s="168"/>
      <c r="O699" s="168"/>
      <c r="P699" s="168"/>
      <c r="Q699" s="168"/>
      <c r="R699" s="168"/>
      <c r="S699" s="168"/>
      <c r="T699" s="168"/>
      <c r="U699" s="168"/>
      <c r="V699" s="169"/>
      <c r="W699" s="167"/>
      <c r="X699" s="168"/>
      <c r="Y699" s="168"/>
      <c r="Z699" s="168"/>
      <c r="AA699" s="168"/>
      <c r="AB699" s="168"/>
      <c r="AC699" s="168"/>
      <c r="AD699" s="168"/>
      <c r="AE699" s="168"/>
      <c r="AF699" s="169"/>
    </row>
    <row r="700" spans="1:32" s="22" customFormat="1" ht="14.25" customHeight="1" x14ac:dyDescent="0.2">
      <c r="A700" s="59"/>
      <c r="B700" s="60"/>
      <c r="C700" s="155" t="s">
        <v>415</v>
      </c>
      <c r="D700" s="156"/>
      <c r="E700" s="156"/>
      <c r="F700" s="156"/>
      <c r="G700" s="156"/>
      <c r="H700" s="156"/>
      <c r="I700" s="156"/>
      <c r="J700" s="156"/>
      <c r="K700" s="156"/>
      <c r="L700" s="157"/>
      <c r="M700" s="167">
        <v>3797.84</v>
      </c>
      <c r="N700" s="168"/>
      <c r="O700" s="168"/>
      <c r="P700" s="168"/>
      <c r="Q700" s="168"/>
      <c r="R700" s="168"/>
      <c r="S700" s="168"/>
      <c r="T700" s="168"/>
      <c r="U700" s="168"/>
      <c r="V700" s="169"/>
      <c r="W700" s="167"/>
      <c r="X700" s="168"/>
      <c r="Y700" s="168"/>
      <c r="Z700" s="168"/>
      <c r="AA700" s="168"/>
      <c r="AB700" s="168"/>
      <c r="AC700" s="168"/>
      <c r="AD700" s="168"/>
      <c r="AE700" s="168"/>
      <c r="AF700" s="169"/>
    </row>
    <row r="701" spans="1:32" s="22" customFormat="1" ht="14.25" customHeight="1" x14ac:dyDescent="0.2">
      <c r="A701" s="59"/>
      <c r="B701" s="60"/>
      <c r="C701" s="155" t="s">
        <v>416</v>
      </c>
      <c r="D701" s="156"/>
      <c r="E701" s="156"/>
      <c r="F701" s="156"/>
      <c r="G701" s="156"/>
      <c r="H701" s="156"/>
      <c r="I701" s="156"/>
      <c r="J701" s="156"/>
      <c r="K701" s="156"/>
      <c r="L701" s="157"/>
      <c r="M701" s="167"/>
      <c r="N701" s="168"/>
      <c r="O701" s="168"/>
      <c r="P701" s="168"/>
      <c r="Q701" s="168"/>
      <c r="R701" s="168"/>
      <c r="S701" s="168"/>
      <c r="T701" s="168"/>
      <c r="U701" s="168"/>
      <c r="V701" s="169"/>
      <c r="W701" s="167">
        <v>506.26</v>
      </c>
      <c r="X701" s="168"/>
      <c r="Y701" s="168"/>
      <c r="Z701" s="168"/>
      <c r="AA701" s="168"/>
      <c r="AB701" s="168"/>
      <c r="AC701" s="168"/>
      <c r="AD701" s="168"/>
      <c r="AE701" s="168"/>
      <c r="AF701" s="169"/>
    </row>
    <row r="702" spans="1:32" s="22" customFormat="1" ht="14.25" customHeight="1" x14ac:dyDescent="0.2">
      <c r="A702" s="59"/>
      <c r="B702" s="60"/>
      <c r="C702" s="155" t="s">
        <v>406</v>
      </c>
      <c r="D702" s="156"/>
      <c r="E702" s="156"/>
      <c r="F702" s="156"/>
      <c r="G702" s="156"/>
      <c r="H702" s="156"/>
      <c r="I702" s="156"/>
      <c r="J702" s="156"/>
      <c r="K702" s="156"/>
      <c r="L702" s="157"/>
      <c r="M702" s="167">
        <v>9276.3700000000008</v>
      </c>
      <c r="N702" s="168"/>
      <c r="O702" s="168"/>
      <c r="P702" s="168"/>
      <c r="Q702" s="168"/>
      <c r="R702" s="168"/>
      <c r="S702" s="168"/>
      <c r="T702" s="168"/>
      <c r="U702" s="168"/>
      <c r="V702" s="169"/>
      <c r="W702" s="167">
        <v>4880.8999999999996</v>
      </c>
      <c r="X702" s="168"/>
      <c r="Y702" s="168"/>
      <c r="Z702" s="168"/>
      <c r="AA702" s="168"/>
      <c r="AB702" s="168"/>
      <c r="AC702" s="168"/>
      <c r="AD702" s="168"/>
      <c r="AE702" s="168"/>
      <c r="AF702" s="169"/>
    </row>
    <row r="703" spans="1:32" s="22" customFormat="1" ht="14.25" customHeight="1" x14ac:dyDescent="0.2">
      <c r="A703" s="59"/>
      <c r="B703" s="60"/>
      <c r="C703" s="351" t="s">
        <v>417</v>
      </c>
      <c r="D703" s="352"/>
      <c r="E703" s="352"/>
      <c r="F703" s="352"/>
      <c r="G703" s="352"/>
      <c r="H703" s="352"/>
      <c r="I703" s="352"/>
      <c r="J703" s="352"/>
      <c r="K703" s="352"/>
      <c r="L703" s="353"/>
      <c r="M703" s="377">
        <f>SUM(M704,M705,M706)</f>
        <v>0</v>
      </c>
      <c r="N703" s="378"/>
      <c r="O703" s="378"/>
      <c r="P703" s="378"/>
      <c r="Q703" s="378"/>
      <c r="R703" s="378"/>
      <c r="S703" s="378"/>
      <c r="T703" s="378"/>
      <c r="U703" s="378"/>
      <c r="V703" s="379"/>
      <c r="W703" s="354">
        <v>1</v>
      </c>
      <c r="X703" s="355"/>
      <c r="Y703" s="355"/>
      <c r="Z703" s="355"/>
      <c r="AA703" s="355"/>
      <c r="AB703" s="355"/>
      <c r="AC703" s="355"/>
      <c r="AD703" s="355"/>
      <c r="AE703" s="355"/>
      <c r="AF703" s="356"/>
    </row>
    <row r="704" spans="1:32" s="22" customFormat="1" ht="14.25" customHeight="1" x14ac:dyDescent="0.2">
      <c r="A704" s="59"/>
      <c r="B704" s="60"/>
      <c r="C704" s="345" t="s">
        <v>418</v>
      </c>
      <c r="D704" s="346"/>
      <c r="E704" s="346"/>
      <c r="F704" s="346"/>
      <c r="G704" s="346"/>
      <c r="H704" s="346"/>
      <c r="I704" s="346"/>
      <c r="J704" s="346"/>
      <c r="K704" s="346"/>
      <c r="L704" s="347"/>
      <c r="M704" s="167">
        <v>0</v>
      </c>
      <c r="N704" s="168"/>
      <c r="O704" s="168"/>
      <c r="P704" s="168"/>
      <c r="Q704" s="168"/>
      <c r="R704" s="168"/>
      <c r="S704" s="168"/>
      <c r="T704" s="168"/>
      <c r="U704" s="168"/>
      <c r="V704" s="169"/>
      <c r="W704" s="167">
        <v>0</v>
      </c>
      <c r="X704" s="168"/>
      <c r="Y704" s="168"/>
      <c r="Z704" s="168"/>
      <c r="AA704" s="168"/>
      <c r="AB704" s="168"/>
      <c r="AC704" s="168"/>
      <c r="AD704" s="168"/>
      <c r="AE704" s="168"/>
      <c r="AF704" s="169"/>
    </row>
    <row r="705" spans="1:32" s="22" customFormat="1" ht="22.5" customHeight="1" x14ac:dyDescent="0.2">
      <c r="A705" s="59"/>
      <c r="B705" s="60"/>
      <c r="C705" s="155" t="s">
        <v>419</v>
      </c>
      <c r="D705" s="156"/>
      <c r="E705" s="156"/>
      <c r="F705" s="156"/>
      <c r="G705" s="156"/>
      <c r="H705" s="156"/>
      <c r="I705" s="156"/>
      <c r="J705" s="156"/>
      <c r="K705" s="156"/>
      <c r="L705" s="157"/>
      <c r="M705" s="167"/>
      <c r="N705" s="168"/>
      <c r="O705" s="168"/>
      <c r="P705" s="168"/>
      <c r="Q705" s="168"/>
      <c r="R705" s="168"/>
      <c r="S705" s="168"/>
      <c r="T705" s="168"/>
      <c r="U705" s="168"/>
      <c r="V705" s="169"/>
      <c r="W705" s="309">
        <v>0.73</v>
      </c>
      <c r="X705" s="310"/>
      <c r="Y705" s="310"/>
      <c r="Z705" s="310"/>
      <c r="AA705" s="310"/>
      <c r="AB705" s="310"/>
      <c r="AC705" s="310"/>
      <c r="AD705" s="310"/>
      <c r="AE705" s="310"/>
      <c r="AF705" s="311"/>
    </row>
    <row r="706" spans="1:32" s="22" customFormat="1" ht="14.25" customHeight="1" thickBot="1" x14ac:dyDescent="0.25">
      <c r="A706" s="59"/>
      <c r="B706" s="60"/>
      <c r="C706" s="371" t="s">
        <v>420</v>
      </c>
      <c r="D706" s="372"/>
      <c r="E706" s="372"/>
      <c r="F706" s="372"/>
      <c r="G706" s="372"/>
      <c r="H706" s="372"/>
      <c r="I706" s="372"/>
      <c r="J706" s="372"/>
      <c r="K706" s="372"/>
      <c r="L706" s="373"/>
      <c r="M706" s="374"/>
      <c r="N706" s="375"/>
      <c r="O706" s="375"/>
      <c r="P706" s="375"/>
      <c r="Q706" s="375"/>
      <c r="R706" s="375"/>
      <c r="S706" s="375"/>
      <c r="T706" s="375"/>
      <c r="U706" s="375"/>
      <c r="V706" s="376"/>
      <c r="W706" s="315">
        <v>0</v>
      </c>
      <c r="X706" s="316"/>
      <c r="Y706" s="316"/>
      <c r="Z706" s="316"/>
      <c r="AA706" s="316"/>
      <c r="AB706" s="316"/>
      <c r="AC706" s="316"/>
      <c r="AD706" s="316"/>
      <c r="AE706" s="316"/>
      <c r="AF706" s="317"/>
    </row>
    <row r="707" spans="1:32" s="22" customFormat="1" ht="14.25" customHeight="1" x14ac:dyDescent="0.2">
      <c r="A707" s="59"/>
      <c r="B707" s="60"/>
      <c r="C707" s="61"/>
      <c r="D707" s="61"/>
      <c r="E707" s="61"/>
      <c r="F707" s="61"/>
      <c r="G707" s="61"/>
      <c r="H707" s="61"/>
      <c r="I707" s="61"/>
      <c r="J707" s="61"/>
      <c r="K707" s="61"/>
      <c r="L707" s="61"/>
      <c r="M707" s="62"/>
      <c r="N707" s="62"/>
      <c r="O707" s="62"/>
      <c r="P707" s="62"/>
      <c r="Q707" s="62"/>
      <c r="R707" s="62"/>
      <c r="S707" s="62"/>
      <c r="T707" s="62"/>
      <c r="U707" s="62"/>
      <c r="V707" s="62"/>
      <c r="W707" s="63"/>
      <c r="X707" s="63"/>
      <c r="Y707" s="63"/>
      <c r="Z707" s="63"/>
      <c r="AA707" s="63"/>
      <c r="AB707" s="63"/>
      <c r="AC707" s="63"/>
      <c r="AD707" s="63"/>
      <c r="AE707" s="63"/>
      <c r="AF707" s="63"/>
    </row>
    <row r="708" spans="1:32" s="22" customFormat="1" ht="14.25" customHeight="1" x14ac:dyDescent="0.2">
      <c r="A708" s="59"/>
      <c r="B708" s="60"/>
      <c r="C708" s="61"/>
      <c r="D708" s="61"/>
      <c r="E708" s="61"/>
      <c r="F708" s="61"/>
      <c r="G708" s="61"/>
      <c r="H708" s="61"/>
      <c r="I708" s="61"/>
      <c r="J708" s="61"/>
      <c r="K708" s="61"/>
      <c r="L708" s="61"/>
      <c r="M708" s="62"/>
      <c r="N708" s="62"/>
      <c r="O708" s="62"/>
      <c r="P708" s="62"/>
      <c r="Q708" s="62"/>
      <c r="R708" s="62"/>
      <c r="S708" s="62"/>
      <c r="T708" s="62"/>
      <c r="U708" s="62"/>
      <c r="V708" s="62"/>
      <c r="W708" s="63"/>
      <c r="X708" s="63"/>
      <c r="Y708" s="63"/>
      <c r="Z708" s="63"/>
      <c r="AA708" s="63"/>
      <c r="AB708" s="63"/>
      <c r="AC708" s="63"/>
      <c r="AD708" s="63"/>
      <c r="AE708" s="63"/>
      <c r="AF708" s="63"/>
    </row>
    <row r="709" spans="1:32" s="22" customFormat="1" ht="14.25" customHeight="1" x14ac:dyDescent="0.2">
      <c r="A709" s="59"/>
      <c r="B709" s="60"/>
      <c r="C709" s="370" t="s">
        <v>594</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70"/>
      <c r="AE709" s="370"/>
      <c r="AF709" s="370"/>
    </row>
    <row r="710" spans="1:32" s="22" customFormat="1" ht="14.25" customHeight="1" x14ac:dyDescent="0.2">
      <c r="A710" s="59"/>
      <c r="B710" s="60"/>
      <c r="C710" s="370"/>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70"/>
      <c r="AE710" s="370"/>
      <c r="AF710" s="370"/>
    </row>
    <row r="711" spans="1:32" s="22" customFormat="1" ht="14.25" customHeight="1" x14ac:dyDescent="0.2">
      <c r="A711" s="59"/>
      <c r="B711" s="60"/>
      <c r="C711" s="370"/>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370"/>
      <c r="AD711" s="370"/>
      <c r="AE711" s="370"/>
      <c r="AF711" s="370"/>
    </row>
    <row r="712" spans="1:32" s="22" customFormat="1" ht="14.25" customHeight="1" x14ac:dyDescent="0.2">
      <c r="A712" s="59"/>
      <c r="B712" s="60"/>
      <c r="C712" s="370"/>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370"/>
      <c r="AD712" s="370"/>
      <c r="AE712" s="370"/>
      <c r="AF712" s="370"/>
    </row>
    <row r="713" spans="1:32" s="22" customFormat="1" ht="14.25" customHeight="1" x14ac:dyDescent="0.2">
      <c r="A713" s="59"/>
      <c r="B713" s="60"/>
      <c r="C713" s="61"/>
      <c r="D713" s="61"/>
      <c r="E713" s="61"/>
      <c r="F713" s="61"/>
      <c r="G713" s="61"/>
      <c r="H713" s="61"/>
      <c r="I713" s="61"/>
      <c r="J713" s="61"/>
      <c r="K713" s="61"/>
      <c r="L713" s="61"/>
      <c r="M713" s="62"/>
      <c r="N713" s="62"/>
      <c r="O713" s="62"/>
      <c r="P713" s="62"/>
      <c r="Q713" s="62"/>
      <c r="R713" s="62"/>
      <c r="S713" s="62"/>
      <c r="T713" s="62"/>
      <c r="U713" s="62"/>
      <c r="V713" s="62"/>
      <c r="W713" s="63"/>
      <c r="X713" s="63"/>
      <c r="Y713" s="63"/>
      <c r="Z713" s="63"/>
      <c r="AA713" s="63"/>
      <c r="AB713" s="63"/>
      <c r="AC713" s="63"/>
      <c r="AD713" s="63"/>
      <c r="AE713" s="63"/>
      <c r="AF713" s="63"/>
    </row>
    <row r="714" spans="1:32" s="22" customFormat="1" ht="12.75" x14ac:dyDescent="0.2">
      <c r="A714" s="59"/>
      <c r="B714" s="60"/>
      <c r="C714" s="64"/>
      <c r="D714" s="64"/>
      <c r="E714" s="64"/>
      <c r="F714" s="64"/>
      <c r="G714" s="64"/>
      <c r="H714" s="64"/>
      <c r="I714" s="64"/>
      <c r="J714" s="64"/>
      <c r="K714" s="64"/>
      <c r="L714" s="64"/>
      <c r="M714" s="65"/>
      <c r="N714" s="65"/>
      <c r="O714" s="65"/>
      <c r="P714" s="65"/>
      <c r="Q714" s="65"/>
      <c r="R714" s="65"/>
      <c r="S714" s="65"/>
      <c r="T714" s="65"/>
      <c r="U714" s="65"/>
      <c r="V714" s="65"/>
      <c r="W714" s="65"/>
      <c r="X714" s="65"/>
      <c r="Y714" s="65"/>
      <c r="Z714" s="65"/>
      <c r="AA714" s="65"/>
      <c r="AB714" s="65"/>
      <c r="AC714" s="65"/>
      <c r="AD714" s="65"/>
      <c r="AE714" s="65"/>
      <c r="AF714" s="65"/>
    </row>
    <row r="715" spans="1:32" ht="12.75" x14ac:dyDescent="0.2">
      <c r="C715" s="143" t="s">
        <v>421</v>
      </c>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c r="AA715" s="143"/>
      <c r="AB715" s="143"/>
      <c r="AC715" s="143"/>
      <c r="AD715" s="143"/>
      <c r="AE715" s="143"/>
      <c r="AF715" s="143"/>
    </row>
    <row r="716" spans="1:32" ht="12" thickBot="1" x14ac:dyDescent="0.25">
      <c r="C716" s="66"/>
      <c r="D716" s="66"/>
      <c r="E716" s="66"/>
      <c r="F716" s="66"/>
      <c r="G716" s="66"/>
      <c r="H716" s="66"/>
      <c r="I716" s="66"/>
      <c r="J716" s="66"/>
      <c r="K716" s="66"/>
      <c r="L716" s="66"/>
    </row>
    <row r="717" spans="1:32" ht="12" customHeight="1" x14ac:dyDescent="0.2">
      <c r="C717" s="182" t="s">
        <v>227</v>
      </c>
      <c r="D717" s="183"/>
      <c r="E717" s="183"/>
      <c r="F717" s="183"/>
      <c r="G717" s="183"/>
      <c r="H717" s="183"/>
      <c r="I717" s="183"/>
      <c r="J717" s="183"/>
      <c r="K717" s="183"/>
      <c r="L717" s="184"/>
      <c r="M717" s="242" t="s">
        <v>54</v>
      </c>
      <c r="N717" s="243"/>
      <c r="O717" s="243"/>
      <c r="P717" s="243"/>
      <c r="Q717" s="243"/>
      <c r="R717" s="243"/>
      <c r="S717" s="243"/>
      <c r="T717" s="243"/>
      <c r="U717" s="243"/>
      <c r="V717" s="244"/>
      <c r="W717" s="242" t="s">
        <v>55</v>
      </c>
      <c r="X717" s="243"/>
      <c r="Y717" s="243"/>
      <c r="Z717" s="243"/>
      <c r="AA717" s="243"/>
      <c r="AB717" s="243"/>
      <c r="AC717" s="243"/>
      <c r="AD717" s="243"/>
      <c r="AE717" s="243"/>
      <c r="AF717" s="244"/>
    </row>
    <row r="718" spans="1:32" ht="12" thickBot="1" x14ac:dyDescent="0.25">
      <c r="C718" s="185"/>
      <c r="D718" s="186"/>
      <c r="E718" s="186"/>
      <c r="F718" s="186"/>
      <c r="G718" s="186"/>
      <c r="H718" s="186"/>
      <c r="I718" s="186"/>
      <c r="J718" s="186"/>
      <c r="K718" s="186"/>
      <c r="L718" s="187"/>
      <c r="M718" s="245"/>
      <c r="N718" s="246"/>
      <c r="O718" s="246"/>
      <c r="P718" s="246"/>
      <c r="Q718" s="246"/>
      <c r="R718" s="246"/>
      <c r="S718" s="246"/>
      <c r="T718" s="246"/>
      <c r="U718" s="246"/>
      <c r="V718" s="247"/>
      <c r="W718" s="245"/>
      <c r="X718" s="246"/>
      <c r="Y718" s="246"/>
      <c r="Z718" s="246"/>
      <c r="AA718" s="246"/>
      <c r="AB718" s="246"/>
      <c r="AC718" s="246"/>
      <c r="AD718" s="246"/>
      <c r="AE718" s="246"/>
      <c r="AF718" s="247"/>
    </row>
    <row r="719" spans="1:32" ht="15" customHeight="1" x14ac:dyDescent="0.2">
      <c r="C719" s="173" t="s">
        <v>422</v>
      </c>
      <c r="D719" s="174"/>
      <c r="E719" s="174"/>
      <c r="F719" s="174"/>
      <c r="G719" s="174"/>
      <c r="H719" s="174"/>
      <c r="I719" s="174"/>
      <c r="J719" s="174"/>
      <c r="K719" s="174"/>
      <c r="L719" s="175"/>
      <c r="M719" s="360">
        <v>2081530.63</v>
      </c>
      <c r="N719" s="361"/>
      <c r="O719" s="361"/>
      <c r="P719" s="361"/>
      <c r="Q719" s="361"/>
      <c r="R719" s="361"/>
      <c r="S719" s="361"/>
      <c r="T719" s="361"/>
      <c r="U719" s="361"/>
      <c r="V719" s="362"/>
      <c r="W719" s="360">
        <v>1738366.59</v>
      </c>
      <c r="X719" s="361"/>
      <c r="Y719" s="361"/>
      <c r="Z719" s="361"/>
      <c r="AA719" s="361"/>
      <c r="AB719" s="361"/>
      <c r="AC719" s="361"/>
      <c r="AD719" s="361"/>
      <c r="AE719" s="361"/>
      <c r="AF719" s="362"/>
    </row>
    <row r="720" spans="1:32" ht="15" customHeight="1" x14ac:dyDescent="0.2">
      <c r="C720" s="155" t="s">
        <v>423</v>
      </c>
      <c r="D720" s="156"/>
      <c r="E720" s="156"/>
      <c r="F720" s="156"/>
      <c r="G720" s="156"/>
      <c r="H720" s="156"/>
      <c r="I720" s="156"/>
      <c r="J720" s="156"/>
      <c r="K720" s="156"/>
      <c r="L720" s="157"/>
      <c r="M720" s="167">
        <v>21692.74</v>
      </c>
      <c r="N720" s="168"/>
      <c r="O720" s="168"/>
      <c r="P720" s="168"/>
      <c r="Q720" s="168"/>
      <c r="R720" s="168"/>
      <c r="S720" s="168"/>
      <c r="T720" s="168"/>
      <c r="U720" s="168"/>
      <c r="V720" s="169"/>
      <c r="W720" s="167">
        <v>-106973.67</v>
      </c>
      <c r="X720" s="168"/>
      <c r="Y720" s="168"/>
      <c r="Z720" s="168"/>
      <c r="AA720" s="168"/>
      <c r="AB720" s="168"/>
      <c r="AC720" s="168"/>
      <c r="AD720" s="168"/>
      <c r="AE720" s="168"/>
      <c r="AF720" s="169"/>
    </row>
    <row r="721" spans="1:34" ht="15" customHeight="1" x14ac:dyDescent="0.2">
      <c r="C721" s="155" t="s">
        <v>424</v>
      </c>
      <c r="D721" s="156"/>
      <c r="E721" s="156"/>
      <c r="F721" s="156"/>
      <c r="G721" s="156"/>
      <c r="H721" s="156"/>
      <c r="I721" s="156"/>
      <c r="J721" s="156"/>
      <c r="K721" s="156"/>
      <c r="L721" s="157"/>
      <c r="M721" s="167">
        <v>0</v>
      </c>
      <c r="N721" s="168"/>
      <c r="O721" s="168"/>
      <c r="P721" s="168"/>
      <c r="Q721" s="168"/>
      <c r="R721" s="168"/>
      <c r="S721" s="168"/>
      <c r="T721" s="168"/>
      <c r="U721" s="168"/>
      <c r="V721" s="169"/>
      <c r="W721" s="167">
        <v>220666.74</v>
      </c>
      <c r="X721" s="168"/>
      <c r="Y721" s="168"/>
      <c r="Z721" s="168"/>
      <c r="AA721" s="168"/>
      <c r="AB721" s="168"/>
      <c r="AC721" s="168"/>
      <c r="AD721" s="168"/>
      <c r="AE721" s="168"/>
      <c r="AF721" s="169"/>
    </row>
    <row r="722" spans="1:34" ht="15" customHeight="1" thickBot="1" x14ac:dyDescent="0.25">
      <c r="C722" s="363" t="s">
        <v>425</v>
      </c>
      <c r="D722" s="364"/>
      <c r="E722" s="364"/>
      <c r="F722" s="364"/>
      <c r="G722" s="364"/>
      <c r="H722" s="364"/>
      <c r="I722" s="364"/>
      <c r="J722" s="364"/>
      <c r="K722" s="364"/>
      <c r="L722" s="365"/>
      <c r="M722" s="366">
        <f>SUM(M719:V721)</f>
        <v>2103223.37</v>
      </c>
      <c r="N722" s="367"/>
      <c r="O722" s="367"/>
      <c r="P722" s="367"/>
      <c r="Q722" s="367"/>
      <c r="R722" s="367"/>
      <c r="S722" s="367"/>
      <c r="T722" s="367"/>
      <c r="U722" s="367"/>
      <c r="V722" s="368"/>
      <c r="W722" s="366">
        <f>SUM(W719:AF721)</f>
        <v>1852059.6600000001</v>
      </c>
      <c r="X722" s="367"/>
      <c r="Y722" s="367"/>
      <c r="Z722" s="367"/>
      <c r="AA722" s="367"/>
      <c r="AB722" s="367"/>
      <c r="AC722" s="367"/>
      <c r="AD722" s="367"/>
      <c r="AE722" s="367"/>
      <c r="AF722" s="368"/>
    </row>
    <row r="724" spans="1:34" ht="14.25" customHeight="1" x14ac:dyDescent="0.25">
      <c r="C724" s="369" t="s">
        <v>426</v>
      </c>
      <c r="D724" s="369"/>
      <c r="E724" s="369"/>
      <c r="F724" s="369"/>
      <c r="G724" s="369"/>
      <c r="H724" s="369"/>
      <c r="I724" s="369"/>
      <c r="J724" s="369"/>
      <c r="K724" s="369"/>
      <c r="L724" s="369"/>
      <c r="M724" s="369"/>
      <c r="N724" s="369"/>
      <c r="O724" s="369"/>
      <c r="P724" s="369"/>
      <c r="Q724" s="369"/>
      <c r="R724" s="369"/>
      <c r="S724" s="369"/>
      <c r="T724" s="369"/>
      <c r="U724" s="369"/>
      <c r="V724" s="369"/>
      <c r="W724" s="369"/>
      <c r="X724" s="369"/>
      <c r="Y724" s="369"/>
      <c r="Z724" s="369"/>
      <c r="AA724" s="369"/>
      <c r="AB724" s="369"/>
      <c r="AC724" s="369"/>
      <c r="AD724" s="369"/>
      <c r="AE724" s="369"/>
      <c r="AF724" s="369"/>
    </row>
    <row r="726" spans="1:34" s="67" customFormat="1" ht="12.75" x14ac:dyDescent="0.25">
      <c r="B726" s="68"/>
      <c r="C726" s="143" t="s">
        <v>427</v>
      </c>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c r="AE726" s="143"/>
      <c r="AF726" s="143"/>
    </row>
    <row r="727" spans="1:34" s="67" customFormat="1" ht="14.25" customHeight="1" thickBot="1" x14ac:dyDescent="0.25">
      <c r="B727" s="68"/>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row>
    <row r="728" spans="1:34" s="17" customFormat="1" ht="14.25" customHeight="1" x14ac:dyDescent="0.2">
      <c r="A728" s="28">
        <v>39</v>
      </c>
      <c r="B728" s="15"/>
      <c r="C728" s="182" t="s">
        <v>227</v>
      </c>
      <c r="D728" s="183"/>
      <c r="E728" s="183"/>
      <c r="F728" s="183"/>
      <c r="G728" s="183"/>
      <c r="H728" s="183"/>
      <c r="I728" s="183"/>
      <c r="J728" s="183"/>
      <c r="K728" s="183"/>
      <c r="L728" s="184"/>
      <c r="M728" s="242" t="s">
        <v>54</v>
      </c>
      <c r="N728" s="243"/>
      <c r="O728" s="243"/>
      <c r="P728" s="243"/>
      <c r="Q728" s="243"/>
      <c r="R728" s="243"/>
      <c r="S728" s="243"/>
      <c r="T728" s="243"/>
      <c r="U728" s="243"/>
      <c r="V728" s="244"/>
      <c r="W728" s="242" t="s">
        <v>55</v>
      </c>
      <c r="X728" s="243"/>
      <c r="Y728" s="243"/>
      <c r="Z728" s="243"/>
      <c r="AA728" s="243"/>
      <c r="AB728" s="243"/>
      <c r="AC728" s="243"/>
      <c r="AD728" s="243"/>
      <c r="AE728" s="243"/>
      <c r="AF728" s="244"/>
    </row>
    <row r="729" spans="1:34" s="17" customFormat="1" ht="14.25" customHeight="1" thickBot="1" x14ac:dyDescent="0.25">
      <c r="A729" s="28"/>
      <c r="B729" s="15"/>
      <c r="C729" s="185"/>
      <c r="D729" s="186"/>
      <c r="E729" s="186"/>
      <c r="F729" s="186"/>
      <c r="G729" s="186"/>
      <c r="H729" s="186"/>
      <c r="I729" s="186"/>
      <c r="J729" s="186"/>
      <c r="K729" s="186"/>
      <c r="L729" s="187"/>
      <c r="M729" s="245"/>
      <c r="N729" s="246"/>
      <c r="O729" s="246"/>
      <c r="P729" s="246"/>
      <c r="Q729" s="246"/>
      <c r="R729" s="246"/>
      <c r="S729" s="246"/>
      <c r="T729" s="246"/>
      <c r="U729" s="246"/>
      <c r="V729" s="247"/>
      <c r="W729" s="245"/>
      <c r="X729" s="246"/>
      <c r="Y729" s="246"/>
      <c r="Z729" s="246"/>
      <c r="AA729" s="246"/>
      <c r="AB729" s="246"/>
      <c r="AC729" s="246"/>
      <c r="AD729" s="246"/>
      <c r="AE729" s="246"/>
      <c r="AF729" s="247"/>
    </row>
    <row r="730" spans="1:34" s="13" customFormat="1" ht="15" customHeight="1" x14ac:dyDescent="0.25">
      <c r="A730" s="12"/>
      <c r="B730" s="69"/>
      <c r="C730" s="318" t="s">
        <v>428</v>
      </c>
      <c r="D730" s="319"/>
      <c r="E730" s="319"/>
      <c r="F730" s="319"/>
      <c r="G730" s="319"/>
      <c r="H730" s="319"/>
      <c r="I730" s="319"/>
      <c r="J730" s="319"/>
      <c r="K730" s="319"/>
      <c r="L730" s="320"/>
      <c r="M730" s="360">
        <f>SUM(M731:V755)</f>
        <v>346421.52</v>
      </c>
      <c r="N730" s="361"/>
      <c r="O730" s="361"/>
      <c r="P730" s="361"/>
      <c r="Q730" s="361"/>
      <c r="R730" s="361"/>
      <c r="S730" s="361"/>
      <c r="T730" s="361"/>
      <c r="U730" s="361"/>
      <c r="V730" s="362"/>
      <c r="W730" s="321">
        <f>SUM(W731:AF755)</f>
        <v>358519.96</v>
      </c>
      <c r="X730" s="322"/>
      <c r="Y730" s="322"/>
      <c r="Z730" s="322"/>
      <c r="AA730" s="322"/>
      <c r="AB730" s="322"/>
      <c r="AC730" s="322"/>
      <c r="AD730" s="322"/>
      <c r="AE730" s="322"/>
      <c r="AF730" s="323"/>
      <c r="AH730" s="70"/>
    </row>
    <row r="731" spans="1:34" s="13" customFormat="1" ht="21.75" customHeight="1" x14ac:dyDescent="0.25">
      <c r="A731" s="12"/>
      <c r="B731" s="69"/>
      <c r="C731" s="155" t="s">
        <v>429</v>
      </c>
      <c r="D731" s="156"/>
      <c r="E731" s="156"/>
      <c r="F731" s="156"/>
      <c r="G731" s="156"/>
      <c r="H731" s="156"/>
      <c r="I731" s="156"/>
      <c r="J731" s="156"/>
      <c r="K731" s="156"/>
      <c r="L731" s="157"/>
      <c r="M731" s="309">
        <v>5000</v>
      </c>
      <c r="N731" s="310"/>
      <c r="O731" s="310"/>
      <c r="P731" s="310"/>
      <c r="Q731" s="310"/>
      <c r="R731" s="310"/>
      <c r="S731" s="310"/>
      <c r="T731" s="310"/>
      <c r="U731" s="310"/>
      <c r="V731" s="311"/>
      <c r="W731" s="309">
        <v>5000</v>
      </c>
      <c r="X731" s="310"/>
      <c r="Y731" s="310"/>
      <c r="Z731" s="310"/>
      <c r="AA731" s="310"/>
      <c r="AB731" s="310"/>
      <c r="AC731" s="310"/>
      <c r="AD731" s="310"/>
      <c r="AE731" s="310"/>
      <c r="AF731" s="311"/>
      <c r="AG731" s="70"/>
    </row>
    <row r="732" spans="1:34" s="13" customFormat="1" ht="15" customHeight="1" x14ac:dyDescent="0.25">
      <c r="A732" s="12"/>
      <c r="B732" s="69"/>
      <c r="C732" s="155" t="s">
        <v>430</v>
      </c>
      <c r="D732" s="156"/>
      <c r="E732" s="156"/>
      <c r="F732" s="156"/>
      <c r="G732" s="156"/>
      <c r="H732" s="156"/>
      <c r="I732" s="156"/>
      <c r="J732" s="156"/>
      <c r="K732" s="156"/>
      <c r="L732" s="157"/>
      <c r="M732" s="309">
        <v>101016.67</v>
      </c>
      <c r="N732" s="310"/>
      <c r="O732" s="310"/>
      <c r="P732" s="310"/>
      <c r="Q732" s="310"/>
      <c r="R732" s="310"/>
      <c r="S732" s="310"/>
      <c r="T732" s="310"/>
      <c r="U732" s="310"/>
      <c r="V732" s="311"/>
      <c r="W732" s="309">
        <v>110386</v>
      </c>
      <c r="X732" s="310"/>
      <c r="Y732" s="310"/>
      <c r="Z732" s="310"/>
      <c r="AA732" s="310"/>
      <c r="AB732" s="310"/>
      <c r="AC732" s="310"/>
      <c r="AD732" s="310"/>
      <c r="AE732" s="310"/>
      <c r="AF732" s="311"/>
      <c r="AG732" s="70"/>
    </row>
    <row r="733" spans="1:34" s="13" customFormat="1" ht="20.25" customHeight="1" x14ac:dyDescent="0.25">
      <c r="A733" s="12"/>
      <c r="B733" s="69"/>
      <c r="C733" s="155" t="s">
        <v>431</v>
      </c>
      <c r="D733" s="156"/>
      <c r="E733" s="156"/>
      <c r="F733" s="156"/>
      <c r="G733" s="156"/>
      <c r="H733" s="156"/>
      <c r="I733" s="156"/>
      <c r="J733" s="156"/>
      <c r="K733" s="156"/>
      <c r="L733" s="157"/>
      <c r="M733" s="309">
        <v>90146.45</v>
      </c>
      <c r="N733" s="310"/>
      <c r="O733" s="310"/>
      <c r="P733" s="310"/>
      <c r="Q733" s="310"/>
      <c r="R733" s="310"/>
      <c r="S733" s="310"/>
      <c r="T733" s="310"/>
      <c r="U733" s="310"/>
      <c r="V733" s="311"/>
      <c r="W733" s="309">
        <v>76738.58</v>
      </c>
      <c r="X733" s="310"/>
      <c r="Y733" s="310"/>
      <c r="Z733" s="310"/>
      <c r="AA733" s="310"/>
      <c r="AB733" s="310"/>
      <c r="AC733" s="310"/>
      <c r="AD733" s="310"/>
      <c r="AE733" s="310"/>
      <c r="AF733" s="311"/>
      <c r="AG733" s="70"/>
    </row>
    <row r="734" spans="1:34" s="13" customFormat="1" ht="15" customHeight="1" x14ac:dyDescent="0.25">
      <c r="A734" s="12"/>
      <c r="B734" s="69"/>
      <c r="C734" s="155" t="s">
        <v>432</v>
      </c>
      <c r="D734" s="156"/>
      <c r="E734" s="156"/>
      <c r="F734" s="156"/>
      <c r="G734" s="156"/>
      <c r="H734" s="156"/>
      <c r="I734" s="156"/>
      <c r="J734" s="156"/>
      <c r="K734" s="156"/>
      <c r="L734" s="157"/>
      <c r="M734" s="309">
        <v>8859.9599999999991</v>
      </c>
      <c r="N734" s="310"/>
      <c r="O734" s="310"/>
      <c r="P734" s="310"/>
      <c r="Q734" s="310"/>
      <c r="R734" s="310"/>
      <c r="S734" s="310"/>
      <c r="T734" s="310"/>
      <c r="U734" s="310"/>
      <c r="V734" s="311"/>
      <c r="W734" s="309">
        <v>17111.419999999998</v>
      </c>
      <c r="X734" s="310"/>
      <c r="Y734" s="310"/>
      <c r="Z734" s="310"/>
      <c r="AA734" s="310"/>
      <c r="AB734" s="310"/>
      <c r="AC734" s="310"/>
      <c r="AD734" s="310"/>
      <c r="AE734" s="310"/>
      <c r="AF734" s="311"/>
      <c r="AG734" s="70"/>
    </row>
    <row r="735" spans="1:34" s="13" customFormat="1" ht="15" customHeight="1" x14ac:dyDescent="0.25">
      <c r="A735" s="12"/>
      <c r="B735" s="69"/>
      <c r="C735" s="155" t="s">
        <v>433</v>
      </c>
      <c r="D735" s="156"/>
      <c r="E735" s="156"/>
      <c r="F735" s="156"/>
      <c r="G735" s="156"/>
      <c r="H735" s="156"/>
      <c r="I735" s="156"/>
      <c r="J735" s="156"/>
      <c r="K735" s="156"/>
      <c r="L735" s="157"/>
      <c r="M735" s="309">
        <v>39420</v>
      </c>
      <c r="N735" s="310"/>
      <c r="O735" s="310"/>
      <c r="P735" s="310"/>
      <c r="Q735" s="310"/>
      <c r="R735" s="310"/>
      <c r="S735" s="310"/>
      <c r="T735" s="310"/>
      <c r="U735" s="310"/>
      <c r="V735" s="311"/>
      <c r="W735" s="309">
        <v>37771.199999999997</v>
      </c>
      <c r="X735" s="310"/>
      <c r="Y735" s="310"/>
      <c r="Z735" s="310"/>
      <c r="AA735" s="310"/>
      <c r="AB735" s="310"/>
      <c r="AC735" s="310"/>
      <c r="AD735" s="310"/>
      <c r="AE735" s="310"/>
      <c r="AF735" s="311"/>
      <c r="AG735" s="70"/>
    </row>
    <row r="736" spans="1:34" s="13" customFormat="1" ht="15" customHeight="1" x14ac:dyDescent="0.25">
      <c r="A736" s="12"/>
      <c r="B736" s="69"/>
      <c r="C736" s="155" t="s">
        <v>434</v>
      </c>
      <c r="D736" s="156"/>
      <c r="E736" s="156"/>
      <c r="F736" s="156"/>
      <c r="G736" s="156"/>
      <c r="H736" s="156"/>
      <c r="I736" s="156"/>
      <c r="J736" s="156"/>
      <c r="K736" s="156"/>
      <c r="L736" s="157"/>
      <c r="M736" s="309">
        <v>16665.240000000002</v>
      </c>
      <c r="N736" s="310"/>
      <c r="O736" s="310"/>
      <c r="P736" s="310"/>
      <c r="Q736" s="310"/>
      <c r="R736" s="310"/>
      <c r="S736" s="310"/>
      <c r="T736" s="310"/>
      <c r="U736" s="310"/>
      <c r="V736" s="311"/>
      <c r="W736" s="309">
        <v>21517.17</v>
      </c>
      <c r="X736" s="310"/>
      <c r="Y736" s="310"/>
      <c r="Z736" s="310"/>
      <c r="AA736" s="310"/>
      <c r="AB736" s="310"/>
      <c r="AC736" s="310"/>
      <c r="AD736" s="310"/>
      <c r="AE736" s="310"/>
      <c r="AF736" s="311"/>
      <c r="AG736" s="70"/>
    </row>
    <row r="737" spans="1:33" s="13" customFormat="1" ht="15" customHeight="1" x14ac:dyDescent="0.25">
      <c r="A737" s="12"/>
      <c r="B737" s="69"/>
      <c r="C737" s="155" t="s">
        <v>435</v>
      </c>
      <c r="D737" s="156"/>
      <c r="E737" s="156"/>
      <c r="F737" s="156"/>
      <c r="G737" s="156"/>
      <c r="H737" s="156"/>
      <c r="I737" s="156"/>
      <c r="J737" s="156"/>
      <c r="K737" s="156"/>
      <c r="L737" s="157"/>
      <c r="M737" s="309">
        <v>4507</v>
      </c>
      <c r="N737" s="310"/>
      <c r="O737" s="310"/>
      <c r="P737" s="310"/>
      <c r="Q737" s="310"/>
      <c r="R737" s="310"/>
      <c r="S737" s="310"/>
      <c r="T737" s="310"/>
      <c r="U737" s="310"/>
      <c r="V737" s="311"/>
      <c r="W737" s="309">
        <v>5717</v>
      </c>
      <c r="X737" s="310"/>
      <c r="Y737" s="310"/>
      <c r="Z737" s="310"/>
      <c r="AA737" s="310"/>
      <c r="AB737" s="310"/>
      <c r="AC737" s="310"/>
      <c r="AD737" s="310"/>
      <c r="AE737" s="310"/>
      <c r="AF737" s="311"/>
      <c r="AG737" s="70"/>
    </row>
    <row r="738" spans="1:33" s="13" customFormat="1" ht="15" customHeight="1" x14ac:dyDescent="0.25">
      <c r="A738" s="12"/>
      <c r="B738" s="69"/>
      <c r="C738" s="155" t="s">
        <v>436</v>
      </c>
      <c r="D738" s="156"/>
      <c r="E738" s="156"/>
      <c r="F738" s="156"/>
      <c r="G738" s="156"/>
      <c r="H738" s="156"/>
      <c r="I738" s="156"/>
      <c r="J738" s="156"/>
      <c r="K738" s="156"/>
      <c r="L738" s="157"/>
      <c r="M738" s="309">
        <v>2457.36</v>
      </c>
      <c r="N738" s="310"/>
      <c r="O738" s="310"/>
      <c r="P738" s="310"/>
      <c r="Q738" s="310"/>
      <c r="R738" s="310"/>
      <c r="S738" s="310"/>
      <c r="T738" s="310"/>
      <c r="U738" s="310"/>
      <c r="V738" s="311"/>
      <c r="W738" s="309">
        <v>1698</v>
      </c>
      <c r="X738" s="310"/>
      <c r="Y738" s="310"/>
      <c r="Z738" s="310"/>
      <c r="AA738" s="310"/>
      <c r="AB738" s="310"/>
      <c r="AC738" s="310"/>
      <c r="AD738" s="310"/>
      <c r="AE738" s="310"/>
      <c r="AF738" s="311"/>
      <c r="AG738" s="70"/>
    </row>
    <row r="739" spans="1:33" s="13" customFormat="1" ht="15" customHeight="1" x14ac:dyDescent="0.25">
      <c r="A739" s="12"/>
      <c r="B739" s="69"/>
      <c r="C739" s="155" t="s">
        <v>437</v>
      </c>
      <c r="D739" s="156"/>
      <c r="E739" s="156"/>
      <c r="F739" s="156"/>
      <c r="G739" s="156"/>
      <c r="H739" s="156"/>
      <c r="I739" s="156"/>
      <c r="J739" s="156"/>
      <c r="K739" s="156"/>
      <c r="L739" s="157"/>
      <c r="M739" s="309">
        <v>4949.8900000000003</v>
      </c>
      <c r="N739" s="310"/>
      <c r="O739" s="310"/>
      <c r="P739" s="310"/>
      <c r="Q739" s="310"/>
      <c r="R739" s="310"/>
      <c r="S739" s="310"/>
      <c r="T739" s="310"/>
      <c r="U739" s="310"/>
      <c r="V739" s="311"/>
      <c r="W739" s="309">
        <v>4938.5200000000004</v>
      </c>
      <c r="X739" s="310"/>
      <c r="Y739" s="310"/>
      <c r="Z739" s="310"/>
      <c r="AA739" s="310"/>
      <c r="AB739" s="310"/>
      <c r="AC739" s="310"/>
      <c r="AD739" s="310"/>
      <c r="AE739" s="310"/>
      <c r="AF739" s="311"/>
      <c r="AG739" s="70"/>
    </row>
    <row r="740" spans="1:33" s="13" customFormat="1" ht="15" customHeight="1" x14ac:dyDescent="0.25">
      <c r="A740" s="12"/>
      <c r="B740" s="69"/>
      <c r="C740" s="155" t="s">
        <v>438</v>
      </c>
      <c r="D740" s="156"/>
      <c r="E740" s="156"/>
      <c r="F740" s="156"/>
      <c r="G740" s="156"/>
      <c r="H740" s="156"/>
      <c r="I740" s="156"/>
      <c r="J740" s="156"/>
      <c r="K740" s="156"/>
      <c r="L740" s="157"/>
      <c r="M740" s="309">
        <v>1907.94</v>
      </c>
      <c r="N740" s="310"/>
      <c r="O740" s="310"/>
      <c r="P740" s="310"/>
      <c r="Q740" s="310"/>
      <c r="R740" s="310"/>
      <c r="S740" s="310"/>
      <c r="T740" s="310"/>
      <c r="U740" s="310"/>
      <c r="V740" s="311"/>
      <c r="W740" s="309">
        <v>884.67</v>
      </c>
      <c r="X740" s="310"/>
      <c r="Y740" s="310"/>
      <c r="Z740" s="310"/>
      <c r="AA740" s="310"/>
      <c r="AB740" s="310"/>
      <c r="AC740" s="310"/>
      <c r="AD740" s="310"/>
      <c r="AE740" s="310"/>
      <c r="AF740" s="311"/>
      <c r="AG740" s="70"/>
    </row>
    <row r="741" spans="1:33" s="13" customFormat="1" ht="15" customHeight="1" x14ac:dyDescent="0.25">
      <c r="A741" s="12"/>
      <c r="B741" s="69"/>
      <c r="C741" s="155" t="s">
        <v>439</v>
      </c>
      <c r="D741" s="156"/>
      <c r="E741" s="156"/>
      <c r="F741" s="156"/>
      <c r="G741" s="156"/>
      <c r="H741" s="156"/>
      <c r="I741" s="156"/>
      <c r="J741" s="156"/>
      <c r="K741" s="156"/>
      <c r="L741" s="157"/>
      <c r="M741" s="309">
        <v>0</v>
      </c>
      <c r="N741" s="310"/>
      <c r="O741" s="310"/>
      <c r="P741" s="310"/>
      <c r="Q741" s="310"/>
      <c r="R741" s="310"/>
      <c r="S741" s="310"/>
      <c r="T741" s="310"/>
      <c r="U741" s="310"/>
      <c r="V741" s="311"/>
      <c r="W741" s="309">
        <v>6484.02</v>
      </c>
      <c r="X741" s="310"/>
      <c r="Y741" s="310"/>
      <c r="Z741" s="310"/>
      <c r="AA741" s="310"/>
      <c r="AB741" s="310"/>
      <c r="AC741" s="310"/>
      <c r="AD741" s="310"/>
      <c r="AE741" s="310"/>
      <c r="AF741" s="311"/>
      <c r="AG741" s="70"/>
    </row>
    <row r="742" spans="1:33" s="13" customFormat="1" ht="15" customHeight="1" x14ac:dyDescent="0.25">
      <c r="A742" s="12"/>
      <c r="B742" s="69"/>
      <c r="C742" s="155" t="s">
        <v>440</v>
      </c>
      <c r="D742" s="156"/>
      <c r="E742" s="156"/>
      <c r="F742" s="156"/>
      <c r="G742" s="156"/>
      <c r="H742" s="156"/>
      <c r="I742" s="156"/>
      <c r="J742" s="156"/>
      <c r="K742" s="156"/>
      <c r="L742" s="157"/>
      <c r="M742" s="309">
        <v>35098.03</v>
      </c>
      <c r="N742" s="310"/>
      <c r="O742" s="310"/>
      <c r="P742" s="310"/>
      <c r="Q742" s="310"/>
      <c r="R742" s="310"/>
      <c r="S742" s="310"/>
      <c r="T742" s="310"/>
      <c r="U742" s="310"/>
      <c r="V742" s="311"/>
      <c r="W742" s="309">
        <v>36000</v>
      </c>
      <c r="X742" s="310"/>
      <c r="Y742" s="310"/>
      <c r="Z742" s="310"/>
      <c r="AA742" s="310"/>
      <c r="AB742" s="310"/>
      <c r="AC742" s="310"/>
      <c r="AD742" s="310"/>
      <c r="AE742" s="310"/>
      <c r="AF742" s="311"/>
      <c r="AG742" s="70"/>
    </row>
    <row r="743" spans="1:33" s="13" customFormat="1" ht="15" customHeight="1" x14ac:dyDescent="0.25">
      <c r="A743" s="12"/>
      <c r="B743" s="69"/>
      <c r="C743" s="155" t="s">
        <v>441</v>
      </c>
      <c r="D743" s="156"/>
      <c r="E743" s="156"/>
      <c r="F743" s="156"/>
      <c r="G743" s="156"/>
      <c r="H743" s="156"/>
      <c r="I743" s="156"/>
      <c r="J743" s="156"/>
      <c r="K743" s="156"/>
      <c r="L743" s="157"/>
      <c r="M743" s="309">
        <v>4818.96</v>
      </c>
      <c r="N743" s="310"/>
      <c r="O743" s="310"/>
      <c r="P743" s="310"/>
      <c r="Q743" s="310"/>
      <c r="R743" s="310"/>
      <c r="S743" s="310"/>
      <c r="T743" s="310"/>
      <c r="U743" s="310"/>
      <c r="V743" s="311"/>
      <c r="W743" s="309">
        <v>3200</v>
      </c>
      <c r="X743" s="310"/>
      <c r="Y743" s="310"/>
      <c r="Z743" s="310"/>
      <c r="AA743" s="310"/>
      <c r="AB743" s="310"/>
      <c r="AC743" s="310"/>
      <c r="AD743" s="310"/>
      <c r="AE743" s="310"/>
      <c r="AF743" s="311"/>
      <c r="AG743" s="70"/>
    </row>
    <row r="744" spans="1:33" s="13" customFormat="1" ht="15" customHeight="1" x14ac:dyDescent="0.25">
      <c r="A744" s="12"/>
      <c r="B744" s="69"/>
      <c r="C744" s="155" t="s">
        <v>442</v>
      </c>
      <c r="D744" s="156"/>
      <c r="E744" s="156"/>
      <c r="F744" s="156"/>
      <c r="G744" s="156"/>
      <c r="H744" s="156"/>
      <c r="I744" s="156"/>
      <c r="J744" s="156"/>
      <c r="K744" s="156"/>
      <c r="L744" s="157"/>
      <c r="M744" s="309">
        <v>1045.01</v>
      </c>
      <c r="N744" s="310"/>
      <c r="O744" s="310"/>
      <c r="P744" s="310"/>
      <c r="Q744" s="310"/>
      <c r="R744" s="310"/>
      <c r="S744" s="310"/>
      <c r="T744" s="310"/>
      <c r="U744" s="310"/>
      <c r="V744" s="311"/>
      <c r="W744" s="309">
        <v>4500.18</v>
      </c>
      <c r="X744" s="310"/>
      <c r="Y744" s="310"/>
      <c r="Z744" s="310"/>
      <c r="AA744" s="310"/>
      <c r="AB744" s="310"/>
      <c r="AC744" s="310"/>
      <c r="AD744" s="310"/>
      <c r="AE744" s="310"/>
      <c r="AF744" s="311"/>
      <c r="AG744" s="70"/>
    </row>
    <row r="745" spans="1:33" s="13" customFormat="1" ht="15" customHeight="1" x14ac:dyDescent="0.25">
      <c r="A745" s="12"/>
      <c r="B745" s="69"/>
      <c r="C745" s="155" t="s">
        <v>443</v>
      </c>
      <c r="D745" s="156"/>
      <c r="E745" s="156"/>
      <c r="F745" s="156"/>
      <c r="G745" s="156"/>
      <c r="H745" s="156"/>
      <c r="I745" s="156"/>
      <c r="J745" s="156"/>
      <c r="K745" s="156"/>
      <c r="L745" s="157"/>
      <c r="M745" s="309">
        <v>3983.28</v>
      </c>
      <c r="N745" s="310"/>
      <c r="O745" s="310"/>
      <c r="P745" s="310"/>
      <c r="Q745" s="310"/>
      <c r="R745" s="310"/>
      <c r="S745" s="310"/>
      <c r="T745" s="310"/>
      <c r="U745" s="310"/>
      <c r="V745" s="311"/>
      <c r="W745" s="309">
        <v>4183.28</v>
      </c>
      <c r="X745" s="310"/>
      <c r="Y745" s="310"/>
      <c r="Z745" s="310"/>
      <c r="AA745" s="310"/>
      <c r="AB745" s="310"/>
      <c r="AC745" s="310"/>
      <c r="AD745" s="310"/>
      <c r="AE745" s="310"/>
      <c r="AF745" s="311"/>
      <c r="AG745" s="70"/>
    </row>
    <row r="746" spans="1:33" s="13" customFormat="1" ht="23.25" customHeight="1" x14ac:dyDescent="0.25">
      <c r="A746" s="12"/>
      <c r="B746" s="69"/>
      <c r="C746" s="155" t="s">
        <v>444</v>
      </c>
      <c r="D746" s="156"/>
      <c r="E746" s="156"/>
      <c r="F746" s="156"/>
      <c r="G746" s="156"/>
      <c r="H746" s="156"/>
      <c r="I746" s="156"/>
      <c r="J746" s="156"/>
      <c r="K746" s="156"/>
      <c r="L746" s="157"/>
      <c r="M746" s="309">
        <v>2640</v>
      </c>
      <c r="N746" s="310"/>
      <c r="O746" s="310"/>
      <c r="P746" s="310"/>
      <c r="Q746" s="310"/>
      <c r="R746" s="310"/>
      <c r="S746" s="310"/>
      <c r="T746" s="310"/>
      <c r="U746" s="310"/>
      <c r="V746" s="311"/>
      <c r="W746" s="309">
        <v>2508</v>
      </c>
      <c r="X746" s="310"/>
      <c r="Y746" s="310"/>
      <c r="Z746" s="310"/>
      <c r="AA746" s="310"/>
      <c r="AB746" s="310"/>
      <c r="AC746" s="310"/>
      <c r="AD746" s="310"/>
      <c r="AE746" s="310"/>
      <c r="AF746" s="311"/>
      <c r="AG746" s="70"/>
    </row>
    <row r="747" spans="1:33" s="13" customFormat="1" ht="15" customHeight="1" x14ac:dyDescent="0.25">
      <c r="A747" s="12"/>
      <c r="B747" s="69"/>
      <c r="C747" s="155" t="s">
        <v>445</v>
      </c>
      <c r="D747" s="156"/>
      <c r="E747" s="156"/>
      <c r="F747" s="156"/>
      <c r="G747" s="156"/>
      <c r="H747" s="156"/>
      <c r="I747" s="156"/>
      <c r="J747" s="156"/>
      <c r="K747" s="156"/>
      <c r="L747" s="157"/>
      <c r="M747" s="309">
        <v>7062</v>
      </c>
      <c r="N747" s="310"/>
      <c r="O747" s="310"/>
      <c r="P747" s="310"/>
      <c r="Q747" s="310"/>
      <c r="R747" s="310"/>
      <c r="S747" s="310"/>
      <c r="T747" s="310"/>
      <c r="U747" s="310"/>
      <c r="V747" s="311"/>
      <c r="W747" s="309">
        <v>5302.73</v>
      </c>
      <c r="X747" s="310"/>
      <c r="Y747" s="310"/>
      <c r="Z747" s="310"/>
      <c r="AA747" s="310"/>
      <c r="AB747" s="310"/>
      <c r="AC747" s="310"/>
      <c r="AD747" s="310"/>
      <c r="AE747" s="310"/>
      <c r="AF747" s="311"/>
      <c r="AG747" s="70"/>
    </row>
    <row r="748" spans="1:33" s="13" customFormat="1" ht="23.25" customHeight="1" x14ac:dyDescent="0.25">
      <c r="A748" s="12"/>
      <c r="B748" s="69"/>
      <c r="C748" s="155" t="s">
        <v>446</v>
      </c>
      <c r="D748" s="156"/>
      <c r="E748" s="156"/>
      <c r="F748" s="156"/>
      <c r="G748" s="156"/>
      <c r="H748" s="156"/>
      <c r="I748" s="156"/>
      <c r="J748" s="156"/>
      <c r="K748" s="156"/>
      <c r="L748" s="157"/>
      <c r="M748" s="309">
        <v>3532.25</v>
      </c>
      <c r="N748" s="310"/>
      <c r="O748" s="310"/>
      <c r="P748" s="310"/>
      <c r="Q748" s="310"/>
      <c r="R748" s="310"/>
      <c r="S748" s="310"/>
      <c r="T748" s="310"/>
      <c r="U748" s="310"/>
      <c r="V748" s="311"/>
      <c r="W748" s="309">
        <v>4324.32</v>
      </c>
      <c r="X748" s="310"/>
      <c r="Y748" s="310"/>
      <c r="Z748" s="310"/>
      <c r="AA748" s="310"/>
      <c r="AB748" s="310"/>
      <c r="AC748" s="310"/>
      <c r="AD748" s="310"/>
      <c r="AE748" s="310"/>
      <c r="AF748" s="311"/>
      <c r="AG748" s="70"/>
    </row>
    <row r="749" spans="1:33" s="13" customFormat="1" ht="15" customHeight="1" x14ac:dyDescent="0.25">
      <c r="A749" s="12"/>
      <c r="B749" s="69"/>
      <c r="C749" s="155" t="s">
        <v>447</v>
      </c>
      <c r="D749" s="156"/>
      <c r="E749" s="156"/>
      <c r="F749" s="156"/>
      <c r="G749" s="156"/>
      <c r="H749" s="156"/>
      <c r="I749" s="156"/>
      <c r="J749" s="156"/>
      <c r="K749" s="156"/>
      <c r="L749" s="157"/>
      <c r="M749" s="309">
        <v>842.64</v>
      </c>
      <c r="N749" s="310"/>
      <c r="O749" s="310"/>
      <c r="P749" s="310"/>
      <c r="Q749" s="310"/>
      <c r="R749" s="310"/>
      <c r="S749" s="310"/>
      <c r="T749" s="310"/>
      <c r="U749" s="310"/>
      <c r="V749" s="311"/>
      <c r="W749" s="309">
        <v>826.35</v>
      </c>
      <c r="X749" s="310"/>
      <c r="Y749" s="310"/>
      <c r="Z749" s="310"/>
      <c r="AA749" s="310"/>
      <c r="AB749" s="310"/>
      <c r="AC749" s="310"/>
      <c r="AD749" s="310"/>
      <c r="AE749" s="310"/>
      <c r="AF749" s="311"/>
      <c r="AG749" s="70"/>
    </row>
    <row r="750" spans="1:33" s="13" customFormat="1" ht="15" customHeight="1" x14ac:dyDescent="0.25">
      <c r="A750" s="12"/>
      <c r="B750" s="69"/>
      <c r="C750" s="155" t="s">
        <v>448</v>
      </c>
      <c r="D750" s="156"/>
      <c r="E750" s="156"/>
      <c r="F750" s="156"/>
      <c r="G750" s="156"/>
      <c r="H750" s="156"/>
      <c r="I750" s="156"/>
      <c r="J750" s="156"/>
      <c r="K750" s="156"/>
      <c r="L750" s="157"/>
      <c r="M750" s="309">
        <v>1772.9</v>
      </c>
      <c r="N750" s="310"/>
      <c r="O750" s="310"/>
      <c r="P750" s="310"/>
      <c r="Q750" s="310"/>
      <c r="R750" s="310"/>
      <c r="S750" s="310"/>
      <c r="T750" s="310"/>
      <c r="U750" s="310"/>
      <c r="V750" s="311"/>
      <c r="W750" s="309">
        <v>1709.72</v>
      </c>
      <c r="X750" s="310"/>
      <c r="Y750" s="310"/>
      <c r="Z750" s="310"/>
      <c r="AA750" s="310"/>
      <c r="AB750" s="310"/>
      <c r="AC750" s="310"/>
      <c r="AD750" s="310"/>
      <c r="AE750" s="310"/>
      <c r="AF750" s="311"/>
      <c r="AG750" s="70"/>
    </row>
    <row r="751" spans="1:33" s="13" customFormat="1" ht="15" customHeight="1" x14ac:dyDescent="0.25">
      <c r="A751" s="12"/>
      <c r="B751" s="69"/>
      <c r="C751" s="155" t="s">
        <v>449</v>
      </c>
      <c r="D751" s="156"/>
      <c r="E751" s="156"/>
      <c r="F751" s="156"/>
      <c r="G751" s="156"/>
      <c r="H751" s="156"/>
      <c r="I751" s="156"/>
      <c r="J751" s="156"/>
      <c r="K751" s="156"/>
      <c r="L751" s="157"/>
      <c r="M751" s="167">
        <v>1616</v>
      </c>
      <c r="N751" s="168"/>
      <c r="O751" s="168"/>
      <c r="P751" s="168"/>
      <c r="Q751" s="168"/>
      <c r="R751" s="168"/>
      <c r="S751" s="168"/>
      <c r="T751" s="168"/>
      <c r="U751" s="168"/>
      <c r="V751" s="169"/>
      <c r="W751" s="309">
        <v>322.02999999999997</v>
      </c>
      <c r="X751" s="310"/>
      <c r="Y751" s="310"/>
      <c r="Z751" s="310"/>
      <c r="AA751" s="310"/>
      <c r="AB751" s="310"/>
      <c r="AC751" s="310"/>
      <c r="AD751" s="310"/>
      <c r="AE751" s="310"/>
      <c r="AF751" s="311"/>
      <c r="AG751" s="70"/>
    </row>
    <row r="752" spans="1:33" s="13" customFormat="1" ht="15" customHeight="1" x14ac:dyDescent="0.25">
      <c r="A752" s="12"/>
      <c r="B752" s="69"/>
      <c r="C752" s="155" t="s">
        <v>450</v>
      </c>
      <c r="D752" s="156"/>
      <c r="E752" s="156"/>
      <c r="F752" s="156"/>
      <c r="G752" s="156"/>
      <c r="H752" s="156"/>
      <c r="I752" s="156"/>
      <c r="J752" s="156"/>
      <c r="K752" s="156"/>
      <c r="L752" s="157"/>
      <c r="M752" s="309">
        <v>401.5</v>
      </c>
      <c r="N752" s="310"/>
      <c r="O752" s="310"/>
      <c r="P752" s="310"/>
      <c r="Q752" s="310"/>
      <c r="R752" s="310"/>
      <c r="S752" s="310"/>
      <c r="T752" s="310"/>
      <c r="U752" s="310"/>
      <c r="V752" s="311"/>
      <c r="W752" s="309">
        <v>843.7</v>
      </c>
      <c r="X752" s="310"/>
      <c r="Y752" s="310"/>
      <c r="Z752" s="310"/>
      <c r="AA752" s="310"/>
      <c r="AB752" s="310"/>
      <c r="AC752" s="310"/>
      <c r="AD752" s="310"/>
      <c r="AE752" s="310"/>
      <c r="AF752" s="311"/>
      <c r="AG752" s="70"/>
    </row>
    <row r="753" spans="1:33" s="13" customFormat="1" ht="15" customHeight="1" x14ac:dyDescent="0.25">
      <c r="A753" s="12"/>
      <c r="B753" s="69"/>
      <c r="C753" s="155" t="s">
        <v>451</v>
      </c>
      <c r="D753" s="156"/>
      <c r="E753" s="156"/>
      <c r="F753" s="156"/>
      <c r="G753" s="156"/>
      <c r="H753" s="156"/>
      <c r="I753" s="156"/>
      <c r="J753" s="156"/>
      <c r="K753" s="156"/>
      <c r="L753" s="157"/>
      <c r="M753" s="309">
        <v>363.35</v>
      </c>
      <c r="N753" s="310"/>
      <c r="O753" s="310"/>
      <c r="P753" s="310"/>
      <c r="Q753" s="310"/>
      <c r="R753" s="310"/>
      <c r="S753" s="310"/>
      <c r="T753" s="310"/>
      <c r="U753" s="310"/>
      <c r="V753" s="311"/>
      <c r="W753" s="309">
        <v>1264.8800000000001</v>
      </c>
      <c r="X753" s="310"/>
      <c r="Y753" s="310"/>
      <c r="Z753" s="310"/>
      <c r="AA753" s="310"/>
      <c r="AB753" s="310"/>
      <c r="AC753" s="310"/>
      <c r="AD753" s="310"/>
      <c r="AE753" s="310"/>
      <c r="AF753" s="311"/>
      <c r="AG753" s="70"/>
    </row>
    <row r="754" spans="1:33" s="13" customFormat="1" ht="15" customHeight="1" x14ac:dyDescent="0.25">
      <c r="A754" s="12"/>
      <c r="B754" s="69"/>
      <c r="C754" s="155" t="s">
        <v>452</v>
      </c>
      <c r="D754" s="156"/>
      <c r="E754" s="156"/>
      <c r="F754" s="156"/>
      <c r="G754" s="156"/>
      <c r="H754" s="156"/>
      <c r="I754" s="156"/>
      <c r="J754" s="156"/>
      <c r="K754" s="156"/>
      <c r="L754" s="157"/>
      <c r="M754" s="309">
        <v>331.88</v>
      </c>
      <c r="N754" s="310"/>
      <c r="O754" s="310"/>
      <c r="P754" s="310"/>
      <c r="Q754" s="310"/>
      <c r="R754" s="310"/>
      <c r="S754" s="310"/>
      <c r="T754" s="310"/>
      <c r="U754" s="310"/>
      <c r="V754" s="311"/>
      <c r="W754" s="309">
        <v>313.54000000000002</v>
      </c>
      <c r="X754" s="310"/>
      <c r="Y754" s="310"/>
      <c r="Z754" s="310"/>
      <c r="AA754" s="310"/>
      <c r="AB754" s="310"/>
      <c r="AC754" s="310"/>
      <c r="AD754" s="310"/>
      <c r="AE754" s="310"/>
      <c r="AF754" s="311"/>
      <c r="AG754" s="70"/>
    </row>
    <row r="755" spans="1:33" s="13" customFormat="1" ht="15" customHeight="1" x14ac:dyDescent="0.25">
      <c r="A755" s="12"/>
      <c r="B755" s="69"/>
      <c r="C755" s="155" t="s">
        <v>268</v>
      </c>
      <c r="D755" s="156"/>
      <c r="E755" s="156"/>
      <c r="F755" s="156"/>
      <c r="G755" s="156"/>
      <c r="H755" s="156"/>
      <c r="I755" s="156"/>
      <c r="J755" s="156"/>
      <c r="K755" s="156"/>
      <c r="L755" s="157"/>
      <c r="M755" s="309">
        <f>7983.21</f>
        <v>7983.21</v>
      </c>
      <c r="N755" s="310"/>
      <c r="O755" s="310"/>
      <c r="P755" s="310"/>
      <c r="Q755" s="310"/>
      <c r="R755" s="310"/>
      <c r="S755" s="310"/>
      <c r="T755" s="310"/>
      <c r="U755" s="310"/>
      <c r="V755" s="311"/>
      <c r="W755" s="309">
        <v>4974.6499999999996</v>
      </c>
      <c r="X755" s="310"/>
      <c r="Y755" s="310"/>
      <c r="Z755" s="310"/>
      <c r="AA755" s="310"/>
      <c r="AB755" s="310"/>
      <c r="AC755" s="310"/>
      <c r="AD755" s="310"/>
      <c r="AE755" s="310"/>
      <c r="AF755" s="311"/>
      <c r="AG755" s="70"/>
    </row>
    <row r="756" spans="1:33" s="13" customFormat="1" ht="21.95" customHeight="1" x14ac:dyDescent="0.25">
      <c r="A756" s="12"/>
      <c r="B756" s="69"/>
      <c r="C756" s="351" t="s">
        <v>453</v>
      </c>
      <c r="D756" s="352"/>
      <c r="E756" s="352"/>
      <c r="F756" s="352"/>
      <c r="G756" s="352"/>
      <c r="H756" s="352"/>
      <c r="I756" s="352"/>
      <c r="J756" s="352"/>
      <c r="K756" s="352"/>
      <c r="L756" s="353"/>
      <c r="M756" s="354">
        <f>SUM(M757:V764)</f>
        <v>45990.69</v>
      </c>
      <c r="N756" s="355"/>
      <c r="O756" s="355"/>
      <c r="P756" s="355"/>
      <c r="Q756" s="355"/>
      <c r="R756" s="355"/>
      <c r="S756" s="355"/>
      <c r="T756" s="355"/>
      <c r="U756" s="355"/>
      <c r="V756" s="356"/>
      <c r="W756" s="354">
        <f>SUM(W757:AF764)</f>
        <v>94657.4</v>
      </c>
      <c r="X756" s="355"/>
      <c r="Y756" s="355"/>
      <c r="Z756" s="355"/>
      <c r="AA756" s="355"/>
      <c r="AB756" s="355"/>
      <c r="AC756" s="355"/>
      <c r="AD756" s="355"/>
      <c r="AE756" s="355"/>
      <c r="AF756" s="356"/>
    </row>
    <row r="757" spans="1:33" s="13" customFormat="1" ht="21.75" customHeight="1" x14ac:dyDescent="0.25">
      <c r="A757" s="12"/>
      <c r="B757" s="69"/>
      <c r="C757" s="348" t="s">
        <v>454</v>
      </c>
      <c r="D757" s="349"/>
      <c r="E757" s="349"/>
      <c r="F757" s="349"/>
      <c r="G757" s="349"/>
      <c r="H757" s="349"/>
      <c r="I757" s="349"/>
      <c r="J757" s="349"/>
      <c r="K757" s="349"/>
      <c r="L757" s="350"/>
      <c r="M757" s="309">
        <v>14262.58</v>
      </c>
      <c r="N757" s="310"/>
      <c r="O757" s="310"/>
      <c r="P757" s="310"/>
      <c r="Q757" s="310"/>
      <c r="R757" s="310"/>
      <c r="S757" s="310"/>
      <c r="T757" s="310"/>
      <c r="U757" s="310"/>
      <c r="V757" s="311"/>
      <c r="W757" s="309">
        <v>15844.33</v>
      </c>
      <c r="X757" s="310"/>
      <c r="Y757" s="310"/>
      <c r="Z757" s="310"/>
      <c r="AA757" s="310"/>
      <c r="AB757" s="310"/>
      <c r="AC757" s="310"/>
      <c r="AD757" s="310"/>
      <c r="AE757" s="310"/>
      <c r="AF757" s="311"/>
    </row>
    <row r="758" spans="1:33" s="13" customFormat="1" ht="15" customHeight="1" x14ac:dyDescent="0.25">
      <c r="A758" s="12"/>
      <c r="C758" s="348" t="s">
        <v>455</v>
      </c>
      <c r="D758" s="349"/>
      <c r="E758" s="349"/>
      <c r="F758" s="349"/>
      <c r="G758" s="349"/>
      <c r="H758" s="349"/>
      <c r="I758" s="349"/>
      <c r="J758" s="349"/>
      <c r="K758" s="349"/>
      <c r="L758" s="350"/>
      <c r="M758" s="309">
        <v>0</v>
      </c>
      <c r="N758" s="310"/>
      <c r="O758" s="310"/>
      <c r="P758" s="310"/>
      <c r="Q758" s="310"/>
      <c r="R758" s="310"/>
      <c r="S758" s="310"/>
      <c r="T758" s="310"/>
      <c r="U758" s="310"/>
      <c r="V758" s="311"/>
      <c r="W758" s="309">
        <v>103892.46</v>
      </c>
      <c r="X758" s="310"/>
      <c r="Y758" s="310"/>
      <c r="Z758" s="310"/>
      <c r="AA758" s="310"/>
      <c r="AB758" s="310"/>
      <c r="AC758" s="310"/>
      <c r="AD758" s="310"/>
      <c r="AE758" s="310"/>
      <c r="AF758" s="311"/>
    </row>
    <row r="759" spans="1:33" s="13" customFormat="1" ht="15" customHeight="1" x14ac:dyDescent="0.25">
      <c r="A759" s="12"/>
      <c r="B759" s="69"/>
      <c r="C759" s="357" t="s">
        <v>456</v>
      </c>
      <c r="D759" s="358"/>
      <c r="E759" s="358"/>
      <c r="F759" s="358"/>
      <c r="G759" s="358"/>
      <c r="H759" s="358"/>
      <c r="I759" s="358"/>
      <c r="J759" s="358"/>
      <c r="K759" s="358"/>
      <c r="L759" s="359"/>
      <c r="M759" s="167">
        <v>26725.95</v>
      </c>
      <c r="N759" s="168"/>
      <c r="O759" s="168"/>
      <c r="P759" s="168"/>
      <c r="Q759" s="168"/>
      <c r="R759" s="168"/>
      <c r="S759" s="168"/>
      <c r="T759" s="168"/>
      <c r="U759" s="168"/>
      <c r="V759" s="169"/>
      <c r="W759" s="167">
        <v>1867.48</v>
      </c>
      <c r="X759" s="168"/>
      <c r="Y759" s="168"/>
      <c r="Z759" s="168"/>
      <c r="AA759" s="168"/>
      <c r="AB759" s="168"/>
      <c r="AC759" s="168"/>
      <c r="AD759" s="168"/>
      <c r="AE759" s="168"/>
      <c r="AF759" s="169"/>
    </row>
    <row r="760" spans="1:33" s="13" customFormat="1" ht="15" customHeight="1" x14ac:dyDescent="0.25">
      <c r="A760" s="12"/>
      <c r="B760" s="69"/>
      <c r="C760" s="348" t="s">
        <v>457</v>
      </c>
      <c r="D760" s="349"/>
      <c r="E760" s="349"/>
      <c r="F760" s="349"/>
      <c r="G760" s="349"/>
      <c r="H760" s="349"/>
      <c r="I760" s="349"/>
      <c r="J760" s="349"/>
      <c r="K760" s="349"/>
      <c r="L760" s="350"/>
      <c r="M760" s="309">
        <v>2599.36</v>
      </c>
      <c r="N760" s="310"/>
      <c r="O760" s="310"/>
      <c r="P760" s="310"/>
      <c r="Q760" s="310"/>
      <c r="R760" s="310"/>
      <c r="S760" s="310"/>
      <c r="T760" s="310"/>
      <c r="U760" s="310"/>
      <c r="V760" s="311"/>
      <c r="W760" s="309">
        <v>2077.56</v>
      </c>
      <c r="X760" s="310"/>
      <c r="Y760" s="310"/>
      <c r="Z760" s="310"/>
      <c r="AA760" s="310"/>
      <c r="AB760" s="310"/>
      <c r="AC760" s="310"/>
      <c r="AD760" s="310"/>
      <c r="AE760" s="310"/>
      <c r="AF760" s="311"/>
    </row>
    <row r="761" spans="1:33" s="13" customFormat="1" ht="15" customHeight="1" x14ac:dyDescent="0.25">
      <c r="A761" s="12"/>
      <c r="B761" s="69"/>
      <c r="C761" s="348" t="s">
        <v>458</v>
      </c>
      <c r="D761" s="349"/>
      <c r="E761" s="349"/>
      <c r="F761" s="349"/>
      <c r="G761" s="349"/>
      <c r="H761" s="349"/>
      <c r="I761" s="349"/>
      <c r="J761" s="349"/>
      <c r="K761" s="349"/>
      <c r="L761" s="350"/>
      <c r="M761" s="309">
        <v>1643.46</v>
      </c>
      <c r="N761" s="310"/>
      <c r="O761" s="310"/>
      <c r="P761" s="310"/>
      <c r="Q761" s="310"/>
      <c r="R761" s="310"/>
      <c r="S761" s="310"/>
      <c r="T761" s="310"/>
      <c r="U761" s="310"/>
      <c r="V761" s="311"/>
      <c r="W761" s="309">
        <v>25.4</v>
      </c>
      <c r="X761" s="310"/>
      <c r="Y761" s="310"/>
      <c r="Z761" s="310"/>
      <c r="AA761" s="310"/>
      <c r="AB761" s="310"/>
      <c r="AC761" s="310"/>
      <c r="AD761" s="310"/>
      <c r="AE761" s="310"/>
      <c r="AF761" s="311"/>
    </row>
    <row r="762" spans="1:33" s="13" customFormat="1" ht="18.75" customHeight="1" x14ac:dyDescent="0.25">
      <c r="A762" s="12"/>
      <c r="B762" s="69"/>
      <c r="C762" s="348" t="s">
        <v>459</v>
      </c>
      <c r="D762" s="349"/>
      <c r="E762" s="349"/>
      <c r="F762" s="349"/>
      <c r="G762" s="349"/>
      <c r="H762" s="349"/>
      <c r="I762" s="349"/>
      <c r="J762" s="349"/>
      <c r="K762" s="349"/>
      <c r="L762" s="350"/>
      <c r="M762" s="309">
        <v>609.83000000000004</v>
      </c>
      <c r="N762" s="310"/>
      <c r="O762" s="310"/>
      <c r="P762" s="310"/>
      <c r="Q762" s="310"/>
      <c r="R762" s="310"/>
      <c r="S762" s="310"/>
      <c r="T762" s="310"/>
      <c r="U762" s="310"/>
      <c r="V762" s="311"/>
      <c r="W762" s="309">
        <v>1605</v>
      </c>
      <c r="X762" s="310"/>
      <c r="Y762" s="310"/>
      <c r="Z762" s="310"/>
      <c r="AA762" s="310"/>
      <c r="AB762" s="310"/>
      <c r="AC762" s="310"/>
      <c r="AD762" s="310"/>
      <c r="AE762" s="310"/>
      <c r="AF762" s="311"/>
    </row>
    <row r="763" spans="1:33" s="13" customFormat="1" ht="22.5" customHeight="1" x14ac:dyDescent="0.25">
      <c r="A763" s="12"/>
      <c r="B763" s="69"/>
      <c r="C763" s="348" t="s">
        <v>460</v>
      </c>
      <c r="D763" s="349"/>
      <c r="E763" s="349"/>
      <c r="F763" s="349"/>
      <c r="G763" s="349"/>
      <c r="H763" s="349"/>
      <c r="I763" s="349"/>
      <c r="J763" s="349"/>
      <c r="K763" s="349"/>
      <c r="L763" s="350"/>
      <c r="M763" s="309"/>
      <c r="N763" s="310"/>
      <c r="O763" s="310"/>
      <c r="P763" s="310"/>
      <c r="Q763" s="310"/>
      <c r="R763" s="310"/>
      <c r="S763" s="310"/>
      <c r="T763" s="310"/>
      <c r="U763" s="310"/>
      <c r="V763" s="311"/>
      <c r="W763" s="309">
        <v>-32239.15</v>
      </c>
      <c r="X763" s="310"/>
      <c r="Y763" s="310"/>
      <c r="Z763" s="310"/>
      <c r="AA763" s="310"/>
      <c r="AB763" s="310"/>
      <c r="AC763" s="310"/>
      <c r="AD763" s="310"/>
      <c r="AE763" s="310"/>
      <c r="AF763" s="311"/>
    </row>
    <row r="764" spans="1:33" s="13" customFormat="1" ht="15" customHeight="1" x14ac:dyDescent="0.25">
      <c r="A764" s="12"/>
      <c r="B764" s="69"/>
      <c r="C764" s="348" t="s">
        <v>268</v>
      </c>
      <c r="D764" s="349"/>
      <c r="E764" s="349"/>
      <c r="F764" s="349"/>
      <c r="G764" s="349"/>
      <c r="H764" s="349"/>
      <c r="I764" s="349"/>
      <c r="J764" s="349"/>
      <c r="K764" s="349"/>
      <c r="L764" s="350"/>
      <c r="M764" s="309">
        <v>149.51</v>
      </c>
      <c r="N764" s="310"/>
      <c r="O764" s="310"/>
      <c r="P764" s="310"/>
      <c r="Q764" s="310"/>
      <c r="R764" s="310"/>
      <c r="S764" s="310"/>
      <c r="T764" s="310"/>
      <c r="U764" s="310"/>
      <c r="V764" s="311"/>
      <c r="W764" s="309">
        <v>1584.32</v>
      </c>
      <c r="X764" s="310"/>
      <c r="Y764" s="310"/>
      <c r="Z764" s="310"/>
      <c r="AA764" s="310"/>
      <c r="AB764" s="310"/>
      <c r="AC764" s="310"/>
      <c r="AD764" s="310"/>
      <c r="AE764" s="310"/>
      <c r="AF764" s="311"/>
    </row>
    <row r="765" spans="1:33" s="13" customFormat="1" ht="15" customHeight="1" x14ac:dyDescent="0.25">
      <c r="A765" s="12"/>
      <c r="B765" s="69"/>
      <c r="C765" s="351" t="s">
        <v>461</v>
      </c>
      <c r="D765" s="352"/>
      <c r="E765" s="352"/>
      <c r="F765" s="352"/>
      <c r="G765" s="352"/>
      <c r="H765" s="352"/>
      <c r="I765" s="352"/>
      <c r="J765" s="352"/>
      <c r="K765" s="352"/>
      <c r="L765" s="353"/>
      <c r="M765" s="354">
        <f>SUM(M766+M768)</f>
        <v>37430.620000000003</v>
      </c>
      <c r="N765" s="355"/>
      <c r="O765" s="355"/>
      <c r="P765" s="355"/>
      <c r="Q765" s="355"/>
      <c r="R765" s="355"/>
      <c r="S765" s="355"/>
      <c r="T765" s="355"/>
      <c r="U765" s="355"/>
      <c r="V765" s="356"/>
      <c r="W765" s="354">
        <f>SUM(W766+W768)</f>
        <v>31853.94</v>
      </c>
      <c r="X765" s="355"/>
      <c r="Y765" s="355"/>
      <c r="Z765" s="355"/>
      <c r="AA765" s="355"/>
      <c r="AB765" s="355"/>
      <c r="AC765" s="355"/>
      <c r="AD765" s="355"/>
      <c r="AE765" s="355"/>
      <c r="AF765" s="356"/>
    </row>
    <row r="766" spans="1:33" s="13" customFormat="1" ht="15" customHeight="1" x14ac:dyDescent="0.25">
      <c r="A766" s="12"/>
      <c r="B766" s="69"/>
      <c r="C766" s="345" t="s">
        <v>462</v>
      </c>
      <c r="D766" s="346"/>
      <c r="E766" s="346"/>
      <c r="F766" s="346"/>
      <c r="G766" s="346"/>
      <c r="H766" s="346"/>
      <c r="I766" s="346"/>
      <c r="J766" s="346"/>
      <c r="K766" s="346"/>
      <c r="L766" s="347"/>
      <c r="M766" s="309">
        <f>SUM(M767)</f>
        <v>4.22</v>
      </c>
      <c r="N766" s="310"/>
      <c r="O766" s="310"/>
      <c r="P766" s="310"/>
      <c r="Q766" s="310"/>
      <c r="R766" s="310"/>
      <c r="S766" s="310"/>
      <c r="T766" s="310"/>
      <c r="U766" s="310"/>
      <c r="V766" s="311"/>
      <c r="W766" s="309"/>
      <c r="X766" s="310"/>
      <c r="Y766" s="310"/>
      <c r="Z766" s="310"/>
      <c r="AA766" s="310"/>
      <c r="AB766" s="310"/>
      <c r="AC766" s="310"/>
      <c r="AD766" s="310"/>
      <c r="AE766" s="310"/>
      <c r="AF766" s="311"/>
    </row>
    <row r="767" spans="1:33" s="13" customFormat="1" ht="21.95" customHeight="1" x14ac:dyDescent="0.25">
      <c r="A767" s="12"/>
      <c r="B767" s="69"/>
      <c r="C767" s="155" t="s">
        <v>463</v>
      </c>
      <c r="D767" s="156"/>
      <c r="E767" s="156"/>
      <c r="F767" s="156"/>
      <c r="G767" s="156"/>
      <c r="H767" s="156"/>
      <c r="I767" s="156"/>
      <c r="J767" s="156"/>
      <c r="K767" s="156"/>
      <c r="L767" s="157"/>
      <c r="M767" s="309">
        <v>4.22</v>
      </c>
      <c r="N767" s="310"/>
      <c r="O767" s="310"/>
      <c r="P767" s="310"/>
      <c r="Q767" s="310"/>
      <c r="R767" s="310"/>
      <c r="S767" s="310"/>
      <c r="T767" s="310"/>
      <c r="U767" s="310"/>
      <c r="V767" s="311"/>
      <c r="W767" s="309">
        <v>0.54</v>
      </c>
      <c r="X767" s="310"/>
      <c r="Y767" s="310"/>
      <c r="Z767" s="310"/>
      <c r="AA767" s="310"/>
      <c r="AB767" s="310"/>
      <c r="AC767" s="310"/>
      <c r="AD767" s="310"/>
      <c r="AE767" s="310"/>
      <c r="AF767" s="311"/>
    </row>
    <row r="768" spans="1:33" s="13" customFormat="1" ht="21.95" customHeight="1" x14ac:dyDescent="0.25">
      <c r="A768" s="12"/>
      <c r="B768" s="69"/>
      <c r="C768" s="345" t="s">
        <v>464</v>
      </c>
      <c r="D768" s="346"/>
      <c r="E768" s="346"/>
      <c r="F768" s="346"/>
      <c r="G768" s="346"/>
      <c r="H768" s="346"/>
      <c r="I768" s="346"/>
      <c r="J768" s="346"/>
      <c r="K768" s="346"/>
      <c r="L768" s="347"/>
      <c r="M768" s="309">
        <f>SUM(M769:V770)</f>
        <v>37426.400000000001</v>
      </c>
      <c r="N768" s="310"/>
      <c r="O768" s="310"/>
      <c r="P768" s="310"/>
      <c r="Q768" s="310"/>
      <c r="R768" s="310"/>
      <c r="S768" s="310"/>
      <c r="T768" s="310"/>
      <c r="U768" s="310"/>
      <c r="V768" s="311"/>
      <c r="W768" s="309">
        <f>SUM(W769:AF770)</f>
        <v>31853.94</v>
      </c>
      <c r="X768" s="310"/>
      <c r="Y768" s="310"/>
      <c r="Z768" s="310"/>
      <c r="AA768" s="310"/>
      <c r="AB768" s="310"/>
      <c r="AC768" s="310"/>
      <c r="AD768" s="310"/>
      <c r="AE768" s="310"/>
      <c r="AF768" s="311"/>
    </row>
    <row r="769" spans="1:32" s="13" customFormat="1" ht="15" customHeight="1" x14ac:dyDescent="0.25">
      <c r="A769" s="12"/>
      <c r="B769" s="69"/>
      <c r="C769" s="348" t="s">
        <v>465</v>
      </c>
      <c r="D769" s="349"/>
      <c r="E769" s="349"/>
      <c r="F769" s="349"/>
      <c r="G769" s="349"/>
      <c r="H769" s="349"/>
      <c r="I769" s="349"/>
      <c r="J769" s="349"/>
      <c r="K769" s="349"/>
      <c r="L769" s="350"/>
      <c r="M769" s="309">
        <v>32503.1</v>
      </c>
      <c r="N769" s="310"/>
      <c r="O769" s="310"/>
      <c r="P769" s="310"/>
      <c r="Q769" s="310"/>
      <c r="R769" s="310"/>
      <c r="S769" s="310"/>
      <c r="T769" s="310"/>
      <c r="U769" s="310"/>
      <c r="V769" s="311"/>
      <c r="W769" s="309">
        <v>28485</v>
      </c>
      <c r="X769" s="310"/>
      <c r="Y769" s="310"/>
      <c r="Z769" s="310"/>
      <c r="AA769" s="310"/>
      <c r="AB769" s="310"/>
      <c r="AC769" s="310"/>
      <c r="AD769" s="310"/>
      <c r="AE769" s="310"/>
      <c r="AF769" s="311"/>
    </row>
    <row r="770" spans="1:32" s="13" customFormat="1" ht="15" customHeight="1" thickBot="1" x14ac:dyDescent="0.3">
      <c r="A770" s="12"/>
      <c r="B770" s="69"/>
      <c r="C770" s="336" t="s">
        <v>466</v>
      </c>
      <c r="D770" s="337"/>
      <c r="E770" s="337"/>
      <c r="F770" s="337"/>
      <c r="G770" s="337"/>
      <c r="H770" s="337"/>
      <c r="I770" s="337"/>
      <c r="J770" s="337"/>
      <c r="K770" s="337"/>
      <c r="L770" s="338"/>
      <c r="M770" s="315">
        <v>4923.3</v>
      </c>
      <c r="N770" s="316"/>
      <c r="O770" s="316"/>
      <c r="P770" s="316"/>
      <c r="Q770" s="316"/>
      <c r="R770" s="316"/>
      <c r="S770" s="316"/>
      <c r="T770" s="316"/>
      <c r="U770" s="316"/>
      <c r="V770" s="317"/>
      <c r="W770" s="315">
        <v>3368.94</v>
      </c>
      <c r="X770" s="316"/>
      <c r="Y770" s="316"/>
      <c r="Z770" s="316"/>
      <c r="AA770" s="316"/>
      <c r="AB770" s="316"/>
      <c r="AC770" s="316"/>
      <c r="AD770" s="316"/>
      <c r="AE770" s="316"/>
      <c r="AF770" s="317"/>
    </row>
    <row r="771" spans="1:32" s="13" customFormat="1" ht="29.25" customHeight="1" x14ac:dyDescent="0.25">
      <c r="A771" s="12"/>
      <c r="B771" s="69"/>
      <c r="C771" s="339" t="s">
        <v>467</v>
      </c>
      <c r="D771" s="340"/>
      <c r="E771" s="340"/>
      <c r="F771" s="340"/>
      <c r="G771" s="340"/>
      <c r="H771" s="340"/>
      <c r="I771" s="340"/>
      <c r="J771" s="340"/>
      <c r="K771" s="340"/>
      <c r="L771" s="341"/>
      <c r="M771" s="342"/>
      <c r="N771" s="343"/>
      <c r="O771" s="343"/>
      <c r="P771" s="343"/>
      <c r="Q771" s="343"/>
      <c r="R771" s="343"/>
      <c r="S771" s="343"/>
      <c r="T771" s="343"/>
      <c r="U771" s="343"/>
      <c r="V771" s="344"/>
      <c r="W771" s="342"/>
      <c r="X771" s="343"/>
      <c r="Y771" s="343"/>
      <c r="Z771" s="343"/>
      <c r="AA771" s="343"/>
      <c r="AB771" s="343"/>
      <c r="AC771" s="343"/>
      <c r="AD771" s="343"/>
      <c r="AE771" s="343"/>
      <c r="AF771" s="344"/>
    </row>
    <row r="772" spans="1:32" s="13" customFormat="1" ht="29.25" customHeight="1" x14ac:dyDescent="0.25">
      <c r="A772" s="12"/>
      <c r="B772" s="69"/>
      <c r="C772" s="324"/>
      <c r="D772" s="325"/>
      <c r="E772" s="325"/>
      <c r="F772" s="325"/>
      <c r="G772" s="325"/>
      <c r="H772" s="325"/>
      <c r="I772" s="325"/>
      <c r="J772" s="325"/>
      <c r="K772" s="325"/>
      <c r="L772" s="326"/>
      <c r="M772" s="327"/>
      <c r="N772" s="328"/>
      <c r="O772" s="328"/>
      <c r="P772" s="328"/>
      <c r="Q772" s="328"/>
      <c r="R772" s="328"/>
      <c r="S772" s="328"/>
      <c r="T772" s="328"/>
      <c r="U772" s="328"/>
      <c r="V772" s="329"/>
      <c r="W772" s="327"/>
      <c r="X772" s="328"/>
      <c r="Y772" s="328"/>
      <c r="Z772" s="328"/>
      <c r="AA772" s="328"/>
      <c r="AB772" s="328"/>
      <c r="AC772" s="328"/>
      <c r="AD772" s="328"/>
      <c r="AE772" s="328"/>
      <c r="AF772" s="329"/>
    </row>
    <row r="773" spans="1:32" s="13" customFormat="1" ht="29.25" customHeight="1" thickBot="1" x14ac:dyDescent="0.3">
      <c r="A773" s="12"/>
      <c r="B773" s="69"/>
      <c r="C773" s="330"/>
      <c r="D773" s="331"/>
      <c r="E773" s="331"/>
      <c r="F773" s="331"/>
      <c r="G773" s="331"/>
      <c r="H773" s="331"/>
      <c r="I773" s="331"/>
      <c r="J773" s="331"/>
      <c r="K773" s="331"/>
      <c r="L773" s="332"/>
      <c r="M773" s="333"/>
      <c r="N773" s="334"/>
      <c r="O773" s="334"/>
      <c r="P773" s="334"/>
      <c r="Q773" s="334"/>
      <c r="R773" s="334"/>
      <c r="S773" s="334"/>
      <c r="T773" s="334"/>
      <c r="U773" s="334"/>
      <c r="V773" s="335"/>
      <c r="W773" s="333"/>
      <c r="X773" s="334"/>
      <c r="Y773" s="334"/>
      <c r="Z773" s="334"/>
      <c r="AA773" s="334"/>
      <c r="AB773" s="334"/>
      <c r="AC773" s="334"/>
      <c r="AD773" s="334"/>
      <c r="AE773" s="334"/>
      <c r="AF773" s="335"/>
    </row>
    <row r="774" spans="1:32" s="17" customFormat="1" ht="14.25" customHeight="1" x14ac:dyDescent="0.2">
      <c r="A774" s="28"/>
      <c r="B774" s="15"/>
      <c r="C774" s="71"/>
      <c r="D774" s="71"/>
      <c r="E774" s="71"/>
      <c r="F774" s="71"/>
      <c r="G774" s="71"/>
      <c r="H774" s="71"/>
      <c r="I774" s="71"/>
      <c r="J774" s="71"/>
      <c r="K774" s="71"/>
      <c r="L774" s="71"/>
      <c r="M774" s="72"/>
      <c r="N774" s="72"/>
      <c r="O774" s="72"/>
      <c r="P774" s="72"/>
      <c r="Q774" s="72"/>
      <c r="R774" s="72"/>
      <c r="S774" s="72"/>
      <c r="T774" s="72"/>
      <c r="U774" s="72"/>
      <c r="V774" s="72"/>
      <c r="W774" s="72"/>
      <c r="X774" s="72"/>
      <c r="Y774" s="72"/>
      <c r="Z774" s="72"/>
      <c r="AA774" s="72"/>
      <c r="AB774" s="72"/>
      <c r="AC774" s="72"/>
      <c r="AD774" s="72"/>
      <c r="AE774" s="72"/>
      <c r="AF774" s="72"/>
    </row>
    <row r="775" spans="1:32" s="17" customFormat="1" ht="14.25" customHeight="1" thickBot="1" x14ac:dyDescent="0.25">
      <c r="A775" s="28"/>
      <c r="B775" s="15"/>
      <c r="C775" s="71"/>
      <c r="D775" s="71"/>
      <c r="E775" s="71"/>
      <c r="F775" s="71"/>
      <c r="G775" s="71"/>
      <c r="H775" s="71"/>
      <c r="I775" s="71"/>
      <c r="J775" s="71"/>
      <c r="K775" s="71"/>
      <c r="L775" s="71"/>
      <c r="M775" s="72"/>
      <c r="N775" s="72"/>
      <c r="O775" s="72"/>
      <c r="P775" s="72"/>
      <c r="Q775" s="72"/>
      <c r="R775" s="72"/>
      <c r="S775" s="72"/>
      <c r="T775" s="72"/>
      <c r="U775" s="72"/>
      <c r="V775" s="72"/>
      <c r="W775" s="72"/>
      <c r="X775" s="72"/>
      <c r="Y775" s="72"/>
      <c r="Z775" s="72"/>
      <c r="AA775" s="72"/>
      <c r="AB775" s="72"/>
      <c r="AC775" s="72"/>
      <c r="AD775" s="72"/>
      <c r="AE775" s="72"/>
      <c r="AF775" s="72"/>
    </row>
    <row r="776" spans="1:32" s="17" customFormat="1" ht="14.25" customHeight="1" x14ac:dyDescent="0.2">
      <c r="A776" s="28">
        <v>39</v>
      </c>
      <c r="B776" s="15"/>
      <c r="C776" s="182" t="s">
        <v>227</v>
      </c>
      <c r="D776" s="183"/>
      <c r="E776" s="183"/>
      <c r="F776" s="183"/>
      <c r="G776" s="183"/>
      <c r="H776" s="183"/>
      <c r="I776" s="183"/>
      <c r="J776" s="183"/>
      <c r="K776" s="183"/>
      <c r="L776" s="184"/>
      <c r="M776" s="242" t="s">
        <v>54</v>
      </c>
      <c r="N776" s="243"/>
      <c r="O776" s="243"/>
      <c r="P776" s="243"/>
      <c r="Q776" s="243"/>
      <c r="R776" s="243"/>
      <c r="S776" s="243"/>
      <c r="T776" s="243"/>
      <c r="U776" s="243"/>
      <c r="V776" s="244"/>
      <c r="W776" s="242" t="s">
        <v>55</v>
      </c>
      <c r="X776" s="243"/>
      <c r="Y776" s="243"/>
      <c r="Z776" s="243"/>
      <c r="AA776" s="243"/>
      <c r="AB776" s="243"/>
      <c r="AC776" s="243"/>
      <c r="AD776" s="243"/>
      <c r="AE776" s="243"/>
      <c r="AF776" s="244"/>
    </row>
    <row r="777" spans="1:32" s="17" customFormat="1" ht="14.25" customHeight="1" thickBot="1" x14ac:dyDescent="0.25">
      <c r="A777" s="28"/>
      <c r="B777" s="15"/>
      <c r="C777" s="185"/>
      <c r="D777" s="186"/>
      <c r="E777" s="186"/>
      <c r="F777" s="186"/>
      <c r="G777" s="186"/>
      <c r="H777" s="186"/>
      <c r="I777" s="186"/>
      <c r="J777" s="186"/>
      <c r="K777" s="186"/>
      <c r="L777" s="187"/>
      <c r="M777" s="245"/>
      <c r="N777" s="246"/>
      <c r="O777" s="246"/>
      <c r="P777" s="246"/>
      <c r="Q777" s="246"/>
      <c r="R777" s="246"/>
      <c r="S777" s="246"/>
      <c r="T777" s="246"/>
      <c r="U777" s="246"/>
      <c r="V777" s="247"/>
      <c r="W777" s="245"/>
      <c r="X777" s="246"/>
      <c r="Y777" s="246"/>
      <c r="Z777" s="246"/>
      <c r="AA777" s="246"/>
      <c r="AB777" s="246"/>
      <c r="AC777" s="246"/>
      <c r="AD777" s="246"/>
      <c r="AE777" s="246"/>
      <c r="AF777" s="247"/>
    </row>
    <row r="778" spans="1:32" s="13" customFormat="1" ht="24.95" customHeight="1" x14ac:dyDescent="0.25">
      <c r="A778" s="12"/>
      <c r="B778" s="69"/>
      <c r="C778" s="318" t="s">
        <v>468</v>
      </c>
      <c r="D778" s="319"/>
      <c r="E778" s="319"/>
      <c r="F778" s="319"/>
      <c r="G778" s="319"/>
      <c r="H778" s="319"/>
      <c r="I778" s="319"/>
      <c r="J778" s="319"/>
      <c r="K778" s="319"/>
      <c r="L778" s="320"/>
      <c r="M778" s="321">
        <f>SUM(M779,M780)</f>
        <v>5000</v>
      </c>
      <c r="N778" s="322"/>
      <c r="O778" s="322"/>
      <c r="P778" s="322"/>
      <c r="Q778" s="322"/>
      <c r="R778" s="322"/>
      <c r="S778" s="322"/>
      <c r="T778" s="322"/>
      <c r="U778" s="322"/>
      <c r="V778" s="323"/>
      <c r="W778" s="321">
        <f>SUM(W779,W780)</f>
        <v>5000</v>
      </c>
      <c r="X778" s="322"/>
      <c r="Y778" s="322"/>
      <c r="Z778" s="322"/>
      <c r="AA778" s="322"/>
      <c r="AB778" s="322"/>
      <c r="AC778" s="322"/>
      <c r="AD778" s="322"/>
      <c r="AE778" s="322"/>
      <c r="AF778" s="323"/>
    </row>
    <row r="779" spans="1:32" s="13" customFormat="1" ht="24.95" customHeight="1" x14ac:dyDescent="0.25">
      <c r="A779" s="12"/>
      <c r="B779" s="69"/>
      <c r="C779" s="155" t="s">
        <v>469</v>
      </c>
      <c r="D779" s="156"/>
      <c r="E779" s="156"/>
      <c r="F779" s="156"/>
      <c r="G779" s="156"/>
      <c r="H779" s="156"/>
      <c r="I779" s="156"/>
      <c r="J779" s="156"/>
      <c r="K779" s="156"/>
      <c r="L779" s="157"/>
      <c r="M779" s="309">
        <v>5000</v>
      </c>
      <c r="N779" s="310"/>
      <c r="O779" s="310"/>
      <c r="P779" s="310"/>
      <c r="Q779" s="310"/>
      <c r="R779" s="310"/>
      <c r="S779" s="310"/>
      <c r="T779" s="310"/>
      <c r="U779" s="310"/>
      <c r="V779" s="311"/>
      <c r="W779" s="309">
        <v>5000</v>
      </c>
      <c r="X779" s="310"/>
      <c r="Y779" s="310"/>
      <c r="Z779" s="310"/>
      <c r="AA779" s="310"/>
      <c r="AB779" s="310"/>
      <c r="AC779" s="310"/>
      <c r="AD779" s="310"/>
      <c r="AE779" s="310"/>
      <c r="AF779" s="311"/>
    </row>
    <row r="780" spans="1:32" s="13" customFormat="1" ht="24.95" customHeight="1" thickBot="1" x14ac:dyDescent="0.3">
      <c r="A780" s="12"/>
      <c r="B780" s="69"/>
      <c r="C780" s="312" t="s">
        <v>470</v>
      </c>
      <c r="D780" s="313"/>
      <c r="E780" s="313"/>
      <c r="F780" s="313"/>
      <c r="G780" s="313"/>
      <c r="H780" s="313"/>
      <c r="I780" s="313"/>
      <c r="J780" s="313"/>
      <c r="K780" s="313"/>
      <c r="L780" s="314"/>
      <c r="M780" s="315">
        <v>0</v>
      </c>
      <c r="N780" s="316"/>
      <c r="O780" s="316"/>
      <c r="P780" s="316"/>
      <c r="Q780" s="316"/>
      <c r="R780" s="316"/>
      <c r="S780" s="316"/>
      <c r="T780" s="316"/>
      <c r="U780" s="316"/>
      <c r="V780" s="317"/>
      <c r="W780" s="315">
        <v>0</v>
      </c>
      <c r="X780" s="316"/>
      <c r="Y780" s="316"/>
      <c r="Z780" s="316"/>
      <c r="AA780" s="316"/>
      <c r="AB780" s="316"/>
      <c r="AC780" s="316"/>
      <c r="AD780" s="316"/>
      <c r="AE780" s="316"/>
      <c r="AF780" s="317"/>
    </row>
    <row r="781" spans="1:32" s="17" customFormat="1" ht="14.25" customHeight="1" x14ac:dyDescent="0.2">
      <c r="A781" s="28"/>
      <c r="B781" s="15"/>
      <c r="C781" s="71"/>
      <c r="D781" s="71"/>
      <c r="E781" s="71"/>
      <c r="F781" s="71"/>
      <c r="G781" s="71"/>
      <c r="H781" s="71"/>
      <c r="I781" s="71"/>
      <c r="J781" s="71"/>
      <c r="K781" s="71"/>
      <c r="L781" s="71"/>
      <c r="M781" s="72"/>
      <c r="N781" s="72"/>
      <c r="O781" s="72"/>
      <c r="P781" s="72"/>
      <c r="Q781" s="72"/>
      <c r="R781" s="72"/>
      <c r="S781" s="72"/>
      <c r="T781" s="72"/>
      <c r="U781" s="72"/>
      <c r="V781" s="72"/>
      <c r="W781" s="72"/>
      <c r="X781" s="72"/>
      <c r="Y781" s="72"/>
      <c r="Z781" s="72"/>
      <c r="AA781" s="72"/>
      <c r="AB781" s="72"/>
      <c r="AC781" s="72"/>
      <c r="AD781" s="72"/>
      <c r="AE781" s="72"/>
      <c r="AF781" s="72"/>
    </row>
    <row r="782" spans="1:32" s="74" customFormat="1" ht="14.25" customHeight="1" x14ac:dyDescent="0.25">
      <c r="A782" s="73"/>
      <c r="C782" s="301" t="s">
        <v>471</v>
      </c>
      <c r="D782" s="301"/>
      <c r="E782" s="301"/>
      <c r="F782" s="301"/>
      <c r="G782" s="301"/>
      <c r="H782" s="301"/>
      <c r="I782" s="301"/>
      <c r="J782" s="301"/>
      <c r="K782" s="301"/>
      <c r="L782" s="301"/>
      <c r="M782" s="301"/>
      <c r="N782" s="301"/>
      <c r="O782" s="301"/>
      <c r="P782" s="301"/>
      <c r="Q782" s="301"/>
      <c r="R782" s="301"/>
      <c r="S782" s="301"/>
      <c r="T782" s="301"/>
      <c r="U782" s="301"/>
      <c r="V782" s="301"/>
      <c r="W782" s="301"/>
      <c r="X782" s="301"/>
      <c r="Y782" s="301"/>
      <c r="Z782" s="301"/>
      <c r="AA782" s="301"/>
      <c r="AB782" s="301"/>
      <c r="AC782" s="301"/>
      <c r="AD782" s="301"/>
      <c r="AE782" s="301"/>
      <c r="AF782" s="301"/>
    </row>
    <row r="783" spans="1:32" s="17" customFormat="1" ht="14.25" customHeight="1" x14ac:dyDescent="0.2">
      <c r="A783" s="28"/>
      <c r="B783" s="15"/>
    </row>
    <row r="784" spans="1:32" s="17" customFormat="1" ht="14.25" customHeight="1" x14ac:dyDescent="0.2">
      <c r="A784" s="28"/>
      <c r="B784" s="15"/>
      <c r="C784" s="302" t="s">
        <v>472</v>
      </c>
      <c r="D784" s="302"/>
      <c r="E784" s="302"/>
      <c r="F784" s="302"/>
      <c r="G784" s="302"/>
      <c r="H784" s="302"/>
      <c r="I784" s="302"/>
      <c r="J784" s="302"/>
      <c r="K784" s="302"/>
      <c r="L784" s="302"/>
      <c r="M784" s="302"/>
      <c r="N784" s="302"/>
      <c r="O784" s="302"/>
      <c r="P784" s="302"/>
      <c r="Q784" s="302"/>
      <c r="R784" s="302"/>
      <c r="S784" s="302"/>
      <c r="T784" s="302"/>
      <c r="U784" s="302"/>
      <c r="V784" s="302"/>
      <c r="W784" s="302"/>
      <c r="X784" s="302"/>
      <c r="Y784" s="302"/>
      <c r="Z784" s="302"/>
      <c r="AA784" s="302"/>
      <c r="AB784" s="302"/>
      <c r="AC784" s="302"/>
      <c r="AD784" s="302"/>
      <c r="AE784" s="302"/>
      <c r="AF784" s="302"/>
    </row>
    <row r="785" spans="1:32" s="17" customFormat="1" ht="14.25" customHeight="1" thickBot="1" x14ac:dyDescent="0.25">
      <c r="A785" s="28"/>
      <c r="B785" s="15"/>
    </row>
    <row r="786" spans="1:32" s="17" customFormat="1" ht="28.5" customHeight="1" thickBot="1" x14ac:dyDescent="0.25">
      <c r="A786" s="28">
        <v>40</v>
      </c>
      <c r="B786" s="15"/>
      <c r="C786" s="269" t="s">
        <v>227</v>
      </c>
      <c r="D786" s="270"/>
      <c r="E786" s="270"/>
      <c r="F786" s="270"/>
      <c r="G786" s="270"/>
      <c r="H786" s="270"/>
      <c r="I786" s="270"/>
      <c r="J786" s="270"/>
      <c r="K786" s="270"/>
      <c r="L786" s="270"/>
      <c r="M786" s="270"/>
      <c r="N786" s="271"/>
      <c r="O786" s="191" t="s">
        <v>592</v>
      </c>
      <c r="P786" s="192"/>
      <c r="Q786" s="192"/>
      <c r="R786" s="192"/>
      <c r="S786" s="192"/>
      <c r="T786" s="192"/>
      <c r="U786" s="192"/>
      <c r="V786" s="192"/>
      <c r="W786" s="193"/>
      <c r="X786" s="191" t="s">
        <v>593</v>
      </c>
      <c r="Y786" s="192"/>
      <c r="Z786" s="192"/>
      <c r="AA786" s="192"/>
      <c r="AB786" s="192"/>
      <c r="AC786" s="192"/>
      <c r="AD786" s="192"/>
      <c r="AE786" s="192"/>
      <c r="AF786" s="193"/>
    </row>
    <row r="787" spans="1:32" s="17" customFormat="1" ht="31.5" customHeight="1" x14ac:dyDescent="0.2">
      <c r="A787" s="28"/>
      <c r="B787" s="15"/>
      <c r="C787" s="303" t="s">
        <v>473</v>
      </c>
      <c r="D787" s="304"/>
      <c r="E787" s="304"/>
      <c r="F787" s="304"/>
      <c r="G787" s="304"/>
      <c r="H787" s="304"/>
      <c r="I787" s="304"/>
      <c r="J787" s="304"/>
      <c r="K787" s="304"/>
      <c r="L787" s="304"/>
      <c r="M787" s="304"/>
      <c r="N787" s="305"/>
      <c r="O787" s="306"/>
      <c r="P787" s="307"/>
      <c r="Q787" s="307"/>
      <c r="R787" s="307"/>
      <c r="S787" s="307"/>
      <c r="T787" s="307"/>
      <c r="U787" s="307"/>
      <c r="V787" s="307"/>
      <c r="W787" s="308"/>
      <c r="X787" s="306"/>
      <c r="Y787" s="307"/>
      <c r="Z787" s="307"/>
      <c r="AA787" s="307"/>
      <c r="AB787" s="307"/>
      <c r="AC787" s="307"/>
      <c r="AD787" s="307"/>
      <c r="AE787" s="307"/>
      <c r="AF787" s="308"/>
    </row>
    <row r="788" spans="1:32" s="17" customFormat="1" ht="37.5" customHeight="1" x14ac:dyDescent="0.2">
      <c r="A788" s="28"/>
      <c r="B788" s="15"/>
      <c r="C788" s="298" t="s">
        <v>474</v>
      </c>
      <c r="D788" s="299"/>
      <c r="E788" s="299"/>
      <c r="F788" s="299"/>
      <c r="G788" s="299"/>
      <c r="H788" s="299"/>
      <c r="I788" s="299"/>
      <c r="J788" s="299"/>
      <c r="K788" s="299"/>
      <c r="L788" s="299"/>
      <c r="M788" s="299"/>
      <c r="N788" s="300"/>
      <c r="O788" s="194"/>
      <c r="P788" s="195"/>
      <c r="Q788" s="195"/>
      <c r="R788" s="195"/>
      <c r="S788" s="195"/>
      <c r="T788" s="195"/>
      <c r="U788" s="195"/>
      <c r="V788" s="195"/>
      <c r="W788" s="196"/>
      <c r="X788" s="194"/>
      <c r="Y788" s="195"/>
      <c r="Z788" s="195"/>
      <c r="AA788" s="195"/>
      <c r="AB788" s="195"/>
      <c r="AC788" s="195"/>
      <c r="AD788" s="195"/>
      <c r="AE788" s="195"/>
      <c r="AF788" s="196"/>
    </row>
    <row r="789" spans="1:32" s="17" customFormat="1" ht="70.5" customHeight="1" x14ac:dyDescent="0.2">
      <c r="A789" s="28"/>
      <c r="B789" s="15"/>
      <c r="C789" s="298" t="s">
        <v>475</v>
      </c>
      <c r="D789" s="299"/>
      <c r="E789" s="299"/>
      <c r="F789" s="299"/>
      <c r="G789" s="299"/>
      <c r="H789" s="299"/>
      <c r="I789" s="299"/>
      <c r="J789" s="299"/>
      <c r="K789" s="299"/>
      <c r="L789" s="299"/>
      <c r="M789" s="299"/>
      <c r="N789" s="300"/>
      <c r="O789" s="194"/>
      <c r="P789" s="195"/>
      <c r="Q789" s="195"/>
      <c r="R789" s="195"/>
      <c r="S789" s="195"/>
      <c r="T789" s="195"/>
      <c r="U789" s="195"/>
      <c r="V789" s="195"/>
      <c r="W789" s="196"/>
      <c r="X789" s="194"/>
      <c r="Y789" s="195"/>
      <c r="Z789" s="195"/>
      <c r="AA789" s="195"/>
      <c r="AB789" s="195"/>
      <c r="AC789" s="195"/>
      <c r="AD789" s="195"/>
      <c r="AE789" s="195"/>
      <c r="AF789" s="196"/>
    </row>
    <row r="790" spans="1:32" s="17" customFormat="1" ht="50.1" customHeight="1" x14ac:dyDescent="0.2">
      <c r="A790" s="28"/>
      <c r="B790" s="15"/>
      <c r="C790" s="164" t="s">
        <v>476</v>
      </c>
      <c r="D790" s="165"/>
      <c r="E790" s="165"/>
      <c r="F790" s="165"/>
      <c r="G790" s="165"/>
      <c r="H790" s="165"/>
      <c r="I790" s="165"/>
      <c r="J790" s="165"/>
      <c r="K790" s="165"/>
      <c r="L790" s="165"/>
      <c r="M790" s="165"/>
      <c r="N790" s="166"/>
      <c r="O790" s="194"/>
      <c r="P790" s="195"/>
      <c r="Q790" s="195"/>
      <c r="R790" s="195"/>
      <c r="S790" s="195"/>
      <c r="T790" s="195"/>
      <c r="U790" s="195"/>
      <c r="V790" s="195"/>
      <c r="W790" s="196"/>
      <c r="X790" s="194"/>
      <c r="Y790" s="195"/>
      <c r="Z790" s="195"/>
      <c r="AA790" s="195"/>
      <c r="AB790" s="195"/>
      <c r="AC790" s="195"/>
      <c r="AD790" s="195"/>
      <c r="AE790" s="195"/>
      <c r="AF790" s="196"/>
    </row>
    <row r="791" spans="1:32" s="17" customFormat="1" ht="50.1" customHeight="1" x14ac:dyDescent="0.2">
      <c r="A791" s="28"/>
      <c r="B791" s="15"/>
      <c r="C791" s="298" t="s">
        <v>477</v>
      </c>
      <c r="D791" s="299"/>
      <c r="E791" s="299"/>
      <c r="F791" s="299"/>
      <c r="G791" s="299"/>
      <c r="H791" s="299"/>
      <c r="I791" s="299"/>
      <c r="J791" s="299"/>
      <c r="K791" s="299"/>
      <c r="L791" s="299"/>
      <c r="M791" s="299"/>
      <c r="N791" s="300"/>
      <c r="O791" s="194">
        <v>709675.37</v>
      </c>
      <c r="P791" s="195"/>
      <c r="Q791" s="195"/>
      <c r="R791" s="195"/>
      <c r="S791" s="195"/>
      <c r="T791" s="195"/>
      <c r="U791" s="195"/>
      <c r="V791" s="195"/>
      <c r="W791" s="196"/>
      <c r="X791" s="194">
        <v>279948</v>
      </c>
      <c r="Y791" s="195"/>
      <c r="Z791" s="195"/>
      <c r="AA791" s="195"/>
      <c r="AB791" s="195"/>
      <c r="AC791" s="195"/>
      <c r="AD791" s="195"/>
      <c r="AE791" s="195"/>
      <c r="AF791" s="196"/>
    </row>
    <row r="792" spans="1:32" s="17" customFormat="1" ht="37.5" customHeight="1" thickBot="1" x14ac:dyDescent="0.25">
      <c r="A792" s="28"/>
      <c r="B792" s="15"/>
      <c r="C792" s="282" t="s">
        <v>478</v>
      </c>
      <c r="D792" s="283"/>
      <c r="E792" s="283"/>
      <c r="F792" s="283"/>
      <c r="G792" s="283"/>
      <c r="H792" s="283"/>
      <c r="I792" s="283"/>
      <c r="J792" s="283"/>
      <c r="K792" s="283"/>
      <c r="L792" s="283"/>
      <c r="M792" s="283"/>
      <c r="N792" s="284"/>
      <c r="O792" s="285"/>
      <c r="P792" s="286"/>
      <c r="Q792" s="286"/>
      <c r="R792" s="286"/>
      <c r="S792" s="286"/>
      <c r="T792" s="286"/>
      <c r="U792" s="286"/>
      <c r="V792" s="286"/>
      <c r="W792" s="287"/>
      <c r="X792" s="285"/>
      <c r="Y792" s="286"/>
      <c r="Z792" s="286"/>
      <c r="AA792" s="286"/>
      <c r="AB792" s="286"/>
      <c r="AC792" s="286"/>
      <c r="AD792" s="286"/>
      <c r="AE792" s="286"/>
      <c r="AF792" s="287"/>
    </row>
    <row r="793" spans="1:32" s="15" customFormat="1" ht="14.25" customHeight="1" x14ac:dyDescent="0.2">
      <c r="A793" s="97"/>
    </row>
    <row r="794" spans="1:32" ht="14.25" customHeight="1" x14ac:dyDescent="0.2">
      <c r="C794" s="288" t="s">
        <v>472</v>
      </c>
      <c r="D794" s="288"/>
      <c r="E794" s="288"/>
      <c r="F794" s="288"/>
      <c r="G794" s="288"/>
      <c r="H794" s="288"/>
      <c r="I794" s="288"/>
      <c r="J794" s="288"/>
      <c r="K794" s="288"/>
      <c r="L794" s="288"/>
      <c r="M794" s="288"/>
      <c r="N794" s="288"/>
      <c r="O794" s="288"/>
      <c r="P794" s="288"/>
      <c r="Q794" s="288"/>
      <c r="R794" s="288"/>
      <c r="S794" s="288"/>
      <c r="T794" s="288"/>
      <c r="U794" s="288"/>
      <c r="V794" s="288"/>
      <c r="W794" s="288"/>
      <c r="X794" s="288"/>
      <c r="Y794" s="288"/>
      <c r="Z794" s="288"/>
      <c r="AA794" s="288"/>
      <c r="AB794" s="288"/>
      <c r="AC794" s="288"/>
      <c r="AD794" s="288"/>
      <c r="AE794" s="288"/>
      <c r="AF794" s="288"/>
    </row>
    <row r="795" spans="1:32" ht="12" thickBot="1" x14ac:dyDescent="0.25">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row>
    <row r="796" spans="1:32" ht="14.25" customHeight="1" x14ac:dyDescent="0.2">
      <c r="C796" s="182" t="s">
        <v>53</v>
      </c>
      <c r="D796" s="183"/>
      <c r="E796" s="183"/>
      <c r="F796" s="183"/>
      <c r="G796" s="183"/>
      <c r="H796" s="184"/>
      <c r="I796" s="292" t="s">
        <v>54</v>
      </c>
      <c r="J796" s="293"/>
      <c r="K796" s="293"/>
      <c r="L796" s="293"/>
      <c r="M796" s="293"/>
      <c r="N796" s="293"/>
      <c r="O796" s="293"/>
      <c r="P796" s="293"/>
      <c r="Q796" s="293"/>
      <c r="R796" s="293"/>
      <c r="S796" s="293"/>
      <c r="T796" s="294"/>
      <c r="U796" s="292" t="s">
        <v>55</v>
      </c>
      <c r="V796" s="293"/>
      <c r="W796" s="293"/>
      <c r="X796" s="293"/>
      <c r="Y796" s="293"/>
      <c r="Z796" s="293"/>
      <c r="AA796" s="293"/>
      <c r="AB796" s="293"/>
      <c r="AC796" s="293"/>
      <c r="AD796" s="293"/>
      <c r="AE796" s="293"/>
      <c r="AF796" s="294"/>
    </row>
    <row r="797" spans="1:32" ht="14.25" customHeight="1" thickBot="1" x14ac:dyDescent="0.25">
      <c r="C797" s="289"/>
      <c r="D797" s="290"/>
      <c r="E797" s="290"/>
      <c r="F797" s="290"/>
      <c r="G797" s="290"/>
      <c r="H797" s="291"/>
      <c r="I797" s="295"/>
      <c r="J797" s="296"/>
      <c r="K797" s="296"/>
      <c r="L797" s="296"/>
      <c r="M797" s="296"/>
      <c r="N797" s="296"/>
      <c r="O797" s="296"/>
      <c r="P797" s="296"/>
      <c r="Q797" s="296"/>
      <c r="R797" s="296"/>
      <c r="S797" s="296"/>
      <c r="T797" s="297"/>
      <c r="U797" s="295"/>
      <c r="V797" s="296"/>
      <c r="W797" s="296"/>
      <c r="X797" s="296"/>
      <c r="Y797" s="296"/>
      <c r="Z797" s="296"/>
      <c r="AA797" s="296"/>
      <c r="AB797" s="296"/>
      <c r="AC797" s="296"/>
      <c r="AD797" s="296"/>
      <c r="AE797" s="296"/>
      <c r="AF797" s="297"/>
    </row>
    <row r="798" spans="1:32" ht="27.75" customHeight="1" thickBot="1" x14ac:dyDescent="0.25">
      <c r="C798" s="185"/>
      <c r="D798" s="186"/>
      <c r="E798" s="186"/>
      <c r="F798" s="186"/>
      <c r="G798" s="186"/>
      <c r="H798" s="187"/>
      <c r="I798" s="269" t="s">
        <v>479</v>
      </c>
      <c r="J798" s="270"/>
      <c r="K798" s="270"/>
      <c r="L798" s="271"/>
      <c r="M798" s="269" t="s">
        <v>480</v>
      </c>
      <c r="N798" s="270"/>
      <c r="O798" s="270"/>
      <c r="P798" s="271"/>
      <c r="Q798" s="269" t="s">
        <v>481</v>
      </c>
      <c r="R798" s="270"/>
      <c r="S798" s="270"/>
      <c r="T798" s="271"/>
      <c r="U798" s="269" t="s">
        <v>479</v>
      </c>
      <c r="V798" s="270"/>
      <c r="W798" s="270"/>
      <c r="X798" s="271"/>
      <c r="Y798" s="269" t="s">
        <v>480</v>
      </c>
      <c r="Z798" s="270"/>
      <c r="AA798" s="270"/>
      <c r="AB798" s="271"/>
      <c r="AC798" s="269" t="s">
        <v>481</v>
      </c>
      <c r="AD798" s="270"/>
      <c r="AE798" s="270"/>
      <c r="AF798" s="271"/>
    </row>
    <row r="799" spans="1:32" ht="35.450000000000003" customHeight="1" x14ac:dyDescent="0.2">
      <c r="C799" s="272" t="s">
        <v>482</v>
      </c>
      <c r="D799" s="273"/>
      <c r="E799" s="273"/>
      <c r="F799" s="273"/>
      <c r="G799" s="273"/>
      <c r="H799" s="274"/>
      <c r="I799" s="275">
        <v>-565975</v>
      </c>
      <c r="J799" s="276"/>
      <c r="K799" s="276"/>
      <c r="L799" s="277"/>
      <c r="M799" s="278" t="s">
        <v>249</v>
      </c>
      <c r="N799" s="279"/>
      <c r="O799" s="279"/>
      <c r="P799" s="280"/>
      <c r="Q799" s="278" t="s">
        <v>249</v>
      </c>
      <c r="R799" s="279"/>
      <c r="S799" s="279"/>
      <c r="T799" s="281"/>
      <c r="U799" s="275">
        <v>-840731.67</v>
      </c>
      <c r="V799" s="276"/>
      <c r="W799" s="276"/>
      <c r="X799" s="277"/>
      <c r="Y799" s="278" t="s">
        <v>249</v>
      </c>
      <c r="Z799" s="279"/>
      <c r="AA799" s="279"/>
      <c r="AB799" s="280"/>
      <c r="AC799" s="278" t="s">
        <v>249</v>
      </c>
      <c r="AD799" s="279"/>
      <c r="AE799" s="279"/>
      <c r="AF799" s="281"/>
    </row>
    <row r="800" spans="1:32" ht="20.100000000000001" customHeight="1" x14ac:dyDescent="0.2">
      <c r="C800" s="164" t="s">
        <v>483</v>
      </c>
      <c r="D800" s="165"/>
      <c r="E800" s="165"/>
      <c r="F800" s="165"/>
      <c r="G800" s="165"/>
      <c r="H800" s="166"/>
      <c r="I800" s="262" t="s">
        <v>249</v>
      </c>
      <c r="J800" s="263"/>
      <c r="K800" s="263"/>
      <c r="L800" s="264"/>
      <c r="M800" s="265">
        <f>I799*21%</f>
        <v>-118854.75</v>
      </c>
      <c r="N800" s="171"/>
      <c r="O800" s="171"/>
      <c r="P800" s="266"/>
      <c r="Q800" s="248">
        <v>21</v>
      </c>
      <c r="R800" s="249"/>
      <c r="S800" s="249"/>
      <c r="T800" s="250"/>
      <c r="U800" s="262" t="s">
        <v>249</v>
      </c>
      <c r="V800" s="263"/>
      <c r="W800" s="263"/>
      <c r="X800" s="264"/>
      <c r="Y800" s="265">
        <f>U799*21%</f>
        <v>-176553.6507</v>
      </c>
      <c r="Z800" s="171"/>
      <c r="AA800" s="171"/>
      <c r="AB800" s="266"/>
      <c r="AC800" s="248">
        <v>21</v>
      </c>
      <c r="AD800" s="249"/>
      <c r="AE800" s="249"/>
      <c r="AF800" s="250"/>
    </row>
    <row r="801" spans="3:32" ht="24.75" customHeight="1" x14ac:dyDescent="0.2">
      <c r="C801" s="164" t="s">
        <v>484</v>
      </c>
      <c r="D801" s="165"/>
      <c r="E801" s="165"/>
      <c r="F801" s="165"/>
      <c r="G801" s="165"/>
      <c r="H801" s="166"/>
      <c r="I801" s="170">
        <f>15488.2+42990</f>
        <v>58478.2</v>
      </c>
      <c r="J801" s="171"/>
      <c r="K801" s="171"/>
      <c r="L801" s="266"/>
      <c r="M801" s="265">
        <f>I801*21%</f>
        <v>12280.421999999999</v>
      </c>
      <c r="N801" s="171"/>
      <c r="O801" s="171"/>
      <c r="P801" s="266"/>
      <c r="Q801" s="248">
        <v>21</v>
      </c>
      <c r="R801" s="249"/>
      <c r="S801" s="249"/>
      <c r="T801" s="250"/>
      <c r="U801" s="170">
        <v>115994.33</v>
      </c>
      <c r="V801" s="171"/>
      <c r="W801" s="171"/>
      <c r="X801" s="266"/>
      <c r="Y801" s="265">
        <f>U801*21%</f>
        <v>24358.809300000001</v>
      </c>
      <c r="Z801" s="171"/>
      <c r="AA801" s="171"/>
      <c r="AB801" s="266"/>
      <c r="AC801" s="248">
        <v>21</v>
      </c>
      <c r="AD801" s="249"/>
      <c r="AE801" s="249"/>
      <c r="AF801" s="250"/>
    </row>
    <row r="802" spans="3:32" ht="27.75" customHeight="1" x14ac:dyDescent="0.2">
      <c r="C802" s="164" t="s">
        <v>485</v>
      </c>
      <c r="D802" s="165"/>
      <c r="E802" s="165"/>
      <c r="F802" s="165"/>
      <c r="G802" s="165"/>
      <c r="H802" s="166"/>
      <c r="I802" s="170">
        <v>-42990</v>
      </c>
      <c r="J802" s="171"/>
      <c r="K802" s="171"/>
      <c r="L802" s="266"/>
      <c r="M802" s="265">
        <f>I802*21%</f>
        <v>-9027.9</v>
      </c>
      <c r="N802" s="171"/>
      <c r="O802" s="171"/>
      <c r="P802" s="266"/>
      <c r="Q802" s="248">
        <v>21</v>
      </c>
      <c r="R802" s="249"/>
      <c r="S802" s="249"/>
      <c r="T802" s="250"/>
      <c r="U802" s="170">
        <v>-32633.59</v>
      </c>
      <c r="V802" s="171"/>
      <c r="W802" s="171"/>
      <c r="X802" s="266"/>
      <c r="Y802" s="265">
        <f>U802*21%</f>
        <v>-6853.0538999999999</v>
      </c>
      <c r="Z802" s="171"/>
      <c r="AA802" s="171"/>
      <c r="AB802" s="266"/>
      <c r="AC802" s="248">
        <v>21</v>
      </c>
      <c r="AD802" s="249"/>
      <c r="AE802" s="249"/>
      <c r="AF802" s="250"/>
    </row>
    <row r="803" spans="3:32" ht="33" customHeight="1" x14ac:dyDescent="0.2">
      <c r="C803" s="164" t="s">
        <v>486</v>
      </c>
      <c r="D803" s="165"/>
      <c r="E803" s="165"/>
      <c r="F803" s="165"/>
      <c r="G803" s="165"/>
      <c r="H803" s="166"/>
      <c r="I803" s="170"/>
      <c r="J803" s="171"/>
      <c r="K803" s="171"/>
      <c r="L803" s="266"/>
      <c r="M803" s="265">
        <f>I803*22%</f>
        <v>0</v>
      </c>
      <c r="N803" s="171"/>
      <c r="O803" s="171"/>
      <c r="P803" s="266"/>
      <c r="Q803" s="248">
        <v>21</v>
      </c>
      <c r="R803" s="249"/>
      <c r="S803" s="249"/>
      <c r="T803" s="250"/>
      <c r="U803" s="170"/>
      <c r="V803" s="171"/>
      <c r="W803" s="171"/>
      <c r="X803" s="266"/>
      <c r="Y803" s="265">
        <f>U803*22%</f>
        <v>0</v>
      </c>
      <c r="Z803" s="171"/>
      <c r="AA803" s="171"/>
      <c r="AB803" s="266"/>
      <c r="AC803" s="248">
        <v>21</v>
      </c>
      <c r="AD803" s="249"/>
      <c r="AE803" s="249"/>
      <c r="AF803" s="250"/>
    </row>
    <row r="804" spans="3:32" ht="20.100000000000001" customHeight="1" x14ac:dyDescent="0.2">
      <c r="C804" s="164" t="s">
        <v>487</v>
      </c>
      <c r="D804" s="165"/>
      <c r="E804" s="165"/>
      <c r="F804" s="165"/>
      <c r="G804" s="165"/>
      <c r="H804" s="166"/>
      <c r="I804" s="170"/>
      <c r="J804" s="171"/>
      <c r="K804" s="171"/>
      <c r="L804" s="266"/>
      <c r="M804" s="265"/>
      <c r="N804" s="171"/>
      <c r="O804" s="171"/>
      <c r="P804" s="266"/>
      <c r="Q804" s="248"/>
      <c r="R804" s="249"/>
      <c r="S804" s="249"/>
      <c r="T804" s="250"/>
      <c r="U804" s="170"/>
      <c r="V804" s="171"/>
      <c r="W804" s="171"/>
      <c r="X804" s="266"/>
      <c r="Y804" s="265"/>
      <c r="Z804" s="171"/>
      <c r="AA804" s="171"/>
      <c r="AB804" s="266"/>
      <c r="AC804" s="248"/>
      <c r="AD804" s="249"/>
      <c r="AE804" s="249"/>
      <c r="AF804" s="250"/>
    </row>
    <row r="805" spans="3:32" ht="20.100000000000001" customHeight="1" x14ac:dyDescent="0.2">
      <c r="C805" s="164" t="s">
        <v>488</v>
      </c>
      <c r="D805" s="165"/>
      <c r="E805" s="165"/>
      <c r="F805" s="165"/>
      <c r="G805" s="165"/>
      <c r="H805" s="166"/>
      <c r="I805" s="170">
        <v>0</v>
      </c>
      <c r="J805" s="171"/>
      <c r="K805" s="171"/>
      <c r="L805" s="266"/>
      <c r="M805" s="265">
        <v>0</v>
      </c>
      <c r="N805" s="171"/>
      <c r="O805" s="171"/>
      <c r="P805" s="266"/>
      <c r="Q805" s="248"/>
      <c r="R805" s="249"/>
      <c r="S805" s="249"/>
      <c r="T805" s="250"/>
      <c r="U805" s="170">
        <v>0</v>
      </c>
      <c r="V805" s="171"/>
      <c r="W805" s="171"/>
      <c r="X805" s="266"/>
      <c r="Y805" s="265">
        <v>0</v>
      </c>
      <c r="Z805" s="171"/>
      <c r="AA805" s="171"/>
      <c r="AB805" s="266"/>
      <c r="AC805" s="248"/>
      <c r="AD805" s="249"/>
      <c r="AE805" s="249"/>
      <c r="AF805" s="250"/>
    </row>
    <row r="806" spans="3:32" ht="20.100000000000001" customHeight="1" x14ac:dyDescent="0.2">
      <c r="C806" s="164" t="s">
        <v>318</v>
      </c>
      <c r="D806" s="165"/>
      <c r="E806" s="165"/>
      <c r="F806" s="165"/>
      <c r="G806" s="165"/>
      <c r="H806" s="166"/>
      <c r="I806" s="170"/>
      <c r="J806" s="171"/>
      <c r="K806" s="171"/>
      <c r="L806" s="266"/>
      <c r="M806" s="265"/>
      <c r="N806" s="171"/>
      <c r="O806" s="171"/>
      <c r="P806" s="266"/>
      <c r="Q806" s="248"/>
      <c r="R806" s="249"/>
      <c r="S806" s="249"/>
      <c r="T806" s="250"/>
      <c r="U806" s="170"/>
      <c r="V806" s="171"/>
      <c r="W806" s="171"/>
      <c r="X806" s="266"/>
      <c r="Y806" s="265"/>
      <c r="Z806" s="171"/>
      <c r="AA806" s="171"/>
      <c r="AB806" s="266"/>
      <c r="AC806" s="248"/>
      <c r="AD806" s="249"/>
      <c r="AE806" s="249"/>
      <c r="AF806" s="250"/>
    </row>
    <row r="807" spans="3:32" ht="20.100000000000001" customHeight="1" x14ac:dyDescent="0.2">
      <c r="C807" s="164" t="s">
        <v>67</v>
      </c>
      <c r="D807" s="165"/>
      <c r="E807" s="165"/>
      <c r="F807" s="165"/>
      <c r="G807" s="165"/>
      <c r="H807" s="166"/>
      <c r="I807" s="170">
        <f>SUM(I799,I801,I802,I803)</f>
        <v>-550486.80000000005</v>
      </c>
      <c r="J807" s="171"/>
      <c r="K807" s="171"/>
      <c r="L807" s="266"/>
      <c r="M807" s="265">
        <f>SUM(M800:M806)</f>
        <v>-115602.228</v>
      </c>
      <c r="N807" s="171"/>
      <c r="O807" s="171"/>
      <c r="P807" s="266"/>
      <c r="Q807" s="248">
        <v>21</v>
      </c>
      <c r="R807" s="249"/>
      <c r="S807" s="249"/>
      <c r="T807" s="250"/>
      <c r="U807" s="170">
        <f>SUM(U799,U801,U802,U803)</f>
        <v>-757370.93</v>
      </c>
      <c r="V807" s="171"/>
      <c r="W807" s="171"/>
      <c r="X807" s="266"/>
      <c r="Y807" s="265">
        <f>SUM(Y800:Y806)</f>
        <v>-159047.8953</v>
      </c>
      <c r="Z807" s="171"/>
      <c r="AA807" s="171"/>
      <c r="AB807" s="266"/>
      <c r="AC807" s="248">
        <v>21</v>
      </c>
      <c r="AD807" s="249"/>
      <c r="AE807" s="249"/>
      <c r="AF807" s="250"/>
    </row>
    <row r="808" spans="3:32" ht="20.100000000000001" customHeight="1" x14ac:dyDescent="0.2">
      <c r="C808" s="164" t="s">
        <v>489</v>
      </c>
      <c r="D808" s="165"/>
      <c r="E808" s="165"/>
      <c r="F808" s="165"/>
      <c r="G808" s="165"/>
      <c r="H808" s="166"/>
      <c r="I808" s="262" t="s">
        <v>249</v>
      </c>
      <c r="J808" s="263"/>
      <c r="K808" s="263"/>
      <c r="L808" s="264"/>
      <c r="M808" s="265">
        <v>0</v>
      </c>
      <c r="N808" s="171"/>
      <c r="O808" s="171"/>
      <c r="P808" s="266"/>
      <c r="Q808" s="267" t="s">
        <v>249</v>
      </c>
      <c r="R808" s="263"/>
      <c r="S808" s="263"/>
      <c r="T808" s="268"/>
      <c r="U808" s="262" t="s">
        <v>249</v>
      </c>
      <c r="V808" s="263"/>
      <c r="W808" s="263"/>
      <c r="X808" s="264"/>
      <c r="Y808" s="265">
        <v>0</v>
      </c>
      <c r="Z808" s="171"/>
      <c r="AA808" s="171"/>
      <c r="AB808" s="266"/>
      <c r="AC808" s="267" t="s">
        <v>249</v>
      </c>
      <c r="AD808" s="263"/>
      <c r="AE808" s="263"/>
      <c r="AF808" s="268"/>
    </row>
    <row r="809" spans="3:32" ht="20.100000000000001" customHeight="1" x14ac:dyDescent="0.2">
      <c r="C809" s="164" t="s">
        <v>490</v>
      </c>
      <c r="D809" s="165"/>
      <c r="E809" s="165"/>
      <c r="F809" s="165"/>
      <c r="G809" s="165"/>
      <c r="H809" s="166"/>
      <c r="I809" s="262" t="s">
        <v>249</v>
      </c>
      <c r="J809" s="263"/>
      <c r="K809" s="263"/>
      <c r="L809" s="264"/>
      <c r="M809" s="265">
        <v>0.23</v>
      </c>
      <c r="N809" s="171"/>
      <c r="O809" s="171"/>
      <c r="P809" s="266"/>
      <c r="Q809" s="248">
        <v>19</v>
      </c>
      <c r="R809" s="249"/>
      <c r="S809" s="249"/>
      <c r="T809" s="250"/>
      <c r="U809" s="262" t="s">
        <v>249</v>
      </c>
      <c r="V809" s="263"/>
      <c r="W809" s="263"/>
      <c r="X809" s="264"/>
      <c r="Y809" s="265">
        <v>0.23</v>
      </c>
      <c r="Z809" s="171"/>
      <c r="AA809" s="171"/>
      <c r="AB809" s="266"/>
      <c r="AC809" s="248">
        <v>19</v>
      </c>
      <c r="AD809" s="249"/>
      <c r="AE809" s="249"/>
      <c r="AF809" s="250"/>
    </row>
    <row r="810" spans="3:32" ht="20.100000000000001" customHeight="1" x14ac:dyDescent="0.2">
      <c r="C810" s="164" t="s">
        <v>491</v>
      </c>
      <c r="D810" s="165"/>
      <c r="E810" s="165"/>
      <c r="F810" s="165"/>
      <c r="G810" s="165"/>
      <c r="H810" s="166"/>
      <c r="I810" s="262" t="s">
        <v>249</v>
      </c>
      <c r="J810" s="263"/>
      <c r="K810" s="263"/>
      <c r="L810" s="264"/>
      <c r="M810" s="265">
        <v>1157</v>
      </c>
      <c r="N810" s="171"/>
      <c r="O810" s="171"/>
      <c r="P810" s="266"/>
      <c r="Q810" s="248">
        <v>21</v>
      </c>
      <c r="R810" s="249"/>
      <c r="S810" s="249"/>
      <c r="T810" s="250"/>
      <c r="U810" s="262" t="s">
        <v>249</v>
      </c>
      <c r="V810" s="263"/>
      <c r="W810" s="263"/>
      <c r="X810" s="264"/>
      <c r="Y810" s="265">
        <v>-10723.29</v>
      </c>
      <c r="Z810" s="171"/>
      <c r="AA810" s="171"/>
      <c r="AB810" s="266"/>
      <c r="AC810" s="248">
        <v>21</v>
      </c>
      <c r="AD810" s="249"/>
      <c r="AE810" s="249"/>
      <c r="AF810" s="250"/>
    </row>
    <row r="811" spans="3:32" ht="20.100000000000001" customHeight="1" thickBot="1" x14ac:dyDescent="0.25">
      <c r="C811" s="251" t="s">
        <v>492</v>
      </c>
      <c r="D811" s="252"/>
      <c r="E811" s="252"/>
      <c r="F811" s="252"/>
      <c r="G811" s="252"/>
      <c r="H811" s="253"/>
      <c r="I811" s="254" t="s">
        <v>249</v>
      </c>
      <c r="J811" s="255"/>
      <c r="K811" s="255"/>
      <c r="L811" s="256"/>
      <c r="M811" s="257">
        <v>1157</v>
      </c>
      <c r="N811" s="225"/>
      <c r="O811" s="225"/>
      <c r="P811" s="258"/>
      <c r="Q811" s="259">
        <v>21</v>
      </c>
      <c r="R811" s="260"/>
      <c r="S811" s="260"/>
      <c r="T811" s="261"/>
      <c r="U811" s="254" t="s">
        <v>249</v>
      </c>
      <c r="V811" s="255"/>
      <c r="W811" s="255"/>
      <c r="X811" s="256"/>
      <c r="Y811" s="257">
        <f>SUM(Y808:AB810)</f>
        <v>-10723.060000000001</v>
      </c>
      <c r="Z811" s="225"/>
      <c r="AA811" s="225"/>
      <c r="AB811" s="258"/>
      <c r="AC811" s="259">
        <v>21</v>
      </c>
      <c r="AD811" s="260"/>
      <c r="AE811" s="260"/>
      <c r="AF811" s="261"/>
    </row>
    <row r="812" spans="3:32" x14ac:dyDescent="0.2">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row>
    <row r="813" spans="3:32" ht="14.25" customHeight="1" x14ac:dyDescent="0.2">
      <c r="C813" s="241" t="s">
        <v>493</v>
      </c>
      <c r="D813" s="241"/>
      <c r="E813" s="241"/>
      <c r="F813" s="241"/>
      <c r="G813" s="241"/>
      <c r="H813" s="241"/>
      <c r="I813" s="241"/>
      <c r="J813" s="241"/>
      <c r="K813" s="241"/>
      <c r="L813" s="241"/>
      <c r="M813" s="241"/>
      <c r="N813" s="241"/>
      <c r="O813" s="241"/>
      <c r="P813" s="241"/>
      <c r="Q813" s="241"/>
      <c r="R813" s="241"/>
      <c r="S813" s="241"/>
      <c r="T813" s="241"/>
      <c r="U813" s="241"/>
      <c r="V813" s="241"/>
      <c r="W813" s="241"/>
      <c r="X813" s="241"/>
      <c r="Y813" s="241"/>
      <c r="Z813" s="241"/>
      <c r="AA813" s="241"/>
      <c r="AB813" s="241"/>
      <c r="AC813" s="241"/>
      <c r="AD813" s="241"/>
      <c r="AE813" s="241"/>
      <c r="AF813" s="241"/>
    </row>
    <row r="814" spans="3:32" x14ac:dyDescent="0.2">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row>
    <row r="815" spans="3:32" ht="14.25" customHeight="1" x14ac:dyDescent="0.2">
      <c r="C815" s="145" t="s">
        <v>494</v>
      </c>
      <c r="D815" s="145"/>
      <c r="E815" s="145"/>
      <c r="F815" s="145"/>
      <c r="G815" s="145"/>
      <c r="H815" s="145"/>
      <c r="I815" s="145"/>
      <c r="J815" s="145"/>
      <c r="K815" s="145"/>
      <c r="L815" s="145"/>
      <c r="M815" s="145"/>
      <c r="N815" s="145"/>
      <c r="O815" s="145"/>
      <c r="P815" s="145"/>
      <c r="Q815" s="145"/>
      <c r="R815" s="145"/>
      <c r="S815" s="145"/>
      <c r="T815" s="145"/>
      <c r="U815" s="145"/>
      <c r="V815" s="145"/>
      <c r="W815" s="145"/>
      <c r="X815" s="145"/>
      <c r="Y815" s="145"/>
      <c r="Z815" s="145"/>
      <c r="AA815" s="145"/>
      <c r="AB815" s="145"/>
      <c r="AC815" s="145"/>
      <c r="AD815" s="145"/>
      <c r="AE815" s="145"/>
      <c r="AF815" s="145"/>
    </row>
    <row r="816" spans="3:32" ht="14.25" customHeight="1" x14ac:dyDescent="0.2">
      <c r="C816" s="145"/>
      <c r="D816" s="145"/>
      <c r="E816" s="145"/>
      <c r="F816" s="145"/>
      <c r="G816" s="145"/>
      <c r="H816" s="145"/>
      <c r="I816" s="145"/>
      <c r="J816" s="145"/>
      <c r="K816" s="145"/>
      <c r="L816" s="145"/>
      <c r="M816" s="145"/>
      <c r="N816" s="145"/>
      <c r="O816" s="145"/>
      <c r="P816" s="145"/>
      <c r="Q816" s="145"/>
      <c r="R816" s="145"/>
      <c r="S816" s="145"/>
      <c r="T816" s="145"/>
      <c r="U816" s="145"/>
      <c r="V816" s="145"/>
      <c r="W816" s="145"/>
      <c r="X816" s="145"/>
      <c r="Y816" s="145"/>
      <c r="Z816" s="145"/>
      <c r="AA816" s="145"/>
      <c r="AB816" s="145"/>
      <c r="AC816" s="145"/>
      <c r="AD816" s="145"/>
      <c r="AE816" s="145"/>
      <c r="AF816" s="145"/>
    </row>
    <row r="817" spans="1:35" s="17" customFormat="1" ht="14.25" customHeight="1" x14ac:dyDescent="0.2">
      <c r="A817" s="28"/>
      <c r="B817" s="15"/>
      <c r="C817" s="17" t="s">
        <v>495</v>
      </c>
    </row>
    <row r="818" spans="1:35" s="17" customFormat="1" ht="14.25" customHeight="1" x14ac:dyDescent="0.2">
      <c r="A818" s="28"/>
      <c r="B818" s="15"/>
    </row>
    <row r="819" spans="1:35" s="17" customFormat="1" ht="14.25" customHeight="1" x14ac:dyDescent="0.2">
      <c r="A819" s="28"/>
      <c r="B819" s="15"/>
      <c r="C819" s="31" t="s">
        <v>496</v>
      </c>
      <c r="D819" s="4"/>
      <c r="E819" s="4"/>
      <c r="F819" s="4"/>
      <c r="G819" s="4"/>
      <c r="H819" s="4"/>
      <c r="I819" s="4"/>
      <c r="J819" s="4"/>
      <c r="K819" s="4"/>
      <c r="L819" s="4"/>
      <c r="M819" s="4"/>
      <c r="N819" s="4"/>
      <c r="O819" s="4"/>
    </row>
    <row r="820" spans="1:35" s="17" customFormat="1" ht="14.25" customHeight="1" x14ac:dyDescent="0.2">
      <c r="A820" s="28"/>
      <c r="B820" s="15"/>
    </row>
    <row r="821" spans="1:35" s="17" customFormat="1" ht="14.25" customHeight="1" x14ac:dyDescent="0.2">
      <c r="A821" s="28"/>
      <c r="B821" s="15"/>
      <c r="C821" s="145" t="s">
        <v>497</v>
      </c>
      <c r="D821" s="145"/>
      <c r="E821" s="145"/>
      <c r="F821" s="145"/>
      <c r="G821" s="145"/>
      <c r="H821" s="145"/>
      <c r="I821" s="145"/>
      <c r="J821" s="145"/>
      <c r="K821" s="145"/>
      <c r="L821" s="145"/>
      <c r="M821" s="145"/>
      <c r="N821" s="145"/>
      <c r="O821" s="145"/>
      <c r="P821" s="145"/>
      <c r="Q821" s="145"/>
      <c r="R821" s="145"/>
      <c r="S821" s="145"/>
      <c r="T821" s="145"/>
      <c r="U821" s="145"/>
      <c r="V821" s="145"/>
      <c r="W821" s="145"/>
      <c r="X821" s="145"/>
      <c r="Y821" s="145"/>
      <c r="Z821" s="145"/>
      <c r="AA821" s="145"/>
      <c r="AB821" s="145"/>
      <c r="AC821" s="145"/>
      <c r="AD821" s="145"/>
      <c r="AE821" s="145"/>
      <c r="AF821" s="145"/>
    </row>
    <row r="822" spans="1:35" s="17" customFormat="1" ht="14.25" customHeight="1" thickBot="1" x14ac:dyDescent="0.25">
      <c r="A822" s="28"/>
      <c r="B822" s="15"/>
    </row>
    <row r="823" spans="1:35" s="17" customFormat="1" ht="18.75" customHeight="1" thickBot="1" x14ac:dyDescent="0.25">
      <c r="A823" s="28"/>
      <c r="B823" s="15"/>
      <c r="C823" s="182" t="s">
        <v>498</v>
      </c>
      <c r="D823" s="183"/>
      <c r="E823" s="183"/>
      <c r="F823" s="183"/>
      <c r="G823" s="183"/>
      <c r="H823" s="183"/>
      <c r="I823" s="183"/>
      <c r="J823" s="183"/>
      <c r="K823" s="183"/>
      <c r="L823" s="242" t="s">
        <v>499</v>
      </c>
      <c r="M823" s="243"/>
      <c r="N823" s="243"/>
      <c r="O823" s="243"/>
      <c r="P823" s="244"/>
      <c r="Q823" s="192" t="s">
        <v>500</v>
      </c>
      <c r="R823" s="192"/>
      <c r="S823" s="192"/>
      <c r="T823" s="192"/>
      <c r="U823" s="192"/>
      <c r="V823" s="192"/>
      <c r="W823" s="192"/>
      <c r="X823" s="192"/>
      <c r="Y823" s="192"/>
      <c r="Z823" s="192"/>
      <c r="AA823" s="192"/>
      <c r="AB823" s="192"/>
      <c r="AC823" s="192"/>
      <c r="AD823" s="192"/>
      <c r="AE823" s="192"/>
      <c r="AF823" s="193"/>
    </row>
    <row r="824" spans="1:35" s="17" customFormat="1" ht="22.7" customHeight="1" thickBot="1" x14ac:dyDescent="0.25">
      <c r="A824" s="28"/>
      <c r="B824" s="15"/>
      <c r="C824" s="185"/>
      <c r="D824" s="186"/>
      <c r="E824" s="186"/>
      <c r="F824" s="186"/>
      <c r="G824" s="186"/>
      <c r="H824" s="186"/>
      <c r="I824" s="186"/>
      <c r="J824" s="186"/>
      <c r="K824" s="186"/>
      <c r="L824" s="245"/>
      <c r="M824" s="246"/>
      <c r="N824" s="246"/>
      <c r="O824" s="246"/>
      <c r="P824" s="247"/>
      <c r="Q824" s="192" t="s">
        <v>54</v>
      </c>
      <c r="R824" s="192"/>
      <c r="S824" s="192"/>
      <c r="T824" s="192"/>
      <c r="U824" s="192"/>
      <c r="V824" s="192"/>
      <c r="W824" s="192"/>
      <c r="X824" s="193"/>
      <c r="Y824" s="191" t="s">
        <v>501</v>
      </c>
      <c r="Z824" s="192"/>
      <c r="AA824" s="192"/>
      <c r="AB824" s="192"/>
      <c r="AC824" s="192"/>
      <c r="AD824" s="192"/>
      <c r="AE824" s="192"/>
      <c r="AF824" s="193"/>
    </row>
    <row r="825" spans="1:35" s="17" customFormat="1" ht="14.25" customHeight="1" x14ac:dyDescent="0.2">
      <c r="A825" s="28"/>
      <c r="B825" s="15"/>
      <c r="C825" s="203" t="s">
        <v>502</v>
      </c>
      <c r="D825" s="204"/>
      <c r="E825" s="204"/>
      <c r="F825" s="204"/>
      <c r="G825" s="204"/>
      <c r="H825" s="204"/>
      <c r="I825" s="204"/>
      <c r="J825" s="204"/>
      <c r="K825" s="204"/>
      <c r="L825" s="205" t="s">
        <v>503</v>
      </c>
      <c r="M825" s="206"/>
      <c r="N825" s="206"/>
      <c r="O825" s="206"/>
      <c r="P825" s="207"/>
      <c r="Q825" s="177">
        <v>652640.79599999997</v>
      </c>
      <c r="R825" s="177"/>
      <c r="S825" s="177"/>
      <c r="T825" s="177"/>
      <c r="U825" s="177"/>
      <c r="V825" s="177"/>
      <c r="W825" s="177"/>
      <c r="X825" s="178"/>
      <c r="Y825" s="158">
        <v>2655.51</v>
      </c>
      <c r="Z825" s="159"/>
      <c r="AA825" s="159"/>
      <c r="AB825" s="159"/>
      <c r="AC825" s="159"/>
      <c r="AD825" s="159"/>
      <c r="AE825" s="159"/>
      <c r="AF825" s="160"/>
    </row>
    <row r="826" spans="1:35" s="17" customFormat="1" ht="14.25" customHeight="1" x14ac:dyDescent="0.2">
      <c r="A826" s="28"/>
      <c r="B826" s="15"/>
      <c r="C826" s="216"/>
      <c r="D826" s="217"/>
      <c r="E826" s="217"/>
      <c r="F826" s="217"/>
      <c r="G826" s="217"/>
      <c r="H826" s="217"/>
      <c r="I826" s="217"/>
      <c r="J826" s="217"/>
      <c r="K826" s="217"/>
      <c r="L826" s="216" t="s">
        <v>504</v>
      </c>
      <c r="M826" s="217"/>
      <c r="N826" s="217"/>
      <c r="O826" s="217"/>
      <c r="P826" s="218"/>
      <c r="Q826" s="159"/>
      <c r="R826" s="159"/>
      <c r="S826" s="159"/>
      <c r="T826" s="159"/>
      <c r="U826" s="159"/>
      <c r="V826" s="159"/>
      <c r="W826" s="159"/>
      <c r="X826" s="160"/>
      <c r="Y826" s="158">
        <v>0</v>
      </c>
      <c r="Z826" s="159"/>
      <c r="AA826" s="159"/>
      <c r="AB826" s="159"/>
      <c r="AC826" s="159"/>
      <c r="AD826" s="159"/>
      <c r="AE826" s="159"/>
      <c r="AF826" s="160"/>
    </row>
    <row r="827" spans="1:35" s="17" customFormat="1" ht="14.25" customHeight="1" x14ac:dyDescent="0.2">
      <c r="A827" s="28"/>
      <c r="B827" s="15"/>
      <c r="C827" s="216"/>
      <c r="D827" s="217"/>
      <c r="E827" s="217"/>
      <c r="F827" s="217"/>
      <c r="G827" s="217"/>
      <c r="H827" s="217"/>
      <c r="I827" s="217"/>
      <c r="J827" s="217"/>
      <c r="K827" s="217"/>
      <c r="L827" s="233" t="s">
        <v>507</v>
      </c>
      <c r="M827" s="234"/>
      <c r="N827" s="234"/>
      <c r="O827" s="234"/>
      <c r="P827" s="235"/>
      <c r="Q827" s="159">
        <v>40000</v>
      </c>
      <c r="R827" s="159"/>
      <c r="S827" s="159"/>
      <c r="T827" s="159"/>
      <c r="U827" s="159"/>
      <c r="V827" s="159"/>
      <c r="W827" s="159"/>
      <c r="X827" s="160"/>
      <c r="Y827" s="158">
        <v>0</v>
      </c>
      <c r="Z827" s="159"/>
      <c r="AA827" s="159"/>
      <c r="AB827" s="159"/>
      <c r="AC827" s="159"/>
      <c r="AD827" s="159"/>
      <c r="AE827" s="159"/>
      <c r="AF827" s="160"/>
    </row>
    <row r="828" spans="1:35" s="17" customFormat="1" ht="14.25" customHeight="1" x14ac:dyDescent="0.2">
      <c r="A828" s="28"/>
      <c r="B828" s="15"/>
      <c r="C828" s="236" t="s">
        <v>505</v>
      </c>
      <c r="D828" s="237"/>
      <c r="E828" s="237"/>
      <c r="F828" s="237"/>
      <c r="G828" s="237"/>
      <c r="H828" s="237"/>
      <c r="I828" s="237"/>
      <c r="J828" s="237"/>
      <c r="K828" s="237"/>
      <c r="L828" s="238" t="s">
        <v>503</v>
      </c>
      <c r="M828" s="239"/>
      <c r="N828" s="239"/>
      <c r="O828" s="239"/>
      <c r="P828" s="240"/>
      <c r="Q828" s="159"/>
      <c r="R828" s="159"/>
      <c r="S828" s="159"/>
      <c r="T828" s="159"/>
      <c r="U828" s="159"/>
      <c r="V828" s="159"/>
      <c r="W828" s="159"/>
      <c r="X828" s="160"/>
      <c r="Y828" s="158">
        <v>197450.12</v>
      </c>
      <c r="Z828" s="159"/>
      <c r="AA828" s="159"/>
      <c r="AB828" s="159"/>
      <c r="AC828" s="159"/>
      <c r="AD828" s="159"/>
      <c r="AE828" s="159"/>
      <c r="AF828" s="160"/>
      <c r="AI828" s="75"/>
    </row>
    <row r="829" spans="1:35" s="17" customFormat="1" ht="14.25" customHeight="1" x14ac:dyDescent="0.2">
      <c r="A829" s="28"/>
      <c r="B829" s="15"/>
      <c r="C829" s="216"/>
      <c r="D829" s="217"/>
      <c r="E829" s="217"/>
      <c r="F829" s="217"/>
      <c r="G829" s="217"/>
      <c r="H829" s="217"/>
      <c r="I829" s="217"/>
      <c r="J829" s="217"/>
      <c r="K829" s="217"/>
      <c r="L829" s="216" t="s">
        <v>504</v>
      </c>
      <c r="M829" s="217"/>
      <c r="N829" s="217"/>
      <c r="O829" s="217"/>
      <c r="P829" s="218"/>
      <c r="Q829" s="159"/>
      <c r="R829" s="159"/>
      <c r="S829" s="159"/>
      <c r="T829" s="159"/>
      <c r="U829" s="159"/>
      <c r="V829" s="159"/>
      <c r="W829" s="159"/>
      <c r="X829" s="160"/>
      <c r="Y829" s="158">
        <v>22895</v>
      </c>
      <c r="Z829" s="159"/>
      <c r="AA829" s="159"/>
      <c r="AB829" s="159"/>
      <c r="AC829" s="159"/>
      <c r="AD829" s="159"/>
      <c r="AE829" s="159"/>
      <c r="AF829" s="160"/>
    </row>
    <row r="830" spans="1:35" s="17" customFormat="1" ht="14.25" customHeight="1" x14ac:dyDescent="0.2">
      <c r="A830" s="28"/>
      <c r="B830" s="15"/>
      <c r="C830" s="216"/>
      <c r="D830" s="217"/>
      <c r="E830" s="217"/>
      <c r="F830" s="217"/>
      <c r="G830" s="217"/>
      <c r="H830" s="217"/>
      <c r="I830" s="217"/>
      <c r="J830" s="217"/>
      <c r="K830" s="217"/>
      <c r="L830" s="227" t="s">
        <v>506</v>
      </c>
      <c r="M830" s="228"/>
      <c r="N830" s="228"/>
      <c r="O830" s="228"/>
      <c r="P830" s="229"/>
      <c r="Q830" s="230"/>
      <c r="R830" s="230"/>
      <c r="S830" s="230"/>
      <c r="T830" s="230"/>
      <c r="U830" s="230"/>
      <c r="V830" s="230"/>
      <c r="W830" s="230"/>
      <c r="X830" s="231"/>
      <c r="Y830" s="232">
        <v>22895</v>
      </c>
      <c r="Z830" s="230"/>
      <c r="AA830" s="230"/>
      <c r="AB830" s="230"/>
      <c r="AC830" s="230"/>
      <c r="AD830" s="230"/>
      <c r="AE830" s="230"/>
      <c r="AF830" s="231"/>
    </row>
    <row r="831" spans="1:35" s="17" customFormat="1" ht="14.25" customHeight="1" x14ac:dyDescent="0.2">
      <c r="A831" s="28"/>
      <c r="B831" s="15"/>
      <c r="C831" s="76"/>
      <c r="D831" s="77"/>
      <c r="E831" s="77"/>
      <c r="F831" s="77"/>
      <c r="G831" s="77"/>
      <c r="H831" s="77"/>
      <c r="I831" s="77"/>
      <c r="J831" s="77"/>
      <c r="K831" s="77"/>
      <c r="L831" s="216"/>
      <c r="M831" s="217"/>
      <c r="N831" s="217"/>
      <c r="O831" s="217"/>
      <c r="P831" s="218"/>
      <c r="Q831" s="159"/>
      <c r="R831" s="159"/>
      <c r="S831" s="159"/>
      <c r="T831" s="159"/>
      <c r="U831" s="159"/>
      <c r="V831" s="159"/>
      <c r="W831" s="159"/>
      <c r="X831" s="160"/>
      <c r="Y831" s="78"/>
      <c r="Z831" s="79"/>
      <c r="AA831" s="79"/>
      <c r="AB831" s="79"/>
      <c r="AC831" s="79"/>
      <c r="AD831" s="79"/>
      <c r="AE831" s="79"/>
      <c r="AF831" s="80"/>
    </row>
    <row r="832" spans="1:35" s="17" customFormat="1" ht="14.25" customHeight="1" thickBot="1" x14ac:dyDescent="0.25">
      <c r="A832" s="28"/>
      <c r="B832" s="15"/>
      <c r="C832" s="219"/>
      <c r="D832" s="220"/>
      <c r="E832" s="220"/>
      <c r="F832" s="220"/>
      <c r="G832" s="220"/>
      <c r="H832" s="220"/>
      <c r="I832" s="220"/>
      <c r="J832" s="220"/>
      <c r="K832" s="220"/>
      <c r="L832" s="219" t="s">
        <v>507</v>
      </c>
      <c r="M832" s="220"/>
      <c r="N832" s="220"/>
      <c r="O832" s="220"/>
      <c r="P832" s="221"/>
      <c r="Q832" s="222"/>
      <c r="R832" s="222"/>
      <c r="S832" s="222"/>
      <c r="T832" s="222"/>
      <c r="U832" s="222"/>
      <c r="V832" s="222"/>
      <c r="W832" s="222"/>
      <c r="X832" s="223"/>
      <c r="Y832" s="224">
        <v>925</v>
      </c>
      <c r="Z832" s="225"/>
      <c r="AA832" s="225"/>
      <c r="AB832" s="225"/>
      <c r="AC832" s="225"/>
      <c r="AD832" s="225"/>
      <c r="AE832" s="225"/>
      <c r="AF832" s="226"/>
    </row>
    <row r="833" spans="1:32" s="17" customFormat="1" ht="14.25" customHeight="1" x14ac:dyDescent="0.2">
      <c r="A833" s="28"/>
      <c r="B833" s="15"/>
      <c r="C833" s="203"/>
      <c r="D833" s="204"/>
      <c r="E833" s="204"/>
      <c r="F833" s="204"/>
      <c r="G833" s="204"/>
      <c r="H833" s="204"/>
      <c r="I833" s="204"/>
      <c r="J833" s="204"/>
      <c r="K833" s="204"/>
      <c r="L833" s="205" t="s">
        <v>503</v>
      </c>
      <c r="M833" s="206"/>
      <c r="N833" s="206"/>
      <c r="O833" s="206"/>
      <c r="P833" s="207"/>
      <c r="Q833" s="177"/>
      <c r="R833" s="177"/>
      <c r="S833" s="177"/>
      <c r="T833" s="177"/>
      <c r="U833" s="177"/>
      <c r="V833" s="177"/>
      <c r="W833" s="177"/>
      <c r="X833" s="178"/>
      <c r="Y833" s="176"/>
      <c r="Z833" s="177"/>
      <c r="AA833" s="177"/>
      <c r="AB833" s="177"/>
      <c r="AC833" s="177"/>
      <c r="AD833" s="177"/>
      <c r="AE833" s="177"/>
      <c r="AF833" s="178"/>
    </row>
    <row r="834" spans="1:32" s="17" customFormat="1" ht="14.25" customHeight="1" thickBot="1" x14ac:dyDescent="0.25">
      <c r="A834" s="28"/>
      <c r="B834" s="15"/>
      <c r="C834" s="208"/>
      <c r="D834" s="209"/>
      <c r="E834" s="209"/>
      <c r="F834" s="209"/>
      <c r="G834" s="209"/>
      <c r="H834" s="209"/>
      <c r="I834" s="209"/>
      <c r="J834" s="209"/>
      <c r="K834" s="209"/>
      <c r="L834" s="210" t="s">
        <v>508</v>
      </c>
      <c r="M834" s="211"/>
      <c r="N834" s="211"/>
      <c r="O834" s="211"/>
      <c r="P834" s="212"/>
      <c r="Q834" s="213"/>
      <c r="R834" s="213"/>
      <c r="S834" s="213"/>
      <c r="T834" s="213"/>
      <c r="U834" s="213"/>
      <c r="V834" s="213"/>
      <c r="W834" s="213"/>
      <c r="X834" s="214"/>
      <c r="Y834" s="215"/>
      <c r="Z834" s="213"/>
      <c r="AA834" s="213"/>
      <c r="AB834" s="213"/>
      <c r="AC834" s="213"/>
      <c r="AD834" s="213"/>
      <c r="AE834" s="213"/>
      <c r="AF834" s="214"/>
    </row>
    <row r="835" spans="1:32" s="17" customFormat="1" ht="14.25" customHeight="1" x14ac:dyDescent="0.2">
      <c r="A835" s="28"/>
      <c r="B835" s="15"/>
      <c r="C835" s="203" t="s">
        <v>509</v>
      </c>
      <c r="D835" s="204"/>
      <c r="E835" s="204"/>
      <c r="F835" s="204"/>
      <c r="G835" s="204"/>
      <c r="H835" s="204"/>
      <c r="I835" s="204"/>
      <c r="J835" s="204"/>
      <c r="K835" s="204"/>
      <c r="L835" s="205" t="s">
        <v>510</v>
      </c>
      <c r="M835" s="206"/>
      <c r="N835" s="206"/>
      <c r="O835" s="206"/>
      <c r="P835" s="207"/>
      <c r="Q835" s="177">
        <v>231000</v>
      </c>
      <c r="R835" s="177"/>
      <c r="S835" s="177"/>
      <c r="T835" s="177"/>
      <c r="U835" s="177"/>
      <c r="V835" s="177"/>
      <c r="W835" s="177"/>
      <c r="X835" s="178"/>
      <c r="Y835" s="176">
        <v>216000</v>
      </c>
      <c r="Z835" s="177"/>
      <c r="AA835" s="177"/>
      <c r="AB835" s="177"/>
      <c r="AC835" s="177"/>
      <c r="AD835" s="177"/>
      <c r="AE835" s="177"/>
      <c r="AF835" s="178"/>
    </row>
    <row r="836" spans="1:32" ht="14.25" customHeight="1" thickBot="1" x14ac:dyDescent="0.25">
      <c r="C836" s="208"/>
      <c r="D836" s="209"/>
      <c r="E836" s="209"/>
      <c r="F836" s="209"/>
      <c r="G836" s="209"/>
      <c r="H836" s="209"/>
      <c r="I836" s="209"/>
      <c r="J836" s="209"/>
      <c r="K836" s="209"/>
      <c r="L836" s="210"/>
      <c r="M836" s="211"/>
      <c r="N836" s="211"/>
      <c r="O836" s="211"/>
      <c r="P836" s="212"/>
      <c r="Q836" s="213"/>
      <c r="R836" s="213"/>
      <c r="S836" s="213"/>
      <c r="T836" s="213"/>
      <c r="U836" s="213"/>
      <c r="V836" s="213"/>
      <c r="W836" s="213"/>
      <c r="X836" s="214"/>
      <c r="Y836" s="215"/>
      <c r="Z836" s="213"/>
      <c r="AA836" s="213"/>
      <c r="AB836" s="213"/>
      <c r="AC836" s="213"/>
      <c r="AD836" s="213"/>
      <c r="AE836" s="213"/>
      <c r="AF836" s="214"/>
    </row>
    <row r="837" spans="1:32" ht="14.25" customHeight="1" x14ac:dyDescent="0.2">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c r="AA837" s="56"/>
      <c r="AB837" s="56"/>
      <c r="AC837" s="56"/>
      <c r="AD837" s="56"/>
      <c r="AE837" s="56"/>
      <c r="AF837" s="56"/>
    </row>
    <row r="838" spans="1:32" s="40" customFormat="1" ht="14.25" customHeight="1" x14ac:dyDescent="0.2">
      <c r="C838" s="197" t="s">
        <v>609</v>
      </c>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9"/>
    </row>
    <row r="839" spans="1:32" s="40" customFormat="1" ht="30.6" customHeight="1" x14ac:dyDescent="0.2">
      <c r="C839" s="200"/>
      <c r="D839" s="201"/>
      <c r="E839" s="201"/>
      <c r="F839" s="201"/>
      <c r="G839" s="201"/>
      <c r="H839" s="201"/>
      <c r="I839" s="201"/>
      <c r="J839" s="201"/>
      <c r="K839" s="201"/>
      <c r="L839" s="201"/>
      <c r="M839" s="201"/>
      <c r="N839" s="201"/>
      <c r="O839" s="201"/>
      <c r="P839" s="201"/>
      <c r="Q839" s="201"/>
      <c r="R839" s="201"/>
      <c r="S839" s="201"/>
      <c r="T839" s="201"/>
      <c r="U839" s="201"/>
      <c r="V839" s="201"/>
      <c r="W839" s="201"/>
      <c r="X839" s="201"/>
      <c r="Y839" s="201"/>
      <c r="Z839" s="201"/>
      <c r="AA839" s="201"/>
      <c r="AB839" s="201"/>
      <c r="AC839" s="201"/>
      <c r="AD839" s="201"/>
      <c r="AE839" s="201"/>
      <c r="AF839" s="202"/>
    </row>
    <row r="841" spans="1:32" ht="14.25" customHeight="1" x14ac:dyDescent="0.2">
      <c r="C841" s="81" t="s">
        <v>511</v>
      </c>
      <c r="D841" s="82"/>
      <c r="E841" s="82"/>
      <c r="F841" s="82"/>
      <c r="G841" s="82"/>
      <c r="H841" s="82"/>
      <c r="I841" s="82"/>
      <c r="J841" s="82"/>
      <c r="K841" s="82"/>
      <c r="L841" s="82"/>
      <c r="M841" s="82"/>
      <c r="N841" s="82"/>
      <c r="O841" s="82"/>
      <c r="P841" s="82"/>
      <c r="Q841" s="81"/>
      <c r="R841" s="81"/>
      <c r="S841" s="81"/>
      <c r="T841" s="83"/>
      <c r="U841" s="83"/>
      <c r="V841" s="83"/>
      <c r="W841" s="83"/>
      <c r="X841" s="83"/>
      <c r="Y841" s="83"/>
      <c r="Z841" s="83"/>
      <c r="AA841" s="83"/>
      <c r="AB841" s="83"/>
      <c r="AC841" s="83"/>
      <c r="AD841" s="83"/>
      <c r="AE841" s="83"/>
      <c r="AF841" s="83"/>
    </row>
    <row r="842" spans="1:32" ht="14.25" customHeight="1" thickBot="1" x14ac:dyDescent="0.25"/>
    <row r="843" spans="1:32" ht="14.25" customHeight="1" thickBot="1" x14ac:dyDescent="0.25">
      <c r="C843" s="182" t="s">
        <v>512</v>
      </c>
      <c r="D843" s="183"/>
      <c r="E843" s="183"/>
      <c r="F843" s="183"/>
      <c r="G843" s="183"/>
      <c r="H843" s="183"/>
      <c r="I843" s="183"/>
      <c r="J843" s="183"/>
      <c r="K843" s="183"/>
      <c r="L843" s="184"/>
      <c r="M843" s="188" t="s">
        <v>54</v>
      </c>
      <c r="N843" s="189"/>
      <c r="O843" s="189"/>
      <c r="P843" s="189"/>
      <c r="Q843" s="189"/>
      <c r="R843" s="189"/>
      <c r="S843" s="189"/>
      <c r="T843" s="189"/>
      <c r="U843" s="189"/>
      <c r="V843" s="189"/>
      <c r="W843" s="189"/>
      <c r="X843" s="189"/>
      <c r="Y843" s="189"/>
      <c r="Z843" s="189"/>
      <c r="AA843" s="189"/>
      <c r="AB843" s="189"/>
      <c r="AC843" s="189"/>
      <c r="AD843" s="189"/>
      <c r="AE843" s="189"/>
      <c r="AF843" s="190"/>
    </row>
    <row r="844" spans="1:32" ht="37.5" customHeight="1" thickBot="1" x14ac:dyDescent="0.25">
      <c r="C844" s="185"/>
      <c r="D844" s="186"/>
      <c r="E844" s="186"/>
      <c r="F844" s="186"/>
      <c r="G844" s="186"/>
      <c r="H844" s="186"/>
      <c r="I844" s="186"/>
      <c r="J844" s="186"/>
      <c r="K844" s="186"/>
      <c r="L844" s="187"/>
      <c r="M844" s="191" t="s">
        <v>513</v>
      </c>
      <c r="N844" s="192"/>
      <c r="O844" s="192"/>
      <c r="P844" s="193"/>
      <c r="Q844" s="191" t="s">
        <v>169</v>
      </c>
      <c r="R844" s="192"/>
      <c r="S844" s="192"/>
      <c r="T844" s="193"/>
      <c r="U844" s="191" t="s">
        <v>170</v>
      </c>
      <c r="V844" s="192"/>
      <c r="W844" s="192"/>
      <c r="X844" s="193"/>
      <c r="Y844" s="191" t="s">
        <v>171</v>
      </c>
      <c r="Z844" s="192"/>
      <c r="AA844" s="192"/>
      <c r="AB844" s="193"/>
      <c r="AC844" s="191" t="s">
        <v>514</v>
      </c>
      <c r="AD844" s="192"/>
      <c r="AE844" s="192"/>
      <c r="AF844" s="193"/>
    </row>
    <row r="845" spans="1:32" ht="15" customHeight="1" x14ac:dyDescent="0.2">
      <c r="C845" s="173" t="s">
        <v>515</v>
      </c>
      <c r="D845" s="174"/>
      <c r="E845" s="174"/>
      <c r="F845" s="174"/>
      <c r="G845" s="174"/>
      <c r="H845" s="174"/>
      <c r="I845" s="174"/>
      <c r="J845" s="174"/>
      <c r="K845" s="174"/>
      <c r="L845" s="175"/>
      <c r="M845" s="176">
        <v>2128000</v>
      </c>
      <c r="N845" s="177"/>
      <c r="O845" s="177"/>
      <c r="P845" s="178"/>
      <c r="Q845" s="176"/>
      <c r="R845" s="177"/>
      <c r="S845" s="177"/>
      <c r="T845" s="178"/>
      <c r="U845" s="176"/>
      <c r="V845" s="177"/>
      <c r="W845" s="177"/>
      <c r="X845" s="178"/>
      <c r="Y845" s="176"/>
      <c r="Z845" s="177"/>
      <c r="AA845" s="177"/>
      <c r="AB845" s="178"/>
      <c r="AC845" s="179">
        <f>SUM(M845:AB845)</f>
        <v>2128000</v>
      </c>
      <c r="AD845" s="180"/>
      <c r="AE845" s="180"/>
      <c r="AF845" s="181"/>
    </row>
    <row r="846" spans="1:32" ht="15" customHeight="1" x14ac:dyDescent="0.2">
      <c r="C846" s="155" t="s">
        <v>516</v>
      </c>
      <c r="D846" s="156"/>
      <c r="E846" s="156"/>
      <c r="F846" s="156"/>
      <c r="G846" s="156"/>
      <c r="H846" s="156"/>
      <c r="I846" s="156"/>
      <c r="J846" s="156"/>
      <c r="K846" s="156"/>
      <c r="L846" s="157"/>
      <c r="M846" s="158"/>
      <c r="N846" s="159"/>
      <c r="O846" s="159"/>
      <c r="P846" s="160"/>
      <c r="Q846" s="158"/>
      <c r="R846" s="159"/>
      <c r="S846" s="159"/>
      <c r="T846" s="160"/>
      <c r="U846" s="158"/>
      <c r="V846" s="159"/>
      <c r="W846" s="159"/>
      <c r="X846" s="160"/>
      <c r="Y846" s="158"/>
      <c r="Z846" s="159"/>
      <c r="AA846" s="159"/>
      <c r="AB846" s="160"/>
      <c r="AC846" s="161">
        <f t="shared" ref="AC846:AC863" si="10">SUM(M846:AB846)</f>
        <v>0</v>
      </c>
      <c r="AD846" s="162"/>
      <c r="AE846" s="162"/>
      <c r="AF846" s="163"/>
    </row>
    <row r="847" spans="1:32" ht="15" customHeight="1" x14ac:dyDescent="0.2">
      <c r="C847" s="155" t="s">
        <v>517</v>
      </c>
      <c r="D847" s="156"/>
      <c r="E847" s="156"/>
      <c r="F847" s="156"/>
      <c r="G847" s="156"/>
      <c r="H847" s="156"/>
      <c r="I847" s="156"/>
      <c r="J847" s="156"/>
      <c r="K847" s="156"/>
      <c r="L847" s="157"/>
      <c r="M847" s="158"/>
      <c r="N847" s="159"/>
      <c r="O847" s="159"/>
      <c r="P847" s="160"/>
      <c r="Q847" s="158"/>
      <c r="R847" s="159"/>
      <c r="S847" s="159"/>
      <c r="T847" s="160"/>
      <c r="U847" s="158"/>
      <c r="V847" s="159"/>
      <c r="W847" s="159"/>
      <c r="X847" s="160"/>
      <c r="Y847" s="158"/>
      <c r="Z847" s="159"/>
      <c r="AA847" s="159"/>
      <c r="AB847" s="160"/>
      <c r="AC847" s="161">
        <f t="shared" si="10"/>
        <v>0</v>
      </c>
      <c r="AD847" s="162"/>
      <c r="AE847" s="162"/>
      <c r="AF847" s="163"/>
    </row>
    <row r="848" spans="1:32" ht="15" customHeight="1" x14ac:dyDescent="0.2">
      <c r="C848" s="155" t="s">
        <v>518</v>
      </c>
      <c r="D848" s="156"/>
      <c r="E848" s="156"/>
      <c r="F848" s="156"/>
      <c r="G848" s="156"/>
      <c r="H848" s="156"/>
      <c r="I848" s="156"/>
      <c r="J848" s="156"/>
      <c r="K848" s="156"/>
      <c r="L848" s="157"/>
      <c r="M848" s="158"/>
      <c r="N848" s="159"/>
      <c r="O848" s="159"/>
      <c r="P848" s="160"/>
      <c r="Q848" s="158"/>
      <c r="R848" s="159"/>
      <c r="S848" s="159"/>
      <c r="T848" s="160"/>
      <c r="U848" s="158"/>
      <c r="V848" s="159"/>
      <c r="W848" s="159"/>
      <c r="X848" s="160"/>
      <c r="Y848" s="158"/>
      <c r="Z848" s="159"/>
      <c r="AA848" s="159"/>
      <c r="AB848" s="160"/>
      <c r="AC848" s="161">
        <f t="shared" si="10"/>
        <v>0</v>
      </c>
      <c r="AD848" s="162"/>
      <c r="AE848" s="162"/>
      <c r="AF848" s="163"/>
    </row>
    <row r="849" spans="3:33" ht="15" customHeight="1" x14ac:dyDescent="0.2">
      <c r="C849" s="155" t="s">
        <v>519</v>
      </c>
      <c r="D849" s="156"/>
      <c r="E849" s="156"/>
      <c r="F849" s="156"/>
      <c r="G849" s="156"/>
      <c r="H849" s="156"/>
      <c r="I849" s="156"/>
      <c r="J849" s="156"/>
      <c r="K849" s="156"/>
      <c r="L849" s="157"/>
      <c r="M849" s="158"/>
      <c r="N849" s="159"/>
      <c r="O849" s="159"/>
      <c r="P849" s="160"/>
      <c r="Q849" s="158"/>
      <c r="R849" s="159"/>
      <c r="S849" s="159"/>
      <c r="T849" s="160"/>
      <c r="U849" s="158"/>
      <c r="V849" s="159"/>
      <c r="W849" s="159"/>
      <c r="X849" s="160"/>
      <c r="Y849" s="158"/>
      <c r="Z849" s="159"/>
      <c r="AA849" s="159"/>
      <c r="AB849" s="160"/>
      <c r="AC849" s="161">
        <f t="shared" si="10"/>
        <v>0</v>
      </c>
      <c r="AD849" s="162"/>
      <c r="AE849" s="162"/>
      <c r="AF849" s="163"/>
    </row>
    <row r="850" spans="3:33" ht="15" customHeight="1" x14ac:dyDescent="0.2">
      <c r="C850" s="155" t="s">
        <v>520</v>
      </c>
      <c r="D850" s="156"/>
      <c r="E850" s="156"/>
      <c r="F850" s="156"/>
      <c r="G850" s="156"/>
      <c r="H850" s="156"/>
      <c r="I850" s="156"/>
      <c r="J850" s="156"/>
      <c r="K850" s="156"/>
      <c r="L850" s="157"/>
      <c r="M850" s="158"/>
      <c r="N850" s="159"/>
      <c r="O850" s="159"/>
      <c r="P850" s="160"/>
      <c r="Q850" s="158"/>
      <c r="R850" s="159"/>
      <c r="S850" s="159"/>
      <c r="T850" s="160"/>
      <c r="U850" s="158"/>
      <c r="V850" s="159"/>
      <c r="W850" s="159"/>
      <c r="X850" s="160"/>
      <c r="Y850" s="158"/>
      <c r="Z850" s="159"/>
      <c r="AA850" s="159"/>
      <c r="AB850" s="160"/>
      <c r="AC850" s="161">
        <f t="shared" si="10"/>
        <v>0</v>
      </c>
      <c r="AD850" s="162"/>
      <c r="AE850" s="162"/>
      <c r="AF850" s="163"/>
    </row>
    <row r="851" spans="3:33" ht="24.95" customHeight="1" x14ac:dyDescent="0.2">
      <c r="C851" s="155" t="s">
        <v>521</v>
      </c>
      <c r="D851" s="156"/>
      <c r="E851" s="156"/>
      <c r="F851" s="156"/>
      <c r="G851" s="156"/>
      <c r="H851" s="156"/>
      <c r="I851" s="156"/>
      <c r="J851" s="156"/>
      <c r="K851" s="156"/>
      <c r="L851" s="157"/>
      <c r="M851" s="158">
        <v>119617.63</v>
      </c>
      <c r="N851" s="159"/>
      <c r="O851" s="159"/>
      <c r="P851" s="160"/>
      <c r="Q851" s="170"/>
      <c r="R851" s="171"/>
      <c r="S851" s="171"/>
      <c r="T851" s="172"/>
      <c r="U851" s="170"/>
      <c r="V851" s="171"/>
      <c r="W851" s="171"/>
      <c r="X851" s="172"/>
      <c r="Y851" s="170"/>
      <c r="Z851" s="171"/>
      <c r="AA851" s="171"/>
      <c r="AB851" s="172"/>
      <c r="AC851" s="161">
        <f t="shared" si="10"/>
        <v>119617.63</v>
      </c>
      <c r="AD851" s="162"/>
      <c r="AE851" s="162"/>
      <c r="AF851" s="163"/>
    </row>
    <row r="852" spans="3:33" ht="24.95" customHeight="1" x14ac:dyDescent="0.2">
      <c r="C852" s="155" t="s">
        <v>522</v>
      </c>
      <c r="D852" s="156"/>
      <c r="E852" s="156"/>
      <c r="F852" s="156"/>
      <c r="G852" s="156"/>
      <c r="H852" s="156"/>
      <c r="I852" s="156"/>
      <c r="J852" s="156"/>
      <c r="K852" s="156"/>
      <c r="L852" s="157"/>
      <c r="M852" s="158"/>
      <c r="N852" s="159"/>
      <c r="O852" s="159"/>
      <c r="P852" s="160"/>
      <c r="Q852" s="158"/>
      <c r="R852" s="159"/>
      <c r="S852" s="159"/>
      <c r="T852" s="160"/>
      <c r="U852" s="158"/>
      <c r="V852" s="159"/>
      <c r="W852" s="159"/>
      <c r="X852" s="160"/>
      <c r="Y852" s="158"/>
      <c r="Z852" s="159"/>
      <c r="AA852" s="159"/>
      <c r="AB852" s="160"/>
      <c r="AC852" s="161">
        <f>SUM(M852:AB852)</f>
        <v>0</v>
      </c>
      <c r="AD852" s="162"/>
      <c r="AE852" s="162"/>
      <c r="AF852" s="163"/>
    </row>
    <row r="853" spans="3:33" ht="15" customHeight="1" x14ac:dyDescent="0.2">
      <c r="C853" s="155" t="s">
        <v>523</v>
      </c>
      <c r="D853" s="156"/>
      <c r="E853" s="156"/>
      <c r="F853" s="156"/>
      <c r="G853" s="156"/>
      <c r="H853" s="156"/>
      <c r="I853" s="156"/>
      <c r="J853" s="156"/>
      <c r="K853" s="156"/>
      <c r="L853" s="157"/>
      <c r="M853" s="158"/>
      <c r="N853" s="159"/>
      <c r="O853" s="159"/>
      <c r="P853" s="160"/>
      <c r="Q853" s="158"/>
      <c r="R853" s="159"/>
      <c r="S853" s="159"/>
      <c r="T853" s="160"/>
      <c r="U853" s="158"/>
      <c r="V853" s="159"/>
      <c r="W853" s="159"/>
      <c r="X853" s="160"/>
      <c r="Y853" s="158"/>
      <c r="Z853" s="159"/>
      <c r="AA853" s="159"/>
      <c r="AB853" s="160"/>
      <c r="AC853" s="161">
        <f t="shared" si="10"/>
        <v>0</v>
      </c>
      <c r="AD853" s="162"/>
      <c r="AE853" s="162"/>
      <c r="AF853" s="163"/>
    </row>
    <row r="854" spans="3:33" ht="24.95" customHeight="1" x14ac:dyDescent="0.2">
      <c r="C854" s="155" t="s">
        <v>524</v>
      </c>
      <c r="D854" s="156"/>
      <c r="E854" s="156"/>
      <c r="F854" s="156"/>
      <c r="G854" s="156"/>
      <c r="H854" s="156"/>
      <c r="I854" s="156"/>
      <c r="J854" s="156"/>
      <c r="K854" s="156"/>
      <c r="L854" s="157"/>
      <c r="M854" s="158"/>
      <c r="N854" s="159"/>
      <c r="O854" s="159"/>
      <c r="P854" s="160"/>
      <c r="Q854" s="158"/>
      <c r="R854" s="159"/>
      <c r="S854" s="159"/>
      <c r="T854" s="160"/>
      <c r="U854" s="158"/>
      <c r="V854" s="159"/>
      <c r="W854" s="159"/>
      <c r="X854" s="160"/>
      <c r="Y854" s="158"/>
      <c r="Z854" s="159"/>
      <c r="AA854" s="159"/>
      <c r="AB854" s="160"/>
      <c r="AC854" s="161">
        <f t="shared" si="10"/>
        <v>0</v>
      </c>
      <c r="AD854" s="162"/>
      <c r="AE854" s="162"/>
      <c r="AF854" s="163"/>
    </row>
    <row r="855" spans="3:33" ht="15" customHeight="1" x14ac:dyDescent="0.2">
      <c r="C855" s="155" t="s">
        <v>525</v>
      </c>
      <c r="D855" s="156"/>
      <c r="E855" s="156"/>
      <c r="F855" s="156"/>
      <c r="G855" s="156"/>
      <c r="H855" s="156"/>
      <c r="I855" s="156"/>
      <c r="J855" s="156"/>
      <c r="K855" s="156"/>
      <c r="L855" s="157"/>
      <c r="M855" s="158"/>
      <c r="N855" s="159"/>
      <c r="O855" s="159"/>
      <c r="P855" s="160"/>
      <c r="Q855" s="158"/>
      <c r="R855" s="159"/>
      <c r="S855" s="159"/>
      <c r="T855" s="160"/>
      <c r="U855" s="158"/>
      <c r="V855" s="159"/>
      <c r="W855" s="159"/>
      <c r="X855" s="160"/>
      <c r="Y855" s="158"/>
      <c r="Z855" s="159"/>
      <c r="AA855" s="159"/>
      <c r="AB855" s="160"/>
      <c r="AC855" s="161">
        <f t="shared" si="10"/>
        <v>0</v>
      </c>
      <c r="AD855" s="162"/>
      <c r="AE855" s="162"/>
      <c r="AF855" s="163"/>
    </row>
    <row r="856" spans="3:33" ht="15" customHeight="1" x14ac:dyDescent="0.2">
      <c r="C856" s="155" t="s">
        <v>526</v>
      </c>
      <c r="D856" s="156"/>
      <c r="E856" s="156"/>
      <c r="F856" s="156"/>
      <c r="G856" s="156"/>
      <c r="H856" s="156"/>
      <c r="I856" s="156"/>
      <c r="J856" s="156"/>
      <c r="K856" s="156"/>
      <c r="L856" s="157"/>
      <c r="M856" s="158"/>
      <c r="N856" s="159"/>
      <c r="O856" s="159"/>
      <c r="P856" s="160"/>
      <c r="Q856" s="158"/>
      <c r="R856" s="159"/>
      <c r="S856" s="159"/>
      <c r="T856" s="160"/>
      <c r="U856" s="158"/>
      <c r="V856" s="159"/>
      <c r="W856" s="159"/>
      <c r="X856" s="160"/>
      <c r="Y856" s="158"/>
      <c r="Z856" s="159"/>
      <c r="AA856" s="159"/>
      <c r="AB856" s="160"/>
      <c r="AC856" s="161">
        <f t="shared" si="10"/>
        <v>0</v>
      </c>
      <c r="AD856" s="162"/>
      <c r="AE856" s="162"/>
      <c r="AF856" s="163"/>
    </row>
    <row r="857" spans="3:33" ht="15" customHeight="1" x14ac:dyDescent="0.2">
      <c r="C857" s="155" t="s">
        <v>527</v>
      </c>
      <c r="D857" s="156"/>
      <c r="E857" s="156"/>
      <c r="F857" s="156"/>
      <c r="G857" s="156"/>
      <c r="H857" s="156"/>
      <c r="I857" s="156"/>
      <c r="J857" s="156"/>
      <c r="K857" s="156"/>
      <c r="L857" s="157"/>
      <c r="M857" s="158"/>
      <c r="N857" s="159"/>
      <c r="O857" s="159"/>
      <c r="P857" s="160"/>
      <c r="Q857" s="158"/>
      <c r="R857" s="159"/>
      <c r="S857" s="159"/>
      <c r="T857" s="160"/>
      <c r="U857" s="158"/>
      <c r="V857" s="159"/>
      <c r="W857" s="159"/>
      <c r="X857" s="160"/>
      <c r="Y857" s="158"/>
      <c r="Z857" s="159"/>
      <c r="AA857" s="159"/>
      <c r="AB857" s="160"/>
      <c r="AC857" s="161">
        <f t="shared" si="10"/>
        <v>0</v>
      </c>
      <c r="AD857" s="162"/>
      <c r="AE857" s="162"/>
      <c r="AF857" s="163"/>
    </row>
    <row r="858" spans="3:33" ht="15" customHeight="1" x14ac:dyDescent="0.2">
      <c r="C858" s="155" t="s">
        <v>528</v>
      </c>
      <c r="D858" s="156"/>
      <c r="E858" s="156"/>
      <c r="F858" s="156"/>
      <c r="G858" s="156"/>
      <c r="H858" s="156"/>
      <c r="I858" s="156"/>
      <c r="J858" s="156"/>
      <c r="K858" s="156"/>
      <c r="L858" s="157"/>
      <c r="M858" s="158"/>
      <c r="N858" s="159"/>
      <c r="O858" s="159"/>
      <c r="P858" s="160"/>
      <c r="Q858" s="158"/>
      <c r="R858" s="159"/>
      <c r="S858" s="159"/>
      <c r="T858" s="160"/>
      <c r="U858" s="158"/>
      <c r="V858" s="159"/>
      <c r="W858" s="159"/>
      <c r="X858" s="160"/>
      <c r="Y858" s="158"/>
      <c r="Z858" s="159"/>
      <c r="AA858" s="159"/>
      <c r="AB858" s="160"/>
      <c r="AC858" s="161">
        <f>SUM(M858:AB858)</f>
        <v>0</v>
      </c>
      <c r="AD858" s="162"/>
      <c r="AE858" s="162"/>
      <c r="AF858" s="163"/>
    </row>
    <row r="859" spans="3:33" ht="15" customHeight="1" x14ac:dyDescent="0.2">
      <c r="C859" s="155" t="s">
        <v>529</v>
      </c>
      <c r="D859" s="156"/>
      <c r="E859" s="156"/>
      <c r="F859" s="156"/>
      <c r="G859" s="156"/>
      <c r="H859" s="156"/>
      <c r="I859" s="156"/>
      <c r="J859" s="156"/>
      <c r="K859" s="156"/>
      <c r="L859" s="157"/>
      <c r="M859" s="158">
        <v>-1025170.46</v>
      </c>
      <c r="N859" s="159"/>
      <c r="O859" s="159"/>
      <c r="P859" s="160"/>
      <c r="Q859" s="158"/>
      <c r="R859" s="159"/>
      <c r="S859" s="159"/>
      <c r="T859" s="160"/>
      <c r="U859" s="158"/>
      <c r="V859" s="159"/>
      <c r="W859" s="159"/>
      <c r="X859" s="160"/>
      <c r="Y859" s="158">
        <v>-830008.38</v>
      </c>
      <c r="Z859" s="159"/>
      <c r="AA859" s="159"/>
      <c r="AB859" s="160"/>
      <c r="AC859" s="161">
        <f t="shared" si="10"/>
        <v>-1855178.8399999999</v>
      </c>
      <c r="AD859" s="162"/>
      <c r="AE859" s="162"/>
      <c r="AF859" s="163"/>
    </row>
    <row r="860" spans="3:33" ht="24.95" customHeight="1" x14ac:dyDescent="0.2">
      <c r="C860" s="164" t="s">
        <v>530</v>
      </c>
      <c r="D860" s="165"/>
      <c r="E860" s="165"/>
      <c r="F860" s="165"/>
      <c r="G860" s="165"/>
      <c r="H860" s="165"/>
      <c r="I860" s="165"/>
      <c r="J860" s="165"/>
      <c r="K860" s="165"/>
      <c r="L860" s="166"/>
      <c r="M860" s="167">
        <v>-830008.38</v>
      </c>
      <c r="N860" s="168"/>
      <c r="O860" s="168"/>
      <c r="P860" s="169"/>
      <c r="Q860" s="194">
        <v>-567132.12</v>
      </c>
      <c r="R860" s="195"/>
      <c r="S860" s="195"/>
      <c r="T860" s="196"/>
      <c r="U860" s="167"/>
      <c r="V860" s="168"/>
      <c r="W860" s="168"/>
      <c r="X860" s="169"/>
      <c r="Y860" s="167">
        <v>830008</v>
      </c>
      <c r="Z860" s="168"/>
      <c r="AA860" s="168"/>
      <c r="AB860" s="169"/>
      <c r="AC860" s="161">
        <f t="shared" si="10"/>
        <v>-567132.5</v>
      </c>
      <c r="AD860" s="162"/>
      <c r="AE860" s="162"/>
      <c r="AF860" s="163"/>
      <c r="AG860" s="42"/>
    </row>
    <row r="861" spans="3:33" ht="15" customHeight="1" x14ac:dyDescent="0.2">
      <c r="C861" s="155" t="s">
        <v>531</v>
      </c>
      <c r="D861" s="156"/>
      <c r="E861" s="156"/>
      <c r="F861" s="156"/>
      <c r="G861" s="156"/>
      <c r="H861" s="156"/>
      <c r="I861" s="156"/>
      <c r="J861" s="156"/>
      <c r="K861" s="156"/>
      <c r="L861" s="157"/>
      <c r="M861" s="158"/>
      <c r="N861" s="159"/>
      <c r="O861" s="159"/>
      <c r="P861" s="160"/>
      <c r="Q861" s="158"/>
      <c r="R861" s="159"/>
      <c r="S861" s="159"/>
      <c r="T861" s="160"/>
      <c r="U861" s="158"/>
      <c r="V861" s="159"/>
      <c r="W861" s="159"/>
      <c r="X861" s="160"/>
      <c r="Y861" s="158"/>
      <c r="Z861" s="159"/>
      <c r="AA861" s="159"/>
      <c r="AB861" s="160"/>
      <c r="AC861" s="161">
        <f t="shared" si="10"/>
        <v>0</v>
      </c>
      <c r="AD861" s="162"/>
      <c r="AE861" s="162"/>
      <c r="AF861" s="163"/>
    </row>
    <row r="862" spans="3:33" ht="15" customHeight="1" x14ac:dyDescent="0.2">
      <c r="C862" s="155" t="s">
        <v>532</v>
      </c>
      <c r="D862" s="156"/>
      <c r="E862" s="156"/>
      <c r="F862" s="156"/>
      <c r="G862" s="156"/>
      <c r="H862" s="156"/>
      <c r="I862" s="156"/>
      <c r="J862" s="156"/>
      <c r="K862" s="156"/>
      <c r="L862" s="157"/>
      <c r="M862" s="158"/>
      <c r="N862" s="159"/>
      <c r="O862" s="159"/>
      <c r="P862" s="160"/>
      <c r="Q862" s="158"/>
      <c r="R862" s="159"/>
      <c r="S862" s="159"/>
      <c r="T862" s="160"/>
      <c r="U862" s="158"/>
      <c r="V862" s="159"/>
      <c r="W862" s="159"/>
      <c r="X862" s="160"/>
      <c r="Y862" s="158"/>
      <c r="Z862" s="159"/>
      <c r="AA862" s="159"/>
      <c r="AB862" s="160"/>
      <c r="AC862" s="161">
        <f t="shared" si="10"/>
        <v>0</v>
      </c>
      <c r="AD862" s="162"/>
      <c r="AE862" s="162"/>
      <c r="AF862" s="163"/>
    </row>
    <row r="863" spans="3:33" ht="24.95" customHeight="1" x14ac:dyDescent="0.2">
      <c r="C863" s="155" t="s">
        <v>533</v>
      </c>
      <c r="D863" s="156"/>
      <c r="E863" s="156"/>
      <c r="F863" s="156"/>
      <c r="G863" s="156"/>
      <c r="H863" s="156"/>
      <c r="I863" s="156"/>
      <c r="J863" s="156"/>
      <c r="K863" s="156"/>
      <c r="L863" s="157"/>
      <c r="M863" s="158"/>
      <c r="N863" s="159"/>
      <c r="O863" s="159"/>
      <c r="P863" s="160"/>
      <c r="Q863" s="158"/>
      <c r="R863" s="159"/>
      <c r="S863" s="159"/>
      <c r="T863" s="160"/>
      <c r="U863" s="158"/>
      <c r="V863" s="159"/>
      <c r="W863" s="159"/>
      <c r="X863" s="160"/>
      <c r="Y863" s="158"/>
      <c r="Z863" s="159"/>
      <c r="AA863" s="159"/>
      <c r="AB863" s="160"/>
      <c r="AC863" s="161">
        <f t="shared" si="10"/>
        <v>0</v>
      </c>
      <c r="AD863" s="162"/>
      <c r="AE863" s="162"/>
      <c r="AF863" s="163"/>
    </row>
    <row r="864" spans="3:33" ht="15" customHeight="1" thickBot="1" x14ac:dyDescent="0.25">
      <c r="C864" s="146" t="s">
        <v>534</v>
      </c>
      <c r="D864" s="147"/>
      <c r="E864" s="147"/>
      <c r="F864" s="147"/>
      <c r="G864" s="147"/>
      <c r="H864" s="147"/>
      <c r="I864" s="147"/>
      <c r="J864" s="147"/>
      <c r="K864" s="147"/>
      <c r="L864" s="148"/>
      <c r="M864" s="149">
        <f>SUM(M845:P863)</f>
        <v>392438.78999999992</v>
      </c>
      <c r="N864" s="150"/>
      <c r="O864" s="150"/>
      <c r="P864" s="151"/>
      <c r="Q864" s="149">
        <f>SUM(Q845:T863)</f>
        <v>-567132.12</v>
      </c>
      <c r="R864" s="150"/>
      <c r="S864" s="150"/>
      <c r="T864" s="151"/>
      <c r="U864" s="149">
        <f>SUM(U845:X863)</f>
        <v>0</v>
      </c>
      <c r="V864" s="150"/>
      <c r="W864" s="150"/>
      <c r="X864" s="151"/>
      <c r="Y864" s="149">
        <f>SUM(Y845:AB863)</f>
        <v>-0.38000000000465661</v>
      </c>
      <c r="Z864" s="150"/>
      <c r="AA864" s="150"/>
      <c r="AB864" s="151"/>
      <c r="AC864" s="152">
        <f>SUM(AC845:AF863)</f>
        <v>-174693.70999999996</v>
      </c>
      <c r="AD864" s="153"/>
      <c r="AE864" s="153"/>
      <c r="AF864" s="154"/>
    </row>
    <row r="866" spans="3:32" ht="14.25" customHeight="1" thickBot="1" x14ac:dyDescent="0.25"/>
    <row r="867" spans="3:32" ht="14.25" customHeight="1" thickBot="1" x14ac:dyDescent="0.25">
      <c r="C867" s="182" t="s">
        <v>512</v>
      </c>
      <c r="D867" s="183"/>
      <c r="E867" s="183"/>
      <c r="F867" s="183"/>
      <c r="G867" s="183"/>
      <c r="H867" s="183"/>
      <c r="I867" s="183"/>
      <c r="J867" s="183"/>
      <c r="K867" s="183"/>
      <c r="L867" s="184"/>
      <c r="M867" s="188" t="s">
        <v>55</v>
      </c>
      <c r="N867" s="189"/>
      <c r="O867" s="189"/>
      <c r="P867" s="189"/>
      <c r="Q867" s="189"/>
      <c r="R867" s="189"/>
      <c r="S867" s="189"/>
      <c r="T867" s="189"/>
      <c r="U867" s="189"/>
      <c r="V867" s="189"/>
      <c r="W867" s="189"/>
      <c r="X867" s="189"/>
      <c r="Y867" s="189"/>
      <c r="Z867" s="189"/>
      <c r="AA867" s="189"/>
      <c r="AB867" s="189"/>
      <c r="AC867" s="189"/>
      <c r="AD867" s="189"/>
      <c r="AE867" s="189"/>
      <c r="AF867" s="190"/>
    </row>
    <row r="868" spans="3:32" ht="37.5" customHeight="1" thickBot="1" x14ac:dyDescent="0.25">
      <c r="C868" s="185"/>
      <c r="D868" s="186"/>
      <c r="E868" s="186"/>
      <c r="F868" s="186"/>
      <c r="G868" s="186"/>
      <c r="H868" s="186"/>
      <c r="I868" s="186"/>
      <c r="J868" s="186"/>
      <c r="K868" s="186"/>
      <c r="L868" s="187"/>
      <c r="M868" s="191" t="s">
        <v>513</v>
      </c>
      <c r="N868" s="192"/>
      <c r="O868" s="192"/>
      <c r="P868" s="193"/>
      <c r="Q868" s="191" t="s">
        <v>169</v>
      </c>
      <c r="R868" s="192"/>
      <c r="S868" s="192"/>
      <c r="T868" s="193"/>
      <c r="U868" s="191" t="s">
        <v>170</v>
      </c>
      <c r="V868" s="192"/>
      <c r="W868" s="192"/>
      <c r="X868" s="193"/>
      <c r="Y868" s="191" t="s">
        <v>171</v>
      </c>
      <c r="Z868" s="192"/>
      <c r="AA868" s="192"/>
      <c r="AB868" s="193"/>
      <c r="AC868" s="191" t="s">
        <v>514</v>
      </c>
      <c r="AD868" s="192"/>
      <c r="AE868" s="192"/>
      <c r="AF868" s="193"/>
    </row>
    <row r="869" spans="3:32" ht="15" customHeight="1" x14ac:dyDescent="0.2">
      <c r="C869" s="173" t="s">
        <v>515</v>
      </c>
      <c r="D869" s="174"/>
      <c r="E869" s="174"/>
      <c r="F869" s="174"/>
      <c r="G869" s="174"/>
      <c r="H869" s="174"/>
      <c r="I869" s="174"/>
      <c r="J869" s="174"/>
      <c r="K869" s="174"/>
      <c r="L869" s="175"/>
      <c r="M869" s="176">
        <v>2128000</v>
      </c>
      <c r="N869" s="177"/>
      <c r="O869" s="177"/>
      <c r="P869" s="178"/>
      <c r="Q869" s="176"/>
      <c r="R869" s="177"/>
      <c r="S869" s="177"/>
      <c r="T869" s="178"/>
      <c r="U869" s="176"/>
      <c r="V869" s="177"/>
      <c r="W869" s="177"/>
      <c r="X869" s="178"/>
      <c r="Y869" s="176"/>
      <c r="Z869" s="177"/>
      <c r="AA869" s="177"/>
      <c r="AB869" s="178"/>
      <c r="AC869" s="179">
        <f>SUM(M869:AB869)</f>
        <v>2128000</v>
      </c>
      <c r="AD869" s="180"/>
      <c r="AE869" s="180"/>
      <c r="AF869" s="181"/>
    </row>
    <row r="870" spans="3:32" ht="15" customHeight="1" x14ac:dyDescent="0.2">
      <c r="C870" s="155" t="s">
        <v>516</v>
      </c>
      <c r="D870" s="156"/>
      <c r="E870" s="156"/>
      <c r="F870" s="156"/>
      <c r="G870" s="156"/>
      <c r="H870" s="156"/>
      <c r="I870" s="156"/>
      <c r="J870" s="156"/>
      <c r="K870" s="156"/>
      <c r="L870" s="157"/>
      <c r="M870" s="158"/>
      <c r="N870" s="159"/>
      <c r="O870" s="159"/>
      <c r="P870" s="160"/>
      <c r="Q870" s="158"/>
      <c r="R870" s="159"/>
      <c r="S870" s="159"/>
      <c r="T870" s="160"/>
      <c r="U870" s="158"/>
      <c r="V870" s="159"/>
      <c r="W870" s="159"/>
      <c r="X870" s="160"/>
      <c r="Y870" s="158"/>
      <c r="Z870" s="159"/>
      <c r="AA870" s="159"/>
      <c r="AB870" s="160"/>
      <c r="AC870" s="161">
        <f t="shared" ref="AC870:AC875" si="11">SUM(M870:AB870)</f>
        <v>0</v>
      </c>
      <c r="AD870" s="162"/>
      <c r="AE870" s="162"/>
      <c r="AF870" s="163"/>
    </row>
    <row r="871" spans="3:32" ht="15" customHeight="1" x14ac:dyDescent="0.2">
      <c r="C871" s="155" t="s">
        <v>517</v>
      </c>
      <c r="D871" s="156"/>
      <c r="E871" s="156"/>
      <c r="F871" s="156"/>
      <c r="G871" s="156"/>
      <c r="H871" s="156"/>
      <c r="I871" s="156"/>
      <c r="J871" s="156"/>
      <c r="K871" s="156"/>
      <c r="L871" s="157"/>
      <c r="M871" s="158"/>
      <c r="N871" s="159"/>
      <c r="O871" s="159"/>
      <c r="P871" s="160"/>
      <c r="Q871" s="158"/>
      <c r="R871" s="159"/>
      <c r="S871" s="159"/>
      <c r="T871" s="160"/>
      <c r="U871" s="158"/>
      <c r="V871" s="159"/>
      <c r="W871" s="159"/>
      <c r="X871" s="160"/>
      <c r="Y871" s="158"/>
      <c r="Z871" s="159"/>
      <c r="AA871" s="159"/>
      <c r="AB871" s="160"/>
      <c r="AC871" s="161">
        <f t="shared" si="11"/>
        <v>0</v>
      </c>
      <c r="AD871" s="162"/>
      <c r="AE871" s="162"/>
      <c r="AF871" s="163"/>
    </row>
    <row r="872" spans="3:32" ht="15" customHeight="1" x14ac:dyDescent="0.2">
      <c r="C872" s="155" t="s">
        <v>518</v>
      </c>
      <c r="D872" s="156"/>
      <c r="E872" s="156"/>
      <c r="F872" s="156"/>
      <c r="G872" s="156"/>
      <c r="H872" s="156"/>
      <c r="I872" s="156"/>
      <c r="J872" s="156"/>
      <c r="K872" s="156"/>
      <c r="L872" s="157"/>
      <c r="M872" s="158"/>
      <c r="N872" s="159"/>
      <c r="O872" s="159"/>
      <c r="P872" s="160"/>
      <c r="Q872" s="158"/>
      <c r="R872" s="159"/>
      <c r="S872" s="159"/>
      <c r="T872" s="160"/>
      <c r="U872" s="158"/>
      <c r="V872" s="159"/>
      <c r="W872" s="159"/>
      <c r="X872" s="160"/>
      <c r="Y872" s="158"/>
      <c r="Z872" s="159"/>
      <c r="AA872" s="159"/>
      <c r="AB872" s="160"/>
      <c r="AC872" s="161">
        <f t="shared" si="11"/>
        <v>0</v>
      </c>
      <c r="AD872" s="162"/>
      <c r="AE872" s="162"/>
      <c r="AF872" s="163"/>
    </row>
    <row r="873" spans="3:32" ht="15" customHeight="1" x14ac:dyDescent="0.2">
      <c r="C873" s="155" t="s">
        <v>519</v>
      </c>
      <c r="D873" s="156"/>
      <c r="E873" s="156"/>
      <c r="F873" s="156"/>
      <c r="G873" s="156"/>
      <c r="H873" s="156"/>
      <c r="I873" s="156"/>
      <c r="J873" s="156"/>
      <c r="K873" s="156"/>
      <c r="L873" s="157"/>
      <c r="M873" s="158"/>
      <c r="N873" s="159"/>
      <c r="O873" s="159"/>
      <c r="P873" s="160"/>
      <c r="Q873" s="158"/>
      <c r="R873" s="159"/>
      <c r="S873" s="159"/>
      <c r="T873" s="160"/>
      <c r="U873" s="158"/>
      <c r="V873" s="159"/>
      <c r="W873" s="159"/>
      <c r="X873" s="160"/>
      <c r="Y873" s="158"/>
      <c r="Z873" s="159"/>
      <c r="AA873" s="159"/>
      <c r="AB873" s="160"/>
      <c r="AC873" s="161">
        <f t="shared" si="11"/>
        <v>0</v>
      </c>
      <c r="AD873" s="162"/>
      <c r="AE873" s="162"/>
      <c r="AF873" s="163"/>
    </row>
    <row r="874" spans="3:32" ht="15" customHeight="1" x14ac:dyDescent="0.2">
      <c r="C874" s="155" t="s">
        <v>520</v>
      </c>
      <c r="D874" s="156"/>
      <c r="E874" s="156"/>
      <c r="F874" s="156"/>
      <c r="G874" s="156"/>
      <c r="H874" s="156"/>
      <c r="I874" s="156"/>
      <c r="J874" s="156"/>
      <c r="K874" s="156"/>
      <c r="L874" s="157"/>
      <c r="M874" s="158"/>
      <c r="N874" s="159"/>
      <c r="O874" s="159"/>
      <c r="P874" s="160"/>
      <c r="Q874" s="158"/>
      <c r="R874" s="159"/>
      <c r="S874" s="159"/>
      <c r="T874" s="160"/>
      <c r="U874" s="158"/>
      <c r="V874" s="159"/>
      <c r="W874" s="159"/>
      <c r="X874" s="160"/>
      <c r="Y874" s="158"/>
      <c r="Z874" s="159"/>
      <c r="AA874" s="159"/>
      <c r="AB874" s="160"/>
      <c r="AC874" s="161">
        <f t="shared" si="11"/>
        <v>0</v>
      </c>
      <c r="AD874" s="162"/>
      <c r="AE874" s="162"/>
      <c r="AF874" s="163"/>
    </row>
    <row r="875" spans="3:32" ht="24.95" customHeight="1" x14ac:dyDescent="0.2">
      <c r="C875" s="155" t="s">
        <v>521</v>
      </c>
      <c r="D875" s="156"/>
      <c r="E875" s="156"/>
      <c r="F875" s="156"/>
      <c r="G875" s="156"/>
      <c r="H875" s="156"/>
      <c r="I875" s="156"/>
      <c r="J875" s="156"/>
      <c r="K875" s="156"/>
      <c r="L875" s="157"/>
      <c r="M875" s="158">
        <v>119617.63</v>
      </c>
      <c r="N875" s="159"/>
      <c r="O875" s="159"/>
      <c r="P875" s="160"/>
      <c r="Q875" s="170"/>
      <c r="R875" s="171"/>
      <c r="S875" s="171"/>
      <c r="T875" s="172"/>
      <c r="U875" s="170"/>
      <c r="V875" s="171"/>
      <c r="W875" s="171"/>
      <c r="X875" s="172"/>
      <c r="Y875" s="170"/>
      <c r="Z875" s="171"/>
      <c r="AA875" s="171"/>
      <c r="AB875" s="172"/>
      <c r="AC875" s="161">
        <f t="shared" si="11"/>
        <v>119617.63</v>
      </c>
      <c r="AD875" s="162"/>
      <c r="AE875" s="162"/>
      <c r="AF875" s="163"/>
    </row>
    <row r="876" spans="3:32" ht="24.95" customHeight="1" x14ac:dyDescent="0.2">
      <c r="C876" s="155" t="s">
        <v>522</v>
      </c>
      <c r="D876" s="156"/>
      <c r="E876" s="156"/>
      <c r="F876" s="156"/>
      <c r="G876" s="156"/>
      <c r="H876" s="156"/>
      <c r="I876" s="156"/>
      <c r="J876" s="156"/>
      <c r="K876" s="156"/>
      <c r="L876" s="157"/>
      <c r="M876" s="158"/>
      <c r="N876" s="159"/>
      <c r="O876" s="159"/>
      <c r="P876" s="160"/>
      <c r="Q876" s="158"/>
      <c r="R876" s="159"/>
      <c r="S876" s="159"/>
      <c r="T876" s="160"/>
      <c r="U876" s="158"/>
      <c r="V876" s="159"/>
      <c r="W876" s="159"/>
      <c r="X876" s="160"/>
      <c r="Y876" s="158"/>
      <c r="Z876" s="159"/>
      <c r="AA876" s="159"/>
      <c r="AB876" s="160"/>
      <c r="AC876" s="161">
        <f>SUM(M876:AB876)</f>
        <v>0</v>
      </c>
      <c r="AD876" s="162"/>
      <c r="AE876" s="162"/>
      <c r="AF876" s="163"/>
    </row>
    <row r="877" spans="3:32" ht="15" customHeight="1" x14ac:dyDescent="0.2">
      <c r="C877" s="155" t="s">
        <v>523</v>
      </c>
      <c r="D877" s="156"/>
      <c r="E877" s="156"/>
      <c r="F877" s="156"/>
      <c r="G877" s="156"/>
      <c r="H877" s="156"/>
      <c r="I877" s="156"/>
      <c r="J877" s="156"/>
      <c r="K877" s="156"/>
      <c r="L877" s="157"/>
      <c r="M877" s="158"/>
      <c r="N877" s="159"/>
      <c r="O877" s="159"/>
      <c r="P877" s="160"/>
      <c r="Q877" s="158"/>
      <c r="R877" s="159"/>
      <c r="S877" s="159"/>
      <c r="T877" s="160"/>
      <c r="U877" s="158"/>
      <c r="V877" s="159"/>
      <c r="W877" s="159"/>
      <c r="X877" s="160"/>
      <c r="Y877" s="158"/>
      <c r="Z877" s="159"/>
      <c r="AA877" s="159"/>
      <c r="AB877" s="160"/>
      <c r="AC877" s="161">
        <f t="shared" ref="AC877:AC881" si="12">SUM(M877:AB877)</f>
        <v>0</v>
      </c>
      <c r="AD877" s="162"/>
      <c r="AE877" s="162"/>
      <c r="AF877" s="163"/>
    </row>
    <row r="878" spans="3:32" ht="24.95" customHeight="1" x14ac:dyDescent="0.2">
      <c r="C878" s="155" t="s">
        <v>524</v>
      </c>
      <c r="D878" s="156"/>
      <c r="E878" s="156"/>
      <c r="F878" s="156"/>
      <c r="G878" s="156"/>
      <c r="H878" s="156"/>
      <c r="I878" s="156"/>
      <c r="J878" s="156"/>
      <c r="K878" s="156"/>
      <c r="L878" s="157"/>
      <c r="M878" s="158"/>
      <c r="N878" s="159"/>
      <c r="O878" s="159"/>
      <c r="P878" s="160"/>
      <c r="Q878" s="158"/>
      <c r="R878" s="159"/>
      <c r="S878" s="159"/>
      <c r="T878" s="160"/>
      <c r="U878" s="158"/>
      <c r="V878" s="159"/>
      <c r="W878" s="159"/>
      <c r="X878" s="160"/>
      <c r="Y878" s="158"/>
      <c r="Z878" s="159"/>
      <c r="AA878" s="159"/>
      <c r="AB878" s="160"/>
      <c r="AC878" s="161">
        <f t="shared" si="12"/>
        <v>0</v>
      </c>
      <c r="AD878" s="162"/>
      <c r="AE878" s="162"/>
      <c r="AF878" s="163"/>
    </row>
    <row r="879" spans="3:32" ht="15" customHeight="1" x14ac:dyDescent="0.2">
      <c r="C879" s="155" t="s">
        <v>525</v>
      </c>
      <c r="D879" s="156"/>
      <c r="E879" s="156"/>
      <c r="F879" s="156"/>
      <c r="G879" s="156"/>
      <c r="H879" s="156"/>
      <c r="I879" s="156"/>
      <c r="J879" s="156"/>
      <c r="K879" s="156"/>
      <c r="L879" s="157"/>
      <c r="M879" s="158"/>
      <c r="N879" s="159"/>
      <c r="O879" s="159"/>
      <c r="P879" s="160"/>
      <c r="Q879" s="158"/>
      <c r="R879" s="159"/>
      <c r="S879" s="159"/>
      <c r="T879" s="160"/>
      <c r="U879" s="158"/>
      <c r="V879" s="159"/>
      <c r="W879" s="159"/>
      <c r="X879" s="160"/>
      <c r="Y879" s="158"/>
      <c r="Z879" s="159"/>
      <c r="AA879" s="159"/>
      <c r="AB879" s="160"/>
      <c r="AC879" s="161">
        <f t="shared" si="12"/>
        <v>0</v>
      </c>
      <c r="AD879" s="162"/>
      <c r="AE879" s="162"/>
      <c r="AF879" s="163"/>
    </row>
    <row r="880" spans="3:32" ht="15" customHeight="1" x14ac:dyDescent="0.2">
      <c r="C880" s="155" t="s">
        <v>526</v>
      </c>
      <c r="D880" s="156"/>
      <c r="E880" s="156"/>
      <c r="F880" s="156"/>
      <c r="G880" s="156"/>
      <c r="H880" s="156"/>
      <c r="I880" s="156"/>
      <c r="J880" s="156"/>
      <c r="K880" s="156"/>
      <c r="L880" s="157"/>
      <c r="M880" s="158"/>
      <c r="N880" s="159"/>
      <c r="O880" s="159"/>
      <c r="P880" s="160"/>
      <c r="Q880" s="158"/>
      <c r="R880" s="159"/>
      <c r="S880" s="159"/>
      <c r="T880" s="160"/>
      <c r="U880" s="158"/>
      <c r="V880" s="159"/>
      <c r="W880" s="159"/>
      <c r="X880" s="160"/>
      <c r="Y880" s="158"/>
      <c r="Z880" s="159"/>
      <c r="AA880" s="159"/>
      <c r="AB880" s="160"/>
      <c r="AC880" s="161">
        <f t="shared" si="12"/>
        <v>0</v>
      </c>
      <c r="AD880" s="162"/>
      <c r="AE880" s="162"/>
      <c r="AF880" s="163"/>
    </row>
    <row r="881" spans="3:33" ht="15" customHeight="1" x14ac:dyDescent="0.2">
      <c r="C881" s="155" t="s">
        <v>527</v>
      </c>
      <c r="D881" s="156"/>
      <c r="E881" s="156"/>
      <c r="F881" s="156"/>
      <c r="G881" s="156"/>
      <c r="H881" s="156"/>
      <c r="I881" s="156"/>
      <c r="J881" s="156"/>
      <c r="K881" s="156"/>
      <c r="L881" s="157"/>
      <c r="M881" s="158"/>
      <c r="N881" s="159"/>
      <c r="O881" s="159"/>
      <c r="P881" s="160"/>
      <c r="Q881" s="158"/>
      <c r="R881" s="159"/>
      <c r="S881" s="159"/>
      <c r="T881" s="160"/>
      <c r="U881" s="158"/>
      <c r="V881" s="159"/>
      <c r="W881" s="159"/>
      <c r="X881" s="160"/>
      <c r="Y881" s="158"/>
      <c r="Z881" s="159"/>
      <c r="AA881" s="159"/>
      <c r="AB881" s="160"/>
      <c r="AC881" s="161">
        <f t="shared" si="12"/>
        <v>0</v>
      </c>
      <c r="AD881" s="162"/>
      <c r="AE881" s="162"/>
      <c r="AF881" s="163"/>
    </row>
    <row r="882" spans="3:33" ht="15" customHeight="1" x14ac:dyDescent="0.2">
      <c r="C882" s="155" t="s">
        <v>528</v>
      </c>
      <c r="D882" s="156"/>
      <c r="E882" s="156"/>
      <c r="F882" s="156"/>
      <c r="G882" s="156"/>
      <c r="H882" s="156"/>
      <c r="I882" s="156"/>
      <c r="J882" s="156"/>
      <c r="K882" s="156"/>
      <c r="L882" s="157"/>
      <c r="M882" s="158"/>
      <c r="N882" s="159"/>
      <c r="O882" s="159"/>
      <c r="P882" s="160"/>
      <c r="Q882" s="158"/>
      <c r="R882" s="159"/>
      <c r="S882" s="159"/>
      <c r="T882" s="160"/>
      <c r="U882" s="158"/>
      <c r="V882" s="159"/>
      <c r="W882" s="159"/>
      <c r="X882" s="160"/>
      <c r="Y882" s="158"/>
      <c r="Z882" s="159"/>
      <c r="AA882" s="159"/>
      <c r="AB882" s="160"/>
      <c r="AC882" s="161">
        <f>SUM(M882:AB882)</f>
        <v>0</v>
      </c>
      <c r="AD882" s="162"/>
      <c r="AE882" s="162"/>
      <c r="AF882" s="163"/>
    </row>
    <row r="883" spans="3:33" ht="15" customHeight="1" x14ac:dyDescent="0.2">
      <c r="C883" s="155" t="s">
        <v>529</v>
      </c>
      <c r="D883" s="156"/>
      <c r="E883" s="156"/>
      <c r="F883" s="156"/>
      <c r="G883" s="156"/>
      <c r="H883" s="156"/>
      <c r="I883" s="156"/>
      <c r="J883" s="156"/>
      <c r="K883" s="156"/>
      <c r="L883" s="157"/>
      <c r="M883" s="158">
        <v>-683688.31</v>
      </c>
      <c r="N883" s="159"/>
      <c r="O883" s="159"/>
      <c r="P883" s="160"/>
      <c r="Q883" s="158"/>
      <c r="R883" s="159"/>
      <c r="S883" s="159"/>
      <c r="T883" s="160"/>
      <c r="U883" s="158"/>
      <c r="V883" s="159"/>
      <c r="W883" s="159"/>
      <c r="X883" s="160"/>
      <c r="Y883" s="158">
        <v>-341482</v>
      </c>
      <c r="Z883" s="159"/>
      <c r="AA883" s="159"/>
      <c r="AB883" s="160"/>
      <c r="AC883" s="161">
        <f t="shared" ref="AC883:AC887" si="13">SUM(M883:AB883)</f>
        <v>-1025170.31</v>
      </c>
      <c r="AD883" s="162"/>
      <c r="AE883" s="162"/>
      <c r="AF883" s="163"/>
    </row>
    <row r="884" spans="3:33" ht="24.95" customHeight="1" x14ac:dyDescent="0.2">
      <c r="C884" s="164" t="s">
        <v>530</v>
      </c>
      <c r="D884" s="165"/>
      <c r="E884" s="165"/>
      <c r="F884" s="165"/>
      <c r="G884" s="165"/>
      <c r="H884" s="165"/>
      <c r="I884" s="165"/>
      <c r="J884" s="165"/>
      <c r="K884" s="165"/>
      <c r="L884" s="166"/>
      <c r="M884" s="167">
        <v>-341482.15</v>
      </c>
      <c r="N884" s="168"/>
      <c r="O884" s="168"/>
      <c r="P884" s="169"/>
      <c r="Q884" s="170">
        <v>-830008.38</v>
      </c>
      <c r="R884" s="171"/>
      <c r="S884" s="171"/>
      <c r="T884" s="172"/>
      <c r="U884" s="167"/>
      <c r="V884" s="168"/>
      <c r="W884" s="168"/>
      <c r="X884" s="169"/>
      <c r="Y884" s="167">
        <v>341482</v>
      </c>
      <c r="Z884" s="168"/>
      <c r="AA884" s="168"/>
      <c r="AB884" s="169"/>
      <c r="AC884" s="161">
        <f t="shared" si="13"/>
        <v>-830008.53</v>
      </c>
      <c r="AD884" s="162"/>
      <c r="AE884" s="162"/>
      <c r="AF884" s="163"/>
      <c r="AG884" s="42"/>
    </row>
    <row r="885" spans="3:33" ht="15" customHeight="1" x14ac:dyDescent="0.2">
      <c r="C885" s="155" t="s">
        <v>531</v>
      </c>
      <c r="D885" s="156"/>
      <c r="E885" s="156"/>
      <c r="F885" s="156"/>
      <c r="G885" s="156"/>
      <c r="H885" s="156"/>
      <c r="I885" s="156"/>
      <c r="J885" s="156"/>
      <c r="K885" s="156"/>
      <c r="L885" s="157"/>
      <c r="M885" s="158"/>
      <c r="N885" s="159"/>
      <c r="O885" s="159"/>
      <c r="P885" s="160"/>
      <c r="Q885" s="158"/>
      <c r="R885" s="159"/>
      <c r="S885" s="159"/>
      <c r="T885" s="160"/>
      <c r="U885" s="158"/>
      <c r="V885" s="159"/>
      <c r="W885" s="159"/>
      <c r="X885" s="160"/>
      <c r="Y885" s="158"/>
      <c r="Z885" s="159"/>
      <c r="AA885" s="159"/>
      <c r="AB885" s="160"/>
      <c r="AC885" s="161">
        <f t="shared" si="13"/>
        <v>0</v>
      </c>
      <c r="AD885" s="162"/>
      <c r="AE885" s="162"/>
      <c r="AF885" s="163"/>
    </row>
    <row r="886" spans="3:33" ht="15" customHeight="1" x14ac:dyDescent="0.2">
      <c r="C886" s="155" t="s">
        <v>532</v>
      </c>
      <c r="D886" s="156"/>
      <c r="E886" s="156"/>
      <c r="F886" s="156"/>
      <c r="G886" s="156"/>
      <c r="H886" s="156"/>
      <c r="I886" s="156"/>
      <c r="J886" s="156"/>
      <c r="K886" s="156"/>
      <c r="L886" s="157"/>
      <c r="M886" s="158"/>
      <c r="N886" s="159"/>
      <c r="O886" s="159"/>
      <c r="P886" s="160"/>
      <c r="Q886" s="158"/>
      <c r="R886" s="159"/>
      <c r="S886" s="159"/>
      <c r="T886" s="160"/>
      <c r="U886" s="158"/>
      <c r="V886" s="159"/>
      <c r="W886" s="159"/>
      <c r="X886" s="160"/>
      <c r="Y886" s="158"/>
      <c r="Z886" s="159"/>
      <c r="AA886" s="159"/>
      <c r="AB886" s="160"/>
      <c r="AC886" s="161">
        <f t="shared" si="13"/>
        <v>0</v>
      </c>
      <c r="AD886" s="162"/>
      <c r="AE886" s="162"/>
      <c r="AF886" s="163"/>
    </row>
    <row r="887" spans="3:33" ht="24.95" customHeight="1" x14ac:dyDescent="0.2">
      <c r="C887" s="155" t="s">
        <v>533</v>
      </c>
      <c r="D887" s="156"/>
      <c r="E887" s="156"/>
      <c r="F887" s="156"/>
      <c r="G887" s="156"/>
      <c r="H887" s="156"/>
      <c r="I887" s="156"/>
      <c r="J887" s="156"/>
      <c r="K887" s="156"/>
      <c r="L887" s="157"/>
      <c r="M887" s="158"/>
      <c r="N887" s="159"/>
      <c r="O887" s="159"/>
      <c r="P887" s="160"/>
      <c r="Q887" s="158"/>
      <c r="R887" s="159"/>
      <c r="S887" s="159"/>
      <c r="T887" s="160"/>
      <c r="U887" s="158"/>
      <c r="V887" s="159"/>
      <c r="W887" s="159"/>
      <c r="X887" s="160"/>
      <c r="Y887" s="158"/>
      <c r="Z887" s="159"/>
      <c r="AA887" s="159"/>
      <c r="AB887" s="160"/>
      <c r="AC887" s="161">
        <f t="shared" si="13"/>
        <v>0</v>
      </c>
      <c r="AD887" s="162"/>
      <c r="AE887" s="162"/>
      <c r="AF887" s="163"/>
    </row>
    <row r="888" spans="3:33" ht="15" customHeight="1" thickBot="1" x14ac:dyDescent="0.25">
      <c r="C888" s="146" t="s">
        <v>534</v>
      </c>
      <c r="D888" s="147"/>
      <c r="E888" s="147"/>
      <c r="F888" s="147"/>
      <c r="G888" s="147"/>
      <c r="H888" s="147"/>
      <c r="I888" s="147"/>
      <c r="J888" s="147"/>
      <c r="K888" s="147"/>
      <c r="L888" s="148"/>
      <c r="M888" s="149">
        <f>SUM(M869:P887)</f>
        <v>1222447.17</v>
      </c>
      <c r="N888" s="150"/>
      <c r="O888" s="150"/>
      <c r="P888" s="151"/>
      <c r="Q888" s="149">
        <f>SUM(Q869:T887)</f>
        <v>-830008.38</v>
      </c>
      <c r="R888" s="150"/>
      <c r="S888" s="150"/>
      <c r="T888" s="151"/>
      <c r="U888" s="149">
        <f>SUM(U869:X887)</f>
        <v>0</v>
      </c>
      <c r="V888" s="150"/>
      <c r="W888" s="150"/>
      <c r="X888" s="151"/>
      <c r="Y888" s="149">
        <f>SUM(Y869:AB887)</f>
        <v>0</v>
      </c>
      <c r="Z888" s="150"/>
      <c r="AA888" s="150"/>
      <c r="AB888" s="151"/>
      <c r="AC888" s="152">
        <f>SUM(AC869:AF887)</f>
        <v>392438.7899999998</v>
      </c>
      <c r="AD888" s="153"/>
      <c r="AE888" s="153"/>
      <c r="AF888" s="154"/>
    </row>
    <row r="890" spans="3:33" ht="14.25" customHeight="1" x14ac:dyDescent="0.2">
      <c r="C890" s="145" t="s">
        <v>596</v>
      </c>
      <c r="D890" s="145"/>
      <c r="E890" s="145"/>
      <c r="F890" s="145"/>
      <c r="G890" s="145"/>
      <c r="H890" s="145"/>
      <c r="I890" s="145"/>
      <c r="J890" s="145"/>
      <c r="K890" s="145"/>
      <c r="L890" s="145"/>
      <c r="M890" s="145"/>
      <c r="N890" s="145"/>
      <c r="O890" s="145"/>
      <c r="P890" s="145"/>
      <c r="Q890" s="145"/>
      <c r="R890" s="145"/>
      <c r="S890" s="145"/>
      <c r="T890" s="145"/>
      <c r="U890" s="145"/>
      <c r="V890" s="145"/>
      <c r="W890" s="145"/>
      <c r="X890" s="145"/>
      <c r="Y890" s="145"/>
      <c r="Z890" s="145"/>
      <c r="AA890" s="145"/>
      <c r="AB890" s="145"/>
      <c r="AC890" s="145"/>
      <c r="AD890" s="145"/>
      <c r="AE890" s="145"/>
      <c r="AF890" s="145"/>
    </row>
    <row r="891" spans="3:33" ht="14.25" customHeight="1" x14ac:dyDescent="0.2">
      <c r="C891" s="145"/>
      <c r="D891" s="145"/>
      <c r="E891" s="145"/>
      <c r="F891" s="145"/>
      <c r="G891" s="145"/>
      <c r="H891" s="145"/>
      <c r="I891" s="145"/>
      <c r="J891" s="145"/>
      <c r="K891" s="145"/>
      <c r="L891" s="145"/>
      <c r="M891" s="145"/>
      <c r="N891" s="145"/>
      <c r="O891" s="145"/>
      <c r="P891" s="145"/>
      <c r="Q891" s="145"/>
      <c r="R891" s="145"/>
      <c r="S891" s="145"/>
      <c r="T891" s="145"/>
      <c r="U891" s="145"/>
      <c r="V891" s="145"/>
      <c r="W891" s="145"/>
      <c r="X891" s="145"/>
      <c r="Y891" s="145"/>
      <c r="Z891" s="145"/>
      <c r="AA891" s="145"/>
      <c r="AB891" s="145"/>
      <c r="AC891" s="145"/>
      <c r="AD891" s="145"/>
      <c r="AE891" s="145"/>
      <c r="AF891" s="145"/>
    </row>
    <row r="892" spans="3:33" s="40" customFormat="1" ht="14.25" customHeight="1" x14ac:dyDescent="0.2">
      <c r="C892" s="31" t="s">
        <v>535</v>
      </c>
      <c r="D892" s="3"/>
      <c r="E892" s="3"/>
      <c r="F892" s="3"/>
      <c r="G892" s="3"/>
      <c r="H892" s="3"/>
      <c r="I892" s="3"/>
      <c r="J892" s="3"/>
      <c r="K892" s="3"/>
      <c r="L892" s="3"/>
      <c r="M892" s="3"/>
      <c r="N892" s="15"/>
    </row>
    <row r="893" spans="3:33" s="40" customFormat="1" ht="14.25" customHeight="1" x14ac:dyDescent="0.2">
      <c r="D893" s="3"/>
      <c r="E893" s="3"/>
      <c r="F893" s="3"/>
      <c r="G893" s="3"/>
      <c r="H893" s="3"/>
      <c r="I893" s="3"/>
      <c r="J893" s="3"/>
      <c r="K893" s="3"/>
      <c r="L893" s="3"/>
      <c r="M893" s="3"/>
    </row>
    <row r="894" spans="3:33" s="40" customFormat="1" ht="12.75" x14ac:dyDescent="0.2">
      <c r="C894" s="121" t="s">
        <v>3</v>
      </c>
      <c r="D894" s="15"/>
      <c r="E894" s="15"/>
      <c r="F894" s="15"/>
      <c r="G894" s="15"/>
      <c r="H894" s="15"/>
      <c r="I894" s="15"/>
      <c r="J894" s="15"/>
      <c r="K894" s="15"/>
      <c r="L894" s="15"/>
      <c r="M894" s="15"/>
      <c r="N894" s="15"/>
      <c r="O894" s="15"/>
      <c r="P894" s="15"/>
      <c r="Q894" s="15"/>
      <c r="R894" s="15"/>
      <c r="S894" s="15"/>
      <c r="T894" s="15"/>
      <c r="U894" s="122">
        <v>2021</v>
      </c>
      <c r="V894" s="122"/>
      <c r="W894" s="122"/>
      <c r="X894" s="15"/>
      <c r="Y894" s="122">
        <v>2020</v>
      </c>
      <c r="Z894" s="122"/>
      <c r="AA894" s="122"/>
      <c r="AB894" s="123"/>
      <c r="AC894" s="123"/>
      <c r="AD894" s="123"/>
      <c r="AE894" s="123"/>
      <c r="AF894" s="123"/>
    </row>
    <row r="895" spans="3:33" s="40" customFormat="1" ht="12.75" x14ac:dyDescent="0.2">
      <c r="C895" s="124"/>
      <c r="D895" s="124"/>
      <c r="E895" s="124"/>
      <c r="F895" s="124"/>
      <c r="G895" s="124"/>
      <c r="H895" s="124"/>
      <c r="I895" s="124"/>
      <c r="J895" s="124"/>
      <c r="K895" s="124"/>
      <c r="L895" s="124"/>
      <c r="M895" s="124"/>
      <c r="N895" s="124"/>
      <c r="O895" s="124"/>
      <c r="P895" s="124"/>
      <c r="Q895" s="124"/>
      <c r="R895" s="124"/>
      <c r="S895" s="124"/>
      <c r="T895" s="124"/>
      <c r="U895" s="136" t="s">
        <v>338</v>
      </c>
      <c r="V895" s="125"/>
      <c r="W895" s="125"/>
      <c r="X895" s="124"/>
      <c r="Y895" s="136" t="s">
        <v>338</v>
      </c>
      <c r="Z895" s="125"/>
      <c r="AA895" s="125"/>
      <c r="AB895" s="123"/>
      <c r="AC895" s="123"/>
      <c r="AD895" s="123"/>
      <c r="AE895" s="123"/>
      <c r="AF895" s="123"/>
    </row>
    <row r="896" spans="3:33" s="40" customFormat="1" ht="12" x14ac:dyDescent="0.2">
      <c r="C896" s="123"/>
      <c r="D896" s="123"/>
      <c r="E896" s="123"/>
      <c r="F896" s="123"/>
      <c r="G896" s="123"/>
      <c r="H896" s="123"/>
      <c r="I896" s="123"/>
      <c r="J896" s="123"/>
      <c r="K896" s="123"/>
      <c r="L896" s="123"/>
      <c r="M896" s="123"/>
      <c r="N896" s="123"/>
      <c r="O896" s="123"/>
      <c r="P896" s="123"/>
      <c r="Q896" s="123"/>
      <c r="R896" s="123"/>
      <c r="S896" s="123"/>
      <c r="T896" s="123"/>
      <c r="U896" s="126"/>
      <c r="V896" s="127"/>
      <c r="W896" s="127"/>
      <c r="X896" s="123"/>
      <c r="Y896" s="126"/>
      <c r="Z896" s="127"/>
      <c r="AA896" s="127"/>
      <c r="AB896" s="123"/>
      <c r="AC896" s="123"/>
      <c r="AD896" s="123"/>
      <c r="AE896" s="123"/>
      <c r="AF896" s="123"/>
    </row>
    <row r="897" spans="3:32" s="40" customFormat="1" ht="12.75" x14ac:dyDescent="0.2">
      <c r="C897" s="128" t="s">
        <v>536</v>
      </c>
      <c r="D897" s="128"/>
      <c r="E897" s="128"/>
      <c r="F897" s="128"/>
      <c r="G897" s="128"/>
      <c r="H897" s="128"/>
      <c r="I897" s="128"/>
      <c r="J897" s="128"/>
      <c r="K897" s="128"/>
      <c r="L897" s="128"/>
      <c r="M897" s="128"/>
      <c r="N897" s="128"/>
      <c r="O897" s="128"/>
      <c r="P897" s="128"/>
      <c r="Q897" s="15"/>
      <c r="R897" s="15"/>
      <c r="S897" s="15"/>
      <c r="T897" s="15"/>
      <c r="U897" s="115">
        <v>-565974.94000000006</v>
      </c>
      <c r="V897" s="116"/>
      <c r="W897" s="129"/>
      <c r="X897" s="15"/>
      <c r="Y897" s="116">
        <v>-840731.66999999993</v>
      </c>
      <c r="Z897" s="129"/>
      <c r="AA897" s="129"/>
      <c r="AB897" s="15"/>
      <c r="AC897" s="123"/>
      <c r="AD897" s="123"/>
      <c r="AE897" s="123"/>
      <c r="AF897" s="123"/>
    </row>
    <row r="898" spans="3:32" s="40" customFormat="1" ht="12.75" x14ac:dyDescent="0.2">
      <c r="C898" s="128" t="s">
        <v>537</v>
      </c>
      <c r="D898" s="128"/>
      <c r="E898" s="128"/>
      <c r="F898" s="128"/>
      <c r="G898" s="128"/>
      <c r="H898" s="128"/>
      <c r="I898" s="128"/>
      <c r="J898" s="128"/>
      <c r="K898" s="128"/>
      <c r="L898" s="128"/>
      <c r="M898" s="128"/>
      <c r="N898" s="128"/>
      <c r="O898" s="128"/>
      <c r="P898" s="128"/>
      <c r="Q898" s="15"/>
      <c r="R898" s="15"/>
      <c r="S898" s="15"/>
      <c r="T898" s="15"/>
      <c r="U898" s="117"/>
      <c r="V898" s="118"/>
      <c r="W898" s="130"/>
      <c r="X898" s="15"/>
      <c r="Y898" s="118"/>
      <c r="Z898" s="130"/>
      <c r="AA898" s="130"/>
      <c r="AB898" s="15"/>
      <c r="AC898" s="123"/>
      <c r="AD898" s="123"/>
      <c r="AE898" s="123"/>
      <c r="AF898" s="123"/>
    </row>
    <row r="899" spans="3:32" s="40" customFormat="1" ht="12.75" x14ac:dyDescent="0.2">
      <c r="C899" s="128" t="s">
        <v>538</v>
      </c>
      <c r="D899" s="128"/>
      <c r="E899" s="128"/>
      <c r="F899" s="128"/>
      <c r="G899" s="128"/>
      <c r="H899" s="128"/>
      <c r="I899" s="128"/>
      <c r="J899" s="128"/>
      <c r="K899" s="128"/>
      <c r="L899" s="128"/>
      <c r="M899" s="128"/>
      <c r="N899" s="128"/>
      <c r="O899" s="128"/>
      <c r="P899" s="128"/>
      <c r="Q899" s="15"/>
      <c r="R899" s="15"/>
      <c r="S899" s="15"/>
      <c r="T899" s="15"/>
      <c r="U899" s="117">
        <v>213539.43</v>
      </c>
      <c r="V899" s="118"/>
      <c r="W899" s="131"/>
      <c r="X899" s="15"/>
      <c r="Y899" s="118">
        <v>239410.19</v>
      </c>
      <c r="Z899" s="131"/>
      <c r="AA899" s="131"/>
      <c r="AB899" s="15"/>
      <c r="AC899" s="123"/>
      <c r="AD899" s="123"/>
      <c r="AE899" s="123"/>
      <c r="AF899" s="123"/>
    </row>
    <row r="900" spans="3:32" s="40" customFormat="1" ht="12.75" x14ac:dyDescent="0.2">
      <c r="C900" s="128" t="s">
        <v>539</v>
      </c>
      <c r="D900" s="128"/>
      <c r="E900" s="128"/>
      <c r="F900" s="128"/>
      <c r="G900" s="128"/>
      <c r="H900" s="128"/>
      <c r="I900" s="128"/>
      <c r="J900" s="128"/>
      <c r="K900" s="128"/>
      <c r="L900" s="128"/>
      <c r="M900" s="128"/>
      <c r="N900" s="128"/>
      <c r="O900" s="128"/>
      <c r="P900" s="128"/>
      <c r="Q900" s="15"/>
      <c r="R900" s="15"/>
      <c r="S900" s="15"/>
      <c r="T900" s="15"/>
      <c r="U900" s="117">
        <v>0</v>
      </c>
      <c r="V900" s="118"/>
      <c r="W900" s="131"/>
      <c r="X900" s="15"/>
      <c r="Y900" s="118">
        <v>103892.46</v>
      </c>
      <c r="Z900" s="131"/>
      <c r="AA900" s="131"/>
      <c r="AB900" s="15"/>
      <c r="AC900" s="123"/>
      <c r="AD900" s="123"/>
      <c r="AE900" s="123"/>
      <c r="AF900" s="123"/>
    </row>
    <row r="901" spans="3:32" s="40" customFormat="1" ht="12.75" x14ac:dyDescent="0.2">
      <c r="C901" s="128" t="s">
        <v>540</v>
      </c>
      <c r="D901" s="128"/>
      <c r="E901" s="128"/>
      <c r="F901" s="128"/>
      <c r="G901" s="128"/>
      <c r="H901" s="128"/>
      <c r="I901" s="128"/>
      <c r="J901" s="128"/>
      <c r="K901" s="128"/>
      <c r="L901" s="128"/>
      <c r="M901" s="128"/>
      <c r="N901" s="128"/>
      <c r="O901" s="128"/>
      <c r="P901" s="128"/>
      <c r="Q901" s="15"/>
      <c r="R901" s="15"/>
      <c r="S901" s="15"/>
      <c r="T901" s="15"/>
      <c r="U901" s="117">
        <v>341121.84</v>
      </c>
      <c r="V901" s="118"/>
      <c r="W901" s="131"/>
      <c r="X901" s="15"/>
      <c r="Y901" s="118">
        <v>2.92</v>
      </c>
      <c r="Z901" s="131"/>
      <c r="AA901" s="131"/>
      <c r="AB901" s="15"/>
      <c r="AC901" s="123"/>
      <c r="AD901" s="123"/>
      <c r="AE901" s="123"/>
      <c r="AF901" s="123"/>
    </row>
    <row r="902" spans="3:32" s="40" customFormat="1" ht="12.75" x14ac:dyDescent="0.2">
      <c r="C902" s="132" t="s">
        <v>541</v>
      </c>
      <c r="D902" s="15"/>
      <c r="E902" s="15"/>
      <c r="F902" s="15"/>
      <c r="G902" s="15"/>
      <c r="H902" s="15"/>
      <c r="I902" s="15"/>
      <c r="J902" s="15"/>
      <c r="K902" s="15"/>
      <c r="L902" s="15"/>
      <c r="M902" s="15"/>
      <c r="N902" s="15"/>
      <c r="O902" s="15"/>
      <c r="P902" s="15"/>
      <c r="Q902" s="15"/>
      <c r="R902" s="15"/>
      <c r="S902" s="15"/>
      <c r="T902" s="15"/>
      <c r="U902" s="117">
        <v>-10192.919999999998</v>
      </c>
      <c r="V902" s="118"/>
      <c r="W902" s="131"/>
      <c r="X902" s="15"/>
      <c r="Y902" s="118">
        <v>40470.11</v>
      </c>
      <c r="Z902" s="131"/>
      <c r="AA902" s="131"/>
      <c r="AB902" s="15"/>
      <c r="AC902" s="123"/>
      <c r="AD902" s="123"/>
      <c r="AE902" s="123"/>
      <c r="AF902" s="123"/>
    </row>
    <row r="903" spans="3:32" s="40" customFormat="1" ht="12.75" x14ac:dyDescent="0.2">
      <c r="C903" s="132" t="s">
        <v>542</v>
      </c>
      <c r="D903" s="15"/>
      <c r="E903" s="15"/>
      <c r="F903" s="15"/>
      <c r="G903" s="15"/>
      <c r="H903" s="15"/>
      <c r="I903" s="15"/>
      <c r="J903" s="15"/>
      <c r="K903" s="15"/>
      <c r="L903" s="15"/>
      <c r="M903" s="15"/>
      <c r="N903" s="15"/>
      <c r="O903" s="15"/>
      <c r="P903" s="15"/>
      <c r="Q903" s="15"/>
      <c r="R903" s="15"/>
      <c r="S903" s="15"/>
      <c r="T903" s="15"/>
      <c r="U903" s="117">
        <v>-167.77999999999884</v>
      </c>
      <c r="V903" s="118"/>
      <c r="W903" s="131"/>
      <c r="X903" s="15"/>
      <c r="Y903" s="118">
        <v>6345.3699999999972</v>
      </c>
      <c r="Z903" s="131"/>
      <c r="AA903" s="131"/>
      <c r="AB903" s="15"/>
      <c r="AC903" s="123"/>
      <c r="AD903" s="123"/>
      <c r="AE903" s="123"/>
      <c r="AF903" s="123"/>
    </row>
    <row r="904" spans="3:32" s="40" customFormat="1" ht="12.75" x14ac:dyDescent="0.2">
      <c r="C904" s="132" t="s">
        <v>543</v>
      </c>
      <c r="D904" s="15"/>
      <c r="E904" s="15"/>
      <c r="F904" s="15"/>
      <c r="G904" s="15"/>
      <c r="H904" s="15"/>
      <c r="I904" s="15"/>
      <c r="J904" s="15"/>
      <c r="K904" s="15"/>
      <c r="L904" s="15"/>
      <c r="M904" s="15"/>
      <c r="N904" s="15"/>
      <c r="O904" s="15"/>
      <c r="P904" s="15"/>
      <c r="Q904" s="15"/>
      <c r="R904" s="15"/>
      <c r="S904" s="15"/>
      <c r="T904" s="15"/>
      <c r="U904" s="117">
        <v>692.95999999999913</v>
      </c>
      <c r="V904" s="118"/>
      <c r="W904" s="131"/>
      <c r="X904" s="15"/>
      <c r="Y904" s="118">
        <v>20852.469999999998</v>
      </c>
      <c r="Z904" s="131"/>
      <c r="AA904" s="131"/>
      <c r="AB904" s="15"/>
      <c r="AC904" s="123"/>
      <c r="AD904" s="123"/>
      <c r="AE904" s="123"/>
      <c r="AF904" s="123"/>
    </row>
    <row r="905" spans="3:32" s="40" customFormat="1" ht="12.75" x14ac:dyDescent="0.2">
      <c r="C905" s="132" t="s">
        <v>544</v>
      </c>
      <c r="D905" s="15"/>
      <c r="E905" s="15"/>
      <c r="F905" s="15"/>
      <c r="G905" s="15"/>
      <c r="H905" s="15"/>
      <c r="I905" s="15"/>
      <c r="J905" s="15"/>
      <c r="K905" s="15"/>
      <c r="L905" s="15"/>
      <c r="M905" s="15"/>
      <c r="N905" s="15"/>
      <c r="O905" s="15"/>
      <c r="P905" s="15"/>
      <c r="Q905" s="15"/>
      <c r="R905" s="15"/>
      <c r="S905" s="15"/>
      <c r="T905" s="15"/>
      <c r="U905" s="117">
        <v>24226.719999999994</v>
      </c>
      <c r="V905" s="118"/>
      <c r="W905" s="131"/>
      <c r="X905" s="15"/>
      <c r="Y905" s="118">
        <v>-2.3900000000066939</v>
      </c>
      <c r="Z905" s="131"/>
      <c r="AA905" s="131"/>
      <c r="AB905" s="15"/>
      <c r="AC905" s="123"/>
      <c r="AD905" s="123"/>
      <c r="AE905" s="123"/>
      <c r="AF905" s="123"/>
    </row>
    <row r="906" spans="3:32" s="40" customFormat="1" ht="12.75" x14ac:dyDescent="0.2">
      <c r="C906" s="132" t="s">
        <v>545</v>
      </c>
      <c r="D906" s="15"/>
      <c r="E906" s="15"/>
      <c r="F906" s="15"/>
      <c r="G906" s="15"/>
      <c r="H906" s="15"/>
      <c r="I906" s="15"/>
      <c r="J906" s="15"/>
      <c r="K906" s="15"/>
      <c r="L906" s="15"/>
      <c r="M906" s="15"/>
      <c r="N906" s="15"/>
      <c r="O906" s="15"/>
      <c r="P906" s="15"/>
      <c r="Q906" s="15"/>
      <c r="R906" s="15"/>
      <c r="S906" s="15"/>
      <c r="T906" s="15"/>
      <c r="U906" s="117">
        <v>32503.1</v>
      </c>
      <c r="V906" s="118"/>
      <c r="W906" s="131"/>
      <c r="X906" s="15"/>
      <c r="Y906" s="118">
        <v>28484.370000000003</v>
      </c>
      <c r="Z906" s="131"/>
      <c r="AA906" s="131"/>
      <c r="AB906" s="15"/>
      <c r="AC906" s="123"/>
      <c r="AD906" s="123"/>
      <c r="AE906" s="123"/>
      <c r="AF906" s="123"/>
    </row>
    <row r="907" spans="3:32" s="40" customFormat="1" ht="12.75" x14ac:dyDescent="0.2">
      <c r="C907" s="132" t="s">
        <v>546</v>
      </c>
      <c r="D907" s="15"/>
      <c r="E907" s="15"/>
      <c r="F907" s="15"/>
      <c r="G907" s="15"/>
      <c r="H907" s="15"/>
      <c r="I907" s="15"/>
      <c r="J907" s="15"/>
      <c r="K907" s="15"/>
      <c r="L907" s="15"/>
      <c r="M907" s="15"/>
      <c r="N907" s="15"/>
      <c r="O907" s="15"/>
      <c r="P907" s="15"/>
      <c r="Q907" s="15"/>
      <c r="R907" s="15"/>
      <c r="S907" s="15"/>
      <c r="T907" s="15"/>
      <c r="U907" s="117">
        <v>-137365.89000000001</v>
      </c>
      <c r="V907" s="118"/>
      <c r="W907" s="131"/>
      <c r="X907" s="15"/>
      <c r="Y907" s="118">
        <v>-13316.67</v>
      </c>
      <c r="Z907" s="131"/>
      <c r="AA907" s="131"/>
      <c r="AB907" s="15"/>
      <c r="AC907" s="123"/>
      <c r="AD907" s="123"/>
      <c r="AE907" s="123"/>
      <c r="AF907" s="123"/>
    </row>
    <row r="908" spans="3:32" s="40" customFormat="1" ht="12.75" x14ac:dyDescent="0.2">
      <c r="C908" s="132" t="s">
        <v>547</v>
      </c>
      <c r="D908" s="15"/>
      <c r="E908" s="15"/>
      <c r="F908" s="15"/>
      <c r="G908" s="15"/>
      <c r="H908" s="15"/>
      <c r="I908" s="15"/>
      <c r="J908" s="15"/>
      <c r="K908" s="15"/>
      <c r="L908" s="15"/>
      <c r="M908" s="15"/>
      <c r="N908" s="15"/>
      <c r="O908" s="15"/>
      <c r="P908" s="15"/>
      <c r="Q908" s="15"/>
      <c r="R908" s="15"/>
      <c r="S908" s="15"/>
      <c r="T908" s="15"/>
      <c r="U908" s="117">
        <v>0</v>
      </c>
      <c r="V908" s="118"/>
      <c r="W908" s="131"/>
      <c r="X908" s="15"/>
      <c r="Y908" s="118">
        <v>0</v>
      </c>
      <c r="Z908" s="131"/>
      <c r="AA908" s="131"/>
      <c r="AB908" s="15"/>
      <c r="AC908" s="123"/>
      <c r="AD908" s="123"/>
      <c r="AE908" s="123"/>
      <c r="AF908" s="123"/>
    </row>
    <row r="909" spans="3:32" s="40" customFormat="1" ht="12.75" x14ac:dyDescent="0.2">
      <c r="C909" s="132" t="s">
        <v>548</v>
      </c>
      <c r="D909" s="15"/>
      <c r="E909" s="15"/>
      <c r="F909" s="15"/>
      <c r="G909" s="15"/>
      <c r="H909" s="15"/>
      <c r="I909" s="15"/>
      <c r="J909" s="15"/>
      <c r="K909" s="15"/>
      <c r="L909" s="15"/>
      <c r="M909" s="15"/>
      <c r="N909" s="15"/>
      <c r="O909" s="15"/>
      <c r="P909" s="15"/>
      <c r="Q909" s="15"/>
      <c r="R909" s="15"/>
      <c r="S909" s="15"/>
      <c r="T909" s="15"/>
      <c r="U909" s="117">
        <v>-69612.84</v>
      </c>
      <c r="V909" s="118"/>
      <c r="W909" s="131"/>
      <c r="X909" s="15"/>
      <c r="Y909" s="118">
        <v>0</v>
      </c>
      <c r="Z909" s="131"/>
      <c r="AA909" s="131"/>
      <c r="AB909" s="15"/>
      <c r="AC909" s="123"/>
      <c r="AD909" s="123"/>
      <c r="AE909" s="123"/>
      <c r="AF909" s="123"/>
    </row>
    <row r="910" spans="3:32" s="40" customFormat="1" ht="13.5" thickBot="1" x14ac:dyDescent="0.25">
      <c r="C910" s="121" t="s">
        <v>549</v>
      </c>
      <c r="D910" s="31"/>
      <c r="E910" s="31"/>
      <c r="F910" s="31"/>
      <c r="G910" s="31"/>
      <c r="H910" s="31"/>
      <c r="I910" s="31"/>
      <c r="J910" s="31"/>
      <c r="K910" s="31"/>
      <c r="L910" s="31"/>
      <c r="M910" s="31"/>
      <c r="N910" s="31"/>
      <c r="O910" s="31"/>
      <c r="P910" s="15"/>
      <c r="Q910" s="15"/>
      <c r="R910" s="15"/>
      <c r="S910" s="15"/>
      <c r="T910" s="15"/>
      <c r="U910" s="119">
        <v>-171230.32000000007</v>
      </c>
      <c r="V910" s="119"/>
      <c r="W910" s="133"/>
      <c r="X910" s="134"/>
      <c r="Y910" s="133">
        <f>SUM(Y897:Y909)</f>
        <v>-414592.84</v>
      </c>
      <c r="Z910" s="133"/>
      <c r="AA910" s="133"/>
      <c r="AB910" s="15"/>
      <c r="AC910" s="123"/>
      <c r="AD910" s="123"/>
      <c r="AE910" s="123"/>
      <c r="AF910" s="123"/>
    </row>
    <row r="911" spans="3:32" s="40" customFormat="1" ht="13.5" thickTop="1" x14ac:dyDescent="0.2">
      <c r="C911" s="15"/>
      <c r="D911" s="15"/>
      <c r="E911" s="15"/>
      <c r="F911" s="15"/>
      <c r="G911" s="15"/>
      <c r="H911" s="15"/>
      <c r="I911" s="15"/>
      <c r="J911" s="15"/>
      <c r="K911" s="15"/>
      <c r="L911" s="15"/>
      <c r="M911" s="15"/>
      <c r="N911" s="15"/>
      <c r="O911" s="15"/>
      <c r="P911" s="15"/>
      <c r="Q911" s="15"/>
      <c r="R911" s="15"/>
      <c r="S911" s="15"/>
      <c r="T911" s="15"/>
      <c r="U911" s="117"/>
      <c r="V911" s="135"/>
      <c r="W911" s="131"/>
      <c r="X911" s="15"/>
      <c r="Y911" s="131"/>
      <c r="Z911" s="131"/>
      <c r="AA911" s="131"/>
      <c r="AB911" s="15"/>
      <c r="AC911" s="123"/>
      <c r="AD911" s="123"/>
      <c r="AE911" s="123"/>
      <c r="AF911" s="123"/>
    </row>
    <row r="912" spans="3:32" s="40" customFormat="1" ht="12.75" x14ac:dyDescent="0.2">
      <c r="C912" s="132" t="s">
        <v>550</v>
      </c>
      <c r="D912" s="15"/>
      <c r="E912" s="15"/>
      <c r="F912" s="15"/>
      <c r="G912" s="15"/>
      <c r="H912" s="15"/>
      <c r="I912" s="15"/>
      <c r="J912" s="15"/>
      <c r="K912" s="15"/>
      <c r="L912" s="15"/>
      <c r="M912" s="15"/>
      <c r="N912" s="15"/>
      <c r="O912" s="15"/>
      <c r="P912" s="15"/>
      <c r="Q912" s="15"/>
      <c r="R912" s="15"/>
      <c r="S912" s="15"/>
      <c r="T912" s="15"/>
      <c r="U912" s="117"/>
      <c r="V912" s="120"/>
      <c r="W912" s="131"/>
      <c r="X912" s="15"/>
      <c r="Y912" s="131"/>
      <c r="Z912" s="131"/>
      <c r="AA912" s="131"/>
      <c r="AB912" s="15"/>
      <c r="AC912" s="123"/>
      <c r="AD912" s="123"/>
      <c r="AE912" s="123"/>
      <c r="AF912" s="123"/>
    </row>
    <row r="913" spans="2:32" s="40" customFormat="1" ht="12.75" x14ac:dyDescent="0.2">
      <c r="C913" s="132" t="s">
        <v>551</v>
      </c>
      <c r="D913" s="15"/>
      <c r="E913" s="15"/>
      <c r="F913" s="15"/>
      <c r="G913" s="15"/>
      <c r="H913" s="15"/>
      <c r="I913" s="15"/>
      <c r="J913" s="15"/>
      <c r="K913" s="15"/>
      <c r="L913" s="15"/>
      <c r="M913" s="15"/>
      <c r="N913" s="15"/>
      <c r="O913" s="15"/>
      <c r="P913" s="15"/>
      <c r="Q913" s="15"/>
      <c r="R913" s="15"/>
      <c r="S913" s="15"/>
      <c r="T913" s="15"/>
      <c r="U913" s="117">
        <v>-229722.80000000002</v>
      </c>
      <c r="V913" s="118"/>
      <c r="W913" s="131"/>
      <c r="X913" s="15"/>
      <c r="Y913" s="118">
        <v>148779.21999999997</v>
      </c>
      <c r="Z913" s="131"/>
      <c r="AA913" s="131"/>
      <c r="AB913" s="15"/>
      <c r="AC913" s="123"/>
      <c r="AD913" s="123"/>
      <c r="AE913" s="123"/>
      <c r="AF913" s="123"/>
    </row>
    <row r="914" spans="2:32" s="40" customFormat="1" ht="12.75" x14ac:dyDescent="0.2">
      <c r="C914" s="132" t="s">
        <v>552</v>
      </c>
      <c r="D914" s="15"/>
      <c r="E914" s="15"/>
      <c r="F914" s="15"/>
      <c r="G914" s="15"/>
      <c r="H914" s="15"/>
      <c r="I914" s="15"/>
      <c r="J914" s="15"/>
      <c r="K914" s="15"/>
      <c r="L914" s="15"/>
      <c r="M914" s="15"/>
      <c r="N914" s="15"/>
      <c r="O914" s="15"/>
      <c r="P914" s="15"/>
      <c r="Q914" s="15"/>
      <c r="R914" s="15"/>
      <c r="S914" s="15"/>
      <c r="T914" s="15"/>
      <c r="U914" s="117">
        <v>-102824.36999999994</v>
      </c>
      <c r="V914" s="118"/>
      <c r="W914" s="131"/>
      <c r="X914" s="15"/>
      <c r="Y914" s="118">
        <v>-104519.50000000001</v>
      </c>
      <c r="Z914" s="131"/>
      <c r="AA914" s="131"/>
      <c r="AB914" s="15"/>
      <c r="AC914" s="123"/>
      <c r="AD914" s="123"/>
      <c r="AE914" s="123"/>
      <c r="AF914" s="123"/>
    </row>
    <row r="915" spans="2:32" s="40" customFormat="1" ht="12.75" x14ac:dyDescent="0.2">
      <c r="C915" s="132" t="s">
        <v>553</v>
      </c>
      <c r="D915" s="15"/>
      <c r="E915" s="15"/>
      <c r="F915" s="15"/>
      <c r="G915" s="15"/>
      <c r="H915" s="15"/>
      <c r="I915" s="15"/>
      <c r="J915" s="15"/>
      <c r="K915" s="15"/>
      <c r="L915" s="15"/>
      <c r="M915" s="15"/>
      <c r="N915" s="15"/>
      <c r="O915" s="15"/>
      <c r="P915" s="15"/>
      <c r="Q915" s="15"/>
      <c r="R915" s="15"/>
      <c r="S915" s="15"/>
      <c r="T915" s="15"/>
      <c r="U915" s="117">
        <v>668535.26</v>
      </c>
      <c r="V915" s="118"/>
      <c r="W915" s="131"/>
      <c r="X915" s="15"/>
      <c r="Y915" s="118">
        <v>-62070.420000000078</v>
      </c>
      <c r="Z915" s="131"/>
      <c r="AA915" s="131"/>
      <c r="AB915" s="15"/>
      <c r="AC915" s="123"/>
      <c r="AD915" s="123"/>
      <c r="AE915" s="123"/>
      <c r="AF915" s="123"/>
    </row>
    <row r="916" spans="2:32" s="40" customFormat="1" ht="12.75" x14ac:dyDescent="0.2">
      <c r="C916" s="132" t="s">
        <v>318</v>
      </c>
      <c r="D916" s="15"/>
      <c r="E916" s="15"/>
      <c r="F916" s="15"/>
      <c r="G916" s="15"/>
      <c r="H916" s="15"/>
      <c r="I916" s="15"/>
      <c r="J916" s="15"/>
      <c r="K916" s="15"/>
      <c r="L916" s="15"/>
      <c r="M916" s="15"/>
      <c r="N916" s="15"/>
      <c r="O916" s="15"/>
      <c r="P916" s="15"/>
      <c r="Q916" s="15"/>
      <c r="R916" s="15"/>
      <c r="S916" s="15"/>
      <c r="T916" s="15"/>
      <c r="U916" s="117">
        <v>0</v>
      </c>
      <c r="V916" s="118"/>
      <c r="W916" s="131"/>
      <c r="X916" s="15"/>
      <c r="Y916" s="131">
        <v>0</v>
      </c>
      <c r="Z916" s="131"/>
      <c r="AA916" s="131"/>
      <c r="AB916" s="15"/>
      <c r="AC916" s="123"/>
      <c r="AD916" s="123"/>
      <c r="AE916" s="123"/>
      <c r="AF916" s="123"/>
    </row>
    <row r="917" spans="2:32" s="40" customFormat="1" ht="13.5" thickBot="1" x14ac:dyDescent="0.25">
      <c r="C917" s="121" t="s">
        <v>554</v>
      </c>
      <c r="D917" s="15"/>
      <c r="E917" s="15"/>
      <c r="F917" s="15"/>
      <c r="G917" s="15"/>
      <c r="H917" s="15"/>
      <c r="I917" s="15"/>
      <c r="J917" s="15"/>
      <c r="K917" s="15"/>
      <c r="L917" s="15"/>
      <c r="M917" s="15"/>
      <c r="N917" s="15"/>
      <c r="O917" s="15"/>
      <c r="P917" s="15"/>
      <c r="Q917" s="15"/>
      <c r="R917" s="15"/>
      <c r="S917" s="15"/>
      <c r="T917" s="15"/>
      <c r="U917" s="133">
        <f>SUM(U910:U916)</f>
        <v>164757.76999999996</v>
      </c>
      <c r="V917" s="133"/>
      <c r="W917" s="133"/>
      <c r="X917" s="134"/>
      <c r="Y917" s="133">
        <f>SUM(Y910:Y916)</f>
        <v>-432403.54000000015</v>
      </c>
      <c r="Z917" s="133"/>
      <c r="AA917" s="133"/>
      <c r="AB917" s="15"/>
      <c r="AC917" s="123"/>
      <c r="AD917" s="123"/>
      <c r="AE917" s="123"/>
      <c r="AF917" s="123"/>
    </row>
    <row r="918" spans="2:32" s="103" customFormat="1" ht="13.5" thickTop="1" x14ac:dyDescent="0.2">
      <c r="B918" s="101"/>
      <c r="C918" s="104"/>
      <c r="D918" s="104"/>
      <c r="E918" s="104"/>
      <c r="F918" s="104"/>
      <c r="G918" s="104"/>
      <c r="H918" s="104"/>
      <c r="I918" s="104"/>
      <c r="J918" s="104"/>
      <c r="K918" s="104"/>
      <c r="L918" s="104"/>
      <c r="M918" s="104"/>
      <c r="N918" s="104"/>
      <c r="O918" s="104"/>
      <c r="P918" s="104"/>
      <c r="Q918" s="104"/>
      <c r="R918" s="104"/>
      <c r="S918" s="104"/>
      <c r="T918" s="104"/>
      <c r="U918" s="105"/>
      <c r="V918" s="104"/>
      <c r="W918" s="104"/>
      <c r="X918" s="104"/>
      <c r="Y918" s="105"/>
      <c r="Z918" s="104"/>
      <c r="AA918" s="104"/>
      <c r="AB918" s="104"/>
      <c r="AC918" s="102"/>
      <c r="AD918" s="102"/>
      <c r="AE918" s="102"/>
      <c r="AF918" s="102"/>
    </row>
    <row r="919" spans="2:32" s="103" customFormat="1" ht="12.75" x14ac:dyDescent="0.2">
      <c r="B919" s="101"/>
      <c r="C919" s="104"/>
      <c r="D919" s="104"/>
      <c r="E919" s="104"/>
      <c r="F919" s="104"/>
      <c r="G919" s="104"/>
      <c r="H919" s="104"/>
      <c r="I919" s="104"/>
      <c r="J919" s="104"/>
      <c r="K919" s="104"/>
      <c r="L919" s="104"/>
      <c r="M919" s="104"/>
      <c r="N919" s="104"/>
      <c r="O919" s="104"/>
      <c r="P919" s="104"/>
      <c r="Q919" s="104"/>
      <c r="R919" s="104"/>
      <c r="S919" s="104"/>
      <c r="T919" s="104"/>
      <c r="U919" s="105"/>
      <c r="V919" s="104"/>
      <c r="W919" s="104"/>
      <c r="X919" s="104"/>
      <c r="Y919" s="105"/>
      <c r="Z919" s="104"/>
      <c r="AA919" s="104"/>
      <c r="AB919" s="104"/>
      <c r="AC919" s="102"/>
      <c r="AD919" s="102"/>
      <c r="AE919" s="102"/>
      <c r="AF919" s="102"/>
    </row>
    <row r="920" spans="2:32" ht="12.75" x14ac:dyDescent="0.2">
      <c r="C920" s="100"/>
      <c r="D920" s="100"/>
      <c r="E920" s="100"/>
      <c r="F920" s="100"/>
      <c r="G920" s="100"/>
      <c r="H920" s="100"/>
      <c r="I920" s="100"/>
      <c r="J920" s="100"/>
      <c r="K920" s="100"/>
      <c r="L920" s="100"/>
      <c r="M920" s="100"/>
      <c r="N920" s="100"/>
      <c r="O920" s="100"/>
      <c r="P920" s="100"/>
      <c r="Q920" s="100"/>
      <c r="R920" s="100"/>
      <c r="S920" s="100"/>
      <c r="T920" s="100"/>
      <c r="U920" s="99">
        <v>2021</v>
      </c>
      <c r="V920" s="107"/>
      <c r="W920" s="107"/>
      <c r="X920" s="100"/>
      <c r="Y920" s="99">
        <v>2020</v>
      </c>
      <c r="Z920" s="107"/>
      <c r="AA920" s="107"/>
      <c r="AB920" s="100"/>
      <c r="AC920" s="39"/>
      <c r="AD920" s="39"/>
      <c r="AE920" s="39"/>
      <c r="AF920" s="39"/>
    </row>
    <row r="921" spans="2:32" ht="12.75" x14ac:dyDescent="0.2">
      <c r="C921" s="86"/>
      <c r="D921" s="86"/>
      <c r="E921" s="86"/>
      <c r="F921" s="86"/>
      <c r="G921" s="86"/>
      <c r="H921" s="86"/>
      <c r="I921" s="86"/>
      <c r="J921" s="86"/>
      <c r="K921" s="86"/>
      <c r="L921" s="86"/>
      <c r="M921" s="86"/>
      <c r="N921" s="86"/>
      <c r="O921" s="86"/>
      <c r="P921" s="86"/>
      <c r="Q921" s="86"/>
      <c r="R921" s="86"/>
      <c r="S921" s="86"/>
      <c r="T921" s="86"/>
      <c r="U921" s="98" t="s">
        <v>338</v>
      </c>
      <c r="V921" s="108"/>
      <c r="W921" s="108"/>
      <c r="X921" s="86"/>
      <c r="Y921" s="136" t="s">
        <v>338</v>
      </c>
      <c r="Z921" s="108"/>
      <c r="AA921" s="108"/>
      <c r="AB921" s="100"/>
      <c r="AC921" s="39"/>
      <c r="AD921" s="39"/>
      <c r="AE921" s="39"/>
      <c r="AF921" s="39"/>
    </row>
    <row r="922" spans="2:32" ht="12.75" x14ac:dyDescent="0.2">
      <c r="C922" s="100"/>
      <c r="D922" s="100"/>
      <c r="E922" s="100"/>
      <c r="F922" s="100"/>
      <c r="G922" s="100"/>
      <c r="H922" s="100"/>
      <c r="I922" s="100"/>
      <c r="J922" s="100"/>
      <c r="K922" s="100"/>
      <c r="L922" s="100"/>
      <c r="M922" s="100"/>
      <c r="N922" s="100"/>
      <c r="O922" s="100"/>
      <c r="P922" s="100"/>
      <c r="Q922" s="100"/>
      <c r="R922" s="100"/>
      <c r="S922" s="100"/>
      <c r="T922" s="100"/>
      <c r="U922" s="109"/>
      <c r="V922" s="109"/>
      <c r="W922" s="109"/>
      <c r="X922" s="100"/>
      <c r="Y922" s="137"/>
      <c r="Z922" s="109"/>
      <c r="AA922" s="109"/>
      <c r="AB922" s="100"/>
      <c r="AC922" s="39"/>
      <c r="AD922" s="39"/>
      <c r="AE922" s="39"/>
      <c r="AF922" s="39"/>
    </row>
    <row r="923" spans="2:32" ht="12.75" x14ac:dyDescent="0.2">
      <c r="C923" s="85" t="s">
        <v>555</v>
      </c>
      <c r="D923" s="100"/>
      <c r="E923" s="100"/>
      <c r="F923" s="100"/>
      <c r="G923" s="100"/>
      <c r="H923" s="100"/>
      <c r="I923" s="100"/>
      <c r="J923" s="100"/>
      <c r="K923" s="100"/>
      <c r="L923" s="100"/>
      <c r="M923" s="100"/>
      <c r="N923" s="100"/>
      <c r="O923" s="100"/>
      <c r="P923" s="100"/>
      <c r="Q923" s="100"/>
      <c r="R923" s="100"/>
      <c r="S923" s="100"/>
      <c r="T923" s="100"/>
      <c r="U923" s="109"/>
      <c r="V923" s="109"/>
      <c r="W923" s="109"/>
      <c r="X923" s="100"/>
      <c r="Y923" s="137"/>
      <c r="Z923" s="109"/>
      <c r="AA923" s="109"/>
      <c r="AB923" s="100"/>
      <c r="AC923" s="39"/>
      <c r="AD923" s="39"/>
      <c r="AE923" s="39"/>
      <c r="AF923" s="39"/>
    </row>
    <row r="924" spans="2:32" ht="12.75" x14ac:dyDescent="0.2">
      <c r="C924" s="87" t="s">
        <v>554</v>
      </c>
      <c r="D924" s="100"/>
      <c r="E924" s="100"/>
      <c r="F924" s="100"/>
      <c r="G924" s="100"/>
      <c r="H924" s="100"/>
      <c r="I924" s="100"/>
      <c r="J924" s="100"/>
      <c r="K924" s="100"/>
      <c r="L924" s="100"/>
      <c r="M924" s="100"/>
      <c r="N924" s="100"/>
      <c r="O924" s="100"/>
      <c r="P924" s="100"/>
      <c r="Q924" s="100"/>
      <c r="R924" s="100"/>
      <c r="S924" s="100"/>
      <c r="T924" s="100"/>
      <c r="U924" s="110">
        <v>164757.76999999996</v>
      </c>
      <c r="V924" s="110"/>
      <c r="W924" s="110"/>
      <c r="X924" s="100"/>
      <c r="Y924" s="129">
        <v>-432404</v>
      </c>
      <c r="Z924" s="110"/>
      <c r="AA924" s="110"/>
      <c r="AB924" s="100"/>
      <c r="AC924" s="39"/>
      <c r="AD924" s="39"/>
      <c r="AE924" s="39"/>
      <c r="AF924" s="39"/>
    </row>
    <row r="925" spans="2:32" ht="12.75" x14ac:dyDescent="0.2">
      <c r="C925" s="87" t="s">
        <v>556</v>
      </c>
      <c r="D925" s="100"/>
      <c r="E925" s="100"/>
      <c r="F925" s="100"/>
      <c r="G925" s="100"/>
      <c r="H925" s="100"/>
      <c r="I925" s="100"/>
      <c r="J925" s="100"/>
      <c r="K925" s="100"/>
      <c r="L925" s="100"/>
      <c r="M925" s="100"/>
      <c r="N925" s="100"/>
      <c r="O925" s="100"/>
      <c r="P925" s="100"/>
      <c r="Q925" s="100"/>
      <c r="R925" s="100"/>
      <c r="S925" s="100"/>
      <c r="T925" s="100"/>
      <c r="U925" s="111">
        <v>-24214.019999999997</v>
      </c>
      <c r="V925" s="111"/>
      <c r="W925" s="111"/>
      <c r="X925" s="100"/>
      <c r="Y925" s="131">
        <v>-28484</v>
      </c>
      <c r="Z925" s="111"/>
      <c r="AA925" s="111"/>
      <c r="AB925" s="100"/>
      <c r="AC925" s="39"/>
      <c r="AD925" s="39"/>
      <c r="AE925" s="39"/>
      <c r="AF925" s="39"/>
    </row>
    <row r="926" spans="2:32" ht="12.75" x14ac:dyDescent="0.2">
      <c r="C926" s="87" t="s">
        <v>557</v>
      </c>
      <c r="D926" s="100"/>
      <c r="E926" s="100"/>
      <c r="F926" s="100"/>
      <c r="G926" s="100"/>
      <c r="H926" s="100"/>
      <c r="I926" s="100"/>
      <c r="J926" s="100"/>
      <c r="K926" s="100"/>
      <c r="L926" s="100"/>
      <c r="M926" s="100"/>
      <c r="N926" s="100"/>
      <c r="O926" s="100"/>
      <c r="P926" s="100"/>
      <c r="Q926" s="100"/>
      <c r="R926" s="100"/>
      <c r="S926" s="100"/>
      <c r="T926" s="100"/>
      <c r="U926" s="111">
        <v>0.04</v>
      </c>
      <c r="V926" s="111"/>
      <c r="W926" s="111"/>
      <c r="X926" s="100"/>
      <c r="Y926" s="131">
        <v>0.04</v>
      </c>
      <c r="Z926" s="111"/>
      <c r="AA926" s="111"/>
      <c r="AB926" s="100"/>
      <c r="AC926" s="39"/>
      <c r="AD926" s="39"/>
      <c r="AE926" s="39"/>
      <c r="AF926" s="39"/>
    </row>
    <row r="927" spans="2:32" ht="12.75" x14ac:dyDescent="0.2">
      <c r="C927" s="87" t="s">
        <v>558</v>
      </c>
      <c r="D927" s="100"/>
      <c r="E927" s="100"/>
      <c r="F927" s="100"/>
      <c r="G927" s="100"/>
      <c r="H927" s="100"/>
      <c r="I927" s="100"/>
      <c r="J927" s="100"/>
      <c r="K927" s="100"/>
      <c r="L927" s="100"/>
      <c r="M927" s="100"/>
      <c r="N927" s="100"/>
      <c r="O927" s="100"/>
      <c r="P927" s="100"/>
      <c r="Q927" s="100"/>
      <c r="R927" s="100"/>
      <c r="S927" s="100"/>
      <c r="T927" s="100"/>
      <c r="U927" s="111">
        <v>0</v>
      </c>
      <c r="V927" s="111"/>
      <c r="W927" s="111"/>
      <c r="X927" s="100"/>
      <c r="Y927" s="131">
        <v>0</v>
      </c>
      <c r="Z927" s="111"/>
      <c r="AA927" s="111"/>
      <c r="AB927" s="100"/>
      <c r="AC927" s="39"/>
      <c r="AD927" s="39"/>
      <c r="AE927" s="39"/>
      <c r="AF927" s="39"/>
    </row>
    <row r="928" spans="2:32" ht="12.75" x14ac:dyDescent="0.2">
      <c r="C928" s="87" t="s">
        <v>531</v>
      </c>
      <c r="D928" s="100"/>
      <c r="E928" s="100"/>
      <c r="F928" s="100"/>
      <c r="G928" s="100"/>
      <c r="H928" s="100"/>
      <c r="I928" s="100"/>
      <c r="J928" s="100"/>
      <c r="K928" s="100"/>
      <c r="L928" s="100"/>
      <c r="M928" s="100"/>
      <c r="N928" s="100"/>
      <c r="O928" s="100"/>
      <c r="P928" s="100"/>
      <c r="Q928" s="100"/>
      <c r="R928" s="100"/>
      <c r="S928" s="100"/>
      <c r="T928" s="100"/>
      <c r="U928" s="112">
        <v>0</v>
      </c>
      <c r="V928" s="112"/>
      <c r="W928" s="112"/>
      <c r="X928" s="100"/>
      <c r="Y928" s="138">
        <v>0</v>
      </c>
      <c r="Z928" s="112"/>
      <c r="AA928" s="112"/>
      <c r="AB928" s="100"/>
      <c r="AC928" s="39"/>
      <c r="AD928" s="39"/>
      <c r="AE928" s="39"/>
      <c r="AF928" s="39"/>
    </row>
    <row r="929" spans="3:32" ht="12.75" x14ac:dyDescent="0.2">
      <c r="C929" s="87" t="s">
        <v>559</v>
      </c>
      <c r="D929" s="100"/>
      <c r="E929" s="100"/>
      <c r="F929" s="100"/>
      <c r="G929" s="100"/>
      <c r="H929" s="100"/>
      <c r="I929" s="100"/>
      <c r="J929" s="100"/>
      <c r="K929" s="100"/>
      <c r="L929" s="100"/>
      <c r="M929" s="100"/>
      <c r="N929" s="100"/>
      <c r="O929" s="100"/>
      <c r="P929" s="100"/>
      <c r="Q929" s="100"/>
      <c r="R929" s="100"/>
      <c r="S929" s="100"/>
      <c r="T929" s="100"/>
      <c r="U929" s="111">
        <v>0</v>
      </c>
      <c r="V929" s="111"/>
      <c r="W929" s="111"/>
      <c r="X929" s="100"/>
      <c r="Y929" s="131">
        <v>0</v>
      </c>
      <c r="Z929" s="111"/>
      <c r="AA929" s="111"/>
      <c r="AB929" s="100"/>
      <c r="AC929" s="39"/>
      <c r="AD929" s="39"/>
      <c r="AE929" s="39"/>
      <c r="AF929" s="39"/>
    </row>
    <row r="930" spans="3:32" ht="12.75" x14ac:dyDescent="0.2">
      <c r="C930" s="87" t="s">
        <v>560</v>
      </c>
      <c r="D930" s="100"/>
      <c r="E930" s="100"/>
      <c r="F930" s="100"/>
      <c r="G930" s="100"/>
      <c r="H930" s="100"/>
      <c r="I930" s="100"/>
      <c r="J930" s="100"/>
      <c r="K930" s="100"/>
      <c r="L930" s="100"/>
      <c r="M930" s="100"/>
      <c r="N930" s="100"/>
      <c r="O930" s="100"/>
      <c r="P930" s="100"/>
      <c r="Q930" s="100"/>
      <c r="R930" s="100"/>
      <c r="S930" s="100"/>
      <c r="T930" s="100"/>
      <c r="U930" s="111">
        <v>0</v>
      </c>
      <c r="V930" s="111"/>
      <c r="W930" s="111"/>
      <c r="X930" s="100"/>
      <c r="Y930" s="131">
        <v>0</v>
      </c>
      <c r="Z930" s="111"/>
      <c r="AA930" s="111"/>
      <c r="AB930" s="100"/>
      <c r="AC930" s="39"/>
      <c r="AD930" s="39"/>
      <c r="AE930" s="39"/>
      <c r="AF930" s="39"/>
    </row>
    <row r="931" spans="3:32" ht="13.5" thickBot="1" x14ac:dyDescent="0.25">
      <c r="C931" s="85" t="s">
        <v>561</v>
      </c>
      <c r="D931" s="100"/>
      <c r="E931" s="100"/>
      <c r="F931" s="100"/>
      <c r="G931" s="100"/>
      <c r="H931" s="100"/>
      <c r="I931" s="100"/>
      <c r="J931" s="100"/>
      <c r="K931" s="100"/>
      <c r="L931" s="100"/>
      <c r="M931" s="100"/>
      <c r="N931" s="100"/>
      <c r="O931" s="100"/>
      <c r="P931" s="100"/>
      <c r="Q931" s="100"/>
      <c r="R931" s="100"/>
      <c r="S931" s="100"/>
      <c r="T931" s="100"/>
      <c r="U931" s="113">
        <f>SUM(U924:U930)</f>
        <v>140543.78999999998</v>
      </c>
      <c r="V931" s="113"/>
      <c r="W931" s="113"/>
      <c r="X931" s="88"/>
      <c r="Y931" s="133">
        <f>SUM(Y924:Y930)</f>
        <v>-460887.96</v>
      </c>
      <c r="Z931" s="113"/>
      <c r="AA931" s="113"/>
      <c r="AB931" s="100"/>
      <c r="AC931" s="39"/>
      <c r="AD931" s="39"/>
      <c r="AE931" s="39"/>
      <c r="AF931" s="39"/>
    </row>
    <row r="932" spans="3:32" ht="13.5" thickTop="1" x14ac:dyDescent="0.2">
      <c r="C932" s="85"/>
      <c r="D932" s="100"/>
      <c r="E932" s="100"/>
      <c r="F932" s="100"/>
      <c r="G932" s="100"/>
      <c r="H932" s="100"/>
      <c r="I932" s="100"/>
      <c r="J932" s="100"/>
      <c r="K932" s="100"/>
      <c r="L932" s="100"/>
      <c r="M932" s="100"/>
      <c r="N932" s="100"/>
      <c r="O932" s="100"/>
      <c r="P932" s="100"/>
      <c r="Q932" s="100"/>
      <c r="R932" s="100"/>
      <c r="S932" s="100"/>
      <c r="T932" s="100"/>
      <c r="U932" s="111"/>
      <c r="V932" s="111"/>
      <c r="W932" s="111"/>
      <c r="X932" s="100"/>
      <c r="Y932" s="131"/>
      <c r="Z932" s="111"/>
      <c r="AA932" s="111"/>
      <c r="AB932" s="100"/>
      <c r="AC932" s="39"/>
      <c r="AD932" s="39"/>
      <c r="AE932" s="39"/>
      <c r="AF932" s="39"/>
    </row>
    <row r="933" spans="3:32" ht="12.75" x14ac:dyDescent="0.2">
      <c r="C933" s="85"/>
      <c r="D933" s="100"/>
      <c r="E933" s="100"/>
      <c r="F933" s="100"/>
      <c r="G933" s="100"/>
      <c r="H933" s="100"/>
      <c r="I933" s="100"/>
      <c r="J933" s="100"/>
      <c r="K933" s="100"/>
      <c r="L933" s="100"/>
      <c r="M933" s="100"/>
      <c r="N933" s="100"/>
      <c r="O933" s="100"/>
      <c r="P933" s="100"/>
      <c r="Q933" s="100"/>
      <c r="R933" s="100"/>
      <c r="S933" s="100"/>
      <c r="T933" s="100"/>
      <c r="U933" s="111"/>
      <c r="V933" s="111"/>
      <c r="W933" s="111"/>
      <c r="X933" s="100"/>
      <c r="Y933" s="131"/>
      <c r="Z933" s="111"/>
      <c r="AA933" s="111"/>
      <c r="AB933" s="100"/>
      <c r="AC933" s="39"/>
      <c r="AD933" s="39"/>
      <c r="AE933" s="39"/>
      <c r="AF933" s="39"/>
    </row>
    <row r="934" spans="3:32" ht="12.75" x14ac:dyDescent="0.2">
      <c r="C934" s="85" t="s">
        <v>562</v>
      </c>
      <c r="D934" s="100"/>
      <c r="E934" s="100"/>
      <c r="F934" s="100"/>
      <c r="G934" s="100"/>
      <c r="H934" s="100"/>
      <c r="I934" s="100"/>
      <c r="J934" s="100"/>
      <c r="K934" s="100"/>
      <c r="L934" s="100"/>
      <c r="M934" s="100"/>
      <c r="N934" s="100"/>
      <c r="O934" s="100"/>
      <c r="P934" s="100"/>
      <c r="Q934" s="100"/>
      <c r="R934" s="100"/>
      <c r="S934" s="100"/>
      <c r="T934" s="100"/>
      <c r="U934" s="111"/>
      <c r="V934" s="111"/>
      <c r="W934" s="111"/>
      <c r="X934" s="100"/>
      <c r="Y934" s="131"/>
      <c r="Z934" s="111"/>
      <c r="AA934" s="111"/>
      <c r="AB934" s="100"/>
      <c r="AC934" s="39"/>
      <c r="AD934" s="39"/>
      <c r="AE934" s="39"/>
      <c r="AF934" s="39"/>
    </row>
    <row r="935" spans="3:32" ht="12.75" x14ac:dyDescent="0.2">
      <c r="C935" s="87" t="s">
        <v>563</v>
      </c>
      <c r="D935" s="100"/>
      <c r="E935" s="100"/>
      <c r="F935" s="100"/>
      <c r="G935" s="100"/>
      <c r="H935" s="100"/>
      <c r="I935" s="100"/>
      <c r="J935" s="100"/>
      <c r="K935" s="100"/>
      <c r="L935" s="100"/>
      <c r="M935" s="100"/>
      <c r="N935" s="100"/>
      <c r="O935" s="100"/>
      <c r="P935" s="100"/>
      <c r="Q935" s="100"/>
      <c r="R935" s="100"/>
      <c r="S935" s="100"/>
      <c r="T935" s="100"/>
      <c r="U935" s="106">
        <v>-27847.550000000061</v>
      </c>
      <c r="V935" s="111"/>
      <c r="W935" s="111"/>
      <c r="X935" s="100"/>
      <c r="Y935" s="118">
        <v>-11406.57000000018</v>
      </c>
      <c r="Z935" s="111"/>
      <c r="AA935" s="111"/>
      <c r="AB935" s="100"/>
      <c r="AC935" s="39"/>
      <c r="AD935" s="39"/>
      <c r="AE935" s="39"/>
      <c r="AF935" s="39"/>
    </row>
    <row r="936" spans="3:32" ht="12.75" x14ac:dyDescent="0.2">
      <c r="C936" s="87" t="s">
        <v>564</v>
      </c>
      <c r="D936" s="100"/>
      <c r="E936" s="100"/>
      <c r="F936" s="100"/>
      <c r="G936" s="100"/>
      <c r="H936" s="100"/>
      <c r="I936" s="100"/>
      <c r="J936" s="100"/>
      <c r="K936" s="100"/>
      <c r="L936" s="100"/>
      <c r="M936" s="100"/>
      <c r="N936" s="100"/>
      <c r="O936" s="100"/>
      <c r="P936" s="100"/>
      <c r="Q936" s="100"/>
      <c r="R936" s="100"/>
      <c r="S936" s="100"/>
      <c r="T936" s="100"/>
      <c r="U936" s="106">
        <v>214419</v>
      </c>
      <c r="V936" s="111"/>
      <c r="W936" s="111"/>
      <c r="X936" s="100"/>
      <c r="Y936" s="118">
        <v>19500</v>
      </c>
      <c r="Z936" s="111"/>
      <c r="AA936" s="111"/>
      <c r="AB936" s="100"/>
      <c r="AC936" s="39"/>
      <c r="AD936" s="39"/>
      <c r="AE936" s="39"/>
      <c r="AF936" s="39"/>
    </row>
    <row r="937" spans="3:32" ht="12.75" x14ac:dyDescent="0.2">
      <c r="C937" s="87" t="s">
        <v>565</v>
      </c>
      <c r="D937" s="100"/>
      <c r="E937" s="100"/>
      <c r="F937" s="100"/>
      <c r="G937" s="100"/>
      <c r="H937" s="100"/>
      <c r="I937" s="100"/>
      <c r="J937" s="100"/>
      <c r="K937" s="100"/>
      <c r="L937" s="100"/>
      <c r="M937" s="100"/>
      <c r="N937" s="100"/>
      <c r="O937" s="100"/>
      <c r="P937" s="100"/>
      <c r="Q937" s="100"/>
      <c r="R937" s="100"/>
      <c r="S937" s="100"/>
      <c r="T937" s="100"/>
      <c r="U937" s="111">
        <v>0</v>
      </c>
      <c r="V937" s="111"/>
      <c r="W937" s="111"/>
      <c r="X937" s="100"/>
      <c r="Y937" s="131">
        <v>0</v>
      </c>
      <c r="Z937" s="111"/>
      <c r="AA937" s="111"/>
      <c r="AB937" s="100"/>
      <c r="AC937" s="39"/>
      <c r="AD937" s="39"/>
      <c r="AE937" s="39"/>
      <c r="AF937" s="39"/>
    </row>
    <row r="938" spans="3:32" ht="12.75" x14ac:dyDescent="0.2">
      <c r="C938" s="87" t="s">
        <v>566</v>
      </c>
      <c r="D938" s="16"/>
      <c r="E938" s="16"/>
      <c r="F938" s="16"/>
      <c r="G938" s="16"/>
      <c r="H938" s="16"/>
      <c r="I938" s="16"/>
      <c r="J938" s="16"/>
      <c r="K938" s="16"/>
      <c r="L938" s="16"/>
      <c r="M938" s="16"/>
      <c r="N938" s="16"/>
      <c r="O938" s="16"/>
      <c r="P938" s="16"/>
      <c r="Q938" s="16"/>
      <c r="R938" s="16"/>
      <c r="S938" s="16"/>
      <c r="T938" s="16"/>
      <c r="U938" s="111">
        <v>0</v>
      </c>
      <c r="V938" s="111"/>
      <c r="W938" s="111"/>
      <c r="X938" s="16"/>
      <c r="Y938" s="131">
        <v>0</v>
      </c>
      <c r="Z938" s="111"/>
      <c r="AA938" s="111"/>
      <c r="AB938" s="16"/>
      <c r="AC938" s="89"/>
      <c r="AD938" s="89"/>
      <c r="AE938" s="89"/>
      <c r="AF938" s="89"/>
    </row>
    <row r="939" spans="3:32" ht="12.75" x14ac:dyDescent="0.2">
      <c r="C939" s="87" t="s">
        <v>567</v>
      </c>
      <c r="D939" s="100"/>
      <c r="E939" s="100"/>
      <c r="F939" s="100"/>
      <c r="G939" s="100"/>
      <c r="H939" s="100"/>
      <c r="I939" s="100"/>
      <c r="J939" s="100"/>
      <c r="K939" s="100"/>
      <c r="L939" s="100"/>
      <c r="M939" s="100"/>
      <c r="N939" s="100"/>
      <c r="O939" s="100"/>
      <c r="P939" s="100"/>
      <c r="Q939" s="100"/>
      <c r="R939" s="100"/>
      <c r="S939" s="100"/>
      <c r="T939" s="100"/>
      <c r="U939" s="111">
        <v>0</v>
      </c>
      <c r="V939" s="111"/>
      <c r="W939" s="111"/>
      <c r="X939" s="100"/>
      <c r="Y939" s="131">
        <v>0</v>
      </c>
      <c r="Z939" s="111"/>
      <c r="AA939" s="111"/>
      <c r="AB939" s="100"/>
      <c r="AC939" s="39"/>
      <c r="AD939" s="39"/>
      <c r="AE939" s="39"/>
      <c r="AF939" s="39"/>
    </row>
    <row r="940" spans="3:32" ht="13.5" thickBot="1" x14ac:dyDescent="0.25">
      <c r="C940" s="85" t="s">
        <v>568</v>
      </c>
      <c r="D940" s="100"/>
      <c r="E940" s="100"/>
      <c r="F940" s="100"/>
      <c r="G940" s="100"/>
      <c r="H940" s="100"/>
      <c r="I940" s="100"/>
      <c r="J940" s="100"/>
      <c r="K940" s="100"/>
      <c r="L940" s="100"/>
      <c r="M940" s="100"/>
      <c r="N940" s="100"/>
      <c r="O940" s="100"/>
      <c r="P940" s="100"/>
      <c r="Q940" s="100"/>
      <c r="R940" s="100"/>
      <c r="S940" s="100"/>
      <c r="T940" s="100"/>
      <c r="U940" s="113">
        <f>SUM(U935:U939)</f>
        <v>186571.44999999995</v>
      </c>
      <c r="V940" s="113"/>
      <c r="W940" s="113"/>
      <c r="X940" s="88"/>
      <c r="Y940" s="133">
        <f>SUM(Y935:Y939)</f>
        <v>8093.4299999998202</v>
      </c>
      <c r="Z940" s="113"/>
      <c r="AA940" s="113"/>
      <c r="AB940" s="100"/>
      <c r="AC940" s="39"/>
      <c r="AD940" s="39"/>
      <c r="AE940" s="39"/>
      <c r="AF940" s="39"/>
    </row>
    <row r="941" spans="3:32" ht="13.5" thickTop="1" x14ac:dyDescent="0.2">
      <c r="C941" s="85"/>
      <c r="D941" s="100"/>
      <c r="E941" s="100"/>
      <c r="F941" s="100"/>
      <c r="G941" s="100"/>
      <c r="H941" s="100"/>
      <c r="I941" s="100"/>
      <c r="J941" s="100"/>
      <c r="K941" s="100"/>
      <c r="L941" s="100"/>
      <c r="M941" s="100"/>
      <c r="N941" s="100"/>
      <c r="O941" s="100"/>
      <c r="P941" s="100"/>
      <c r="Q941" s="100"/>
      <c r="R941" s="100"/>
      <c r="S941" s="100"/>
      <c r="T941" s="100"/>
      <c r="U941" s="111"/>
      <c r="V941" s="111"/>
      <c r="W941" s="111"/>
      <c r="X941" s="100"/>
      <c r="Y941" s="131"/>
      <c r="Z941" s="111"/>
      <c r="AA941" s="111"/>
      <c r="AB941" s="100"/>
      <c r="AC941" s="39"/>
      <c r="AD941" s="39"/>
      <c r="AE941" s="39"/>
      <c r="AF941" s="39"/>
    </row>
    <row r="942" spans="3:32" ht="12.75" x14ac:dyDescent="0.2">
      <c r="C942" s="85"/>
      <c r="D942" s="90"/>
      <c r="E942" s="90"/>
      <c r="F942" s="90"/>
      <c r="G942" s="90"/>
      <c r="H942" s="90"/>
      <c r="I942" s="90"/>
      <c r="J942" s="90"/>
      <c r="K942" s="90"/>
      <c r="L942" s="90"/>
      <c r="M942" s="90"/>
      <c r="N942" s="90"/>
      <c r="O942" s="90"/>
      <c r="P942" s="90"/>
      <c r="Q942" s="90"/>
      <c r="R942" s="90"/>
      <c r="S942" s="90"/>
      <c r="T942" s="90"/>
      <c r="U942" s="111"/>
      <c r="V942" s="111"/>
      <c r="W942" s="111"/>
      <c r="X942" s="90"/>
      <c r="Y942" s="131"/>
      <c r="Z942" s="111"/>
      <c r="AA942" s="111"/>
      <c r="AB942" s="90"/>
      <c r="AC942" s="91"/>
      <c r="AD942" s="91"/>
      <c r="AE942" s="91"/>
      <c r="AF942" s="91"/>
    </row>
    <row r="943" spans="3:32" ht="12.75" x14ac:dyDescent="0.2">
      <c r="C943" s="85" t="s">
        <v>569</v>
      </c>
      <c r="D943" s="90"/>
      <c r="E943" s="90"/>
      <c r="F943" s="90"/>
      <c r="G943" s="90"/>
      <c r="H943" s="90"/>
      <c r="I943" s="90"/>
      <c r="J943" s="90"/>
      <c r="K943" s="90"/>
      <c r="L943" s="90"/>
      <c r="M943" s="90"/>
      <c r="N943" s="90"/>
      <c r="O943" s="90"/>
      <c r="P943" s="90"/>
      <c r="Q943" s="90"/>
      <c r="R943" s="90"/>
      <c r="S943" s="90"/>
      <c r="T943" s="90"/>
      <c r="U943" s="111"/>
      <c r="V943" s="111"/>
      <c r="W943" s="111"/>
      <c r="X943" s="90"/>
      <c r="Y943" s="131"/>
      <c r="Z943" s="111"/>
      <c r="AA943" s="111"/>
      <c r="AB943" s="90"/>
      <c r="AC943" s="91"/>
      <c r="AD943" s="91"/>
      <c r="AE943" s="91"/>
      <c r="AF943" s="91"/>
    </row>
    <row r="944" spans="3:32" ht="12.75" x14ac:dyDescent="0.2">
      <c r="C944" s="87" t="s">
        <v>570</v>
      </c>
      <c r="D944" s="90"/>
      <c r="E944" s="90"/>
      <c r="F944" s="90"/>
      <c r="G944" s="90"/>
      <c r="H944" s="90"/>
      <c r="I944" s="90"/>
      <c r="J944" s="90"/>
      <c r="K944" s="90"/>
      <c r="L944" s="90"/>
      <c r="M944" s="90"/>
      <c r="N944" s="90"/>
      <c r="O944" s="90"/>
      <c r="P944" s="90"/>
      <c r="Q944" s="90"/>
      <c r="R944" s="90"/>
      <c r="S944" s="90"/>
      <c r="T944" s="90"/>
      <c r="U944" s="106">
        <v>0</v>
      </c>
      <c r="V944" s="111"/>
      <c r="W944" s="111"/>
      <c r="X944" s="90"/>
      <c r="Y944" s="118">
        <v>0</v>
      </c>
      <c r="Z944" s="111"/>
      <c r="AA944" s="111"/>
      <c r="AB944" s="90"/>
      <c r="AC944" s="91"/>
      <c r="AD944" s="91"/>
      <c r="AE944" s="91"/>
      <c r="AF944" s="91"/>
    </row>
    <row r="945" spans="3:32" ht="12.75" x14ac:dyDescent="0.2">
      <c r="C945" s="87" t="s">
        <v>571</v>
      </c>
      <c r="D945" s="100"/>
      <c r="E945" s="100"/>
      <c r="F945" s="100"/>
      <c r="G945" s="100"/>
      <c r="H945" s="100"/>
      <c r="I945" s="100"/>
      <c r="J945" s="100"/>
      <c r="K945" s="100"/>
      <c r="L945" s="100"/>
      <c r="M945" s="100"/>
      <c r="N945" s="100"/>
      <c r="O945" s="100"/>
      <c r="P945" s="100"/>
      <c r="Q945" s="100"/>
      <c r="R945" s="100"/>
      <c r="S945" s="100"/>
      <c r="T945" s="100"/>
      <c r="U945" s="106">
        <v>-324431.45000000007</v>
      </c>
      <c r="V945" s="111"/>
      <c r="W945" s="111"/>
      <c r="X945" s="100"/>
      <c r="Y945" s="118">
        <v>455657.4</v>
      </c>
      <c r="Z945" s="111"/>
      <c r="AA945" s="111"/>
      <c r="AB945" s="100"/>
      <c r="AC945" s="39"/>
      <c r="AD945" s="39"/>
      <c r="AE945" s="39"/>
      <c r="AF945" s="39"/>
    </row>
    <row r="946" spans="3:32" ht="12.75" x14ac:dyDescent="0.2">
      <c r="C946" s="87" t="s">
        <v>572</v>
      </c>
      <c r="D946" s="16"/>
      <c r="E946" s="16"/>
      <c r="F946" s="16"/>
      <c r="G946" s="16"/>
      <c r="H946" s="16"/>
      <c r="I946" s="16"/>
      <c r="J946" s="16"/>
      <c r="K946" s="16"/>
      <c r="L946" s="16"/>
      <c r="M946" s="16"/>
      <c r="N946" s="16"/>
      <c r="O946" s="16"/>
      <c r="P946" s="16"/>
      <c r="Q946" s="16"/>
      <c r="R946" s="16"/>
      <c r="S946" s="16"/>
      <c r="T946" s="16"/>
      <c r="U946" s="106">
        <v>40000</v>
      </c>
      <c r="V946" s="111"/>
      <c r="W946" s="111"/>
      <c r="X946" s="16"/>
      <c r="Y946" s="118">
        <v>0</v>
      </c>
      <c r="Z946" s="111"/>
      <c r="AA946" s="111"/>
      <c r="AB946" s="16"/>
      <c r="AC946" s="89"/>
      <c r="AD946" s="89"/>
      <c r="AE946" s="89"/>
      <c r="AF946" s="89"/>
    </row>
    <row r="947" spans="3:32" ht="12.75" x14ac:dyDescent="0.2">
      <c r="C947" s="87" t="s">
        <v>573</v>
      </c>
      <c r="D947" s="100"/>
      <c r="E947" s="100"/>
      <c r="F947" s="100"/>
      <c r="G947" s="100"/>
      <c r="H947" s="100"/>
      <c r="I947" s="100"/>
      <c r="J947" s="100"/>
      <c r="K947" s="100"/>
      <c r="L947" s="100"/>
      <c r="M947" s="100"/>
      <c r="N947" s="100"/>
      <c r="O947" s="100"/>
      <c r="P947" s="100"/>
      <c r="Q947" s="100"/>
      <c r="R947" s="100"/>
      <c r="S947" s="100"/>
      <c r="T947" s="100"/>
      <c r="U947" s="106">
        <v>-15000</v>
      </c>
      <c r="V947" s="111"/>
      <c r="W947" s="111"/>
      <c r="X947" s="100"/>
      <c r="Y947" s="118">
        <v>0</v>
      </c>
      <c r="Z947" s="111"/>
      <c r="AA947" s="111"/>
      <c r="AB947" s="100"/>
      <c r="AC947" s="39"/>
      <c r="AD947" s="39"/>
      <c r="AE947" s="39"/>
      <c r="AF947" s="39"/>
    </row>
    <row r="948" spans="3:32" ht="13.5" thickBot="1" x14ac:dyDescent="0.25">
      <c r="C948" s="85" t="s">
        <v>574</v>
      </c>
      <c r="D948" s="100"/>
      <c r="E948" s="100"/>
      <c r="F948" s="100"/>
      <c r="G948" s="100"/>
      <c r="H948" s="100"/>
      <c r="I948" s="100"/>
      <c r="J948" s="100"/>
      <c r="K948" s="100"/>
      <c r="L948" s="100"/>
      <c r="M948" s="100"/>
      <c r="N948" s="100"/>
      <c r="O948" s="100"/>
      <c r="P948" s="100"/>
      <c r="Q948" s="100"/>
      <c r="R948" s="100"/>
      <c r="S948" s="100"/>
      <c r="T948" s="100"/>
      <c r="U948" s="113">
        <f>SUM(U945:U947)</f>
        <v>-299431.45000000007</v>
      </c>
      <c r="V948" s="113"/>
      <c r="W948" s="113"/>
      <c r="X948" s="88"/>
      <c r="Y948" s="113">
        <f>SUM(Y945:Y947)</f>
        <v>455657.4</v>
      </c>
      <c r="Z948" s="113"/>
      <c r="AA948" s="113"/>
      <c r="AB948" s="100"/>
      <c r="AC948" s="39"/>
      <c r="AD948" s="39"/>
      <c r="AE948" s="39"/>
      <c r="AF948" s="39"/>
    </row>
    <row r="949" spans="3:32" ht="13.5" thickTop="1" x14ac:dyDescent="0.2">
      <c r="C949" s="85"/>
      <c r="D949" s="100"/>
      <c r="E949" s="100"/>
      <c r="F949" s="100"/>
      <c r="G949" s="100"/>
      <c r="H949" s="100"/>
      <c r="I949" s="100"/>
      <c r="J949" s="100"/>
      <c r="K949" s="100"/>
      <c r="L949" s="100"/>
      <c r="M949" s="100"/>
      <c r="N949" s="100"/>
      <c r="O949" s="100"/>
      <c r="P949" s="100"/>
      <c r="Q949" s="100"/>
      <c r="R949" s="100"/>
      <c r="S949" s="100"/>
      <c r="T949" s="100"/>
      <c r="U949" s="111"/>
      <c r="V949" s="111"/>
      <c r="W949" s="111"/>
      <c r="X949" s="100"/>
      <c r="Y949" s="111"/>
      <c r="Z949" s="111"/>
      <c r="AA949" s="111"/>
      <c r="AB949" s="100"/>
      <c r="AC949" s="39"/>
      <c r="AD949" s="39"/>
      <c r="AE949" s="39"/>
      <c r="AF949" s="39"/>
    </row>
    <row r="950" spans="3:32" ht="12.75" x14ac:dyDescent="0.2">
      <c r="C950" s="87" t="s">
        <v>575</v>
      </c>
      <c r="D950" s="100"/>
      <c r="E950" s="100"/>
      <c r="F950" s="100"/>
      <c r="G950" s="100"/>
      <c r="H950" s="100"/>
      <c r="I950" s="100"/>
      <c r="J950" s="100"/>
      <c r="K950" s="100"/>
      <c r="L950" s="100"/>
      <c r="M950" s="100"/>
      <c r="N950" s="100"/>
      <c r="O950" s="100"/>
      <c r="P950" s="100"/>
      <c r="Q950" s="100"/>
      <c r="R950" s="100"/>
      <c r="S950" s="100"/>
      <c r="T950" s="100"/>
      <c r="U950" s="111">
        <v>0</v>
      </c>
      <c r="V950" s="111"/>
      <c r="W950" s="111"/>
      <c r="X950" s="100"/>
      <c r="Y950" s="111">
        <v>0</v>
      </c>
      <c r="Z950" s="111"/>
      <c r="AA950" s="111"/>
      <c r="AB950" s="100"/>
      <c r="AC950" s="39"/>
      <c r="AD950" s="39"/>
      <c r="AE950" s="39"/>
      <c r="AF950" s="39"/>
    </row>
    <row r="951" spans="3:32" ht="12" x14ac:dyDescent="0.2">
      <c r="C951" s="92"/>
      <c r="D951" s="39"/>
      <c r="E951" s="39"/>
      <c r="F951" s="39"/>
      <c r="G951" s="39"/>
      <c r="H951" s="39"/>
      <c r="I951" s="39"/>
      <c r="J951" s="39"/>
      <c r="K951" s="39"/>
      <c r="L951" s="39"/>
      <c r="M951" s="39"/>
      <c r="N951" s="39"/>
      <c r="O951" s="39"/>
      <c r="P951" s="39"/>
      <c r="Q951" s="39"/>
      <c r="R951" s="39"/>
      <c r="S951" s="39"/>
      <c r="T951" s="39"/>
      <c r="U951" s="114"/>
      <c r="V951" s="114"/>
      <c r="W951" s="114"/>
      <c r="X951" s="39"/>
      <c r="Y951" s="114"/>
      <c r="Z951" s="114"/>
      <c r="AA951" s="114"/>
      <c r="AB951" s="39"/>
      <c r="AC951" s="39"/>
      <c r="AD951" s="39"/>
      <c r="AE951" s="39"/>
      <c r="AF951" s="39"/>
    </row>
    <row r="952" spans="3:32" ht="12.75" x14ac:dyDescent="0.2">
      <c r="C952" s="85" t="s">
        <v>576</v>
      </c>
      <c r="D952" s="100"/>
      <c r="E952" s="100"/>
      <c r="F952" s="100"/>
      <c r="G952" s="100"/>
      <c r="H952" s="100"/>
      <c r="I952" s="100"/>
      <c r="J952" s="100"/>
      <c r="K952" s="100"/>
      <c r="L952" s="100"/>
      <c r="M952" s="100"/>
      <c r="N952" s="100"/>
      <c r="O952" s="100"/>
      <c r="P952" s="100"/>
      <c r="Q952" s="100"/>
      <c r="R952" s="100"/>
      <c r="S952" s="100"/>
      <c r="T952" s="100"/>
      <c r="U952" s="110">
        <v>27684</v>
      </c>
      <c r="V952" s="110"/>
      <c r="W952" s="110"/>
      <c r="X952" s="100"/>
      <c r="Y952" s="110">
        <v>2863</v>
      </c>
      <c r="Z952" s="110"/>
      <c r="AA952" s="110"/>
      <c r="AB952" s="100"/>
      <c r="AC952" s="100"/>
      <c r="AD952" s="100"/>
      <c r="AE952" s="100"/>
      <c r="AF952" s="100"/>
    </row>
    <row r="953" spans="3:32" ht="12.75" x14ac:dyDescent="0.2">
      <c r="C953" s="87"/>
      <c r="D953" s="100"/>
      <c r="E953" s="100"/>
      <c r="F953" s="100"/>
      <c r="G953" s="100"/>
      <c r="H953" s="100"/>
      <c r="I953" s="100"/>
      <c r="J953" s="100"/>
      <c r="K953" s="100"/>
      <c r="L953" s="100"/>
      <c r="M953" s="100"/>
      <c r="N953" s="100"/>
      <c r="O953" s="100"/>
      <c r="P953" s="100"/>
      <c r="Q953" s="100"/>
      <c r="R953" s="100"/>
      <c r="S953" s="100"/>
      <c r="T953" s="100"/>
      <c r="U953" s="111"/>
      <c r="V953" s="111"/>
      <c r="W953" s="111"/>
      <c r="X953" s="100"/>
      <c r="Y953" s="111"/>
      <c r="Z953" s="111"/>
      <c r="AA953" s="111"/>
      <c r="AB953" s="100"/>
      <c r="AC953" s="100"/>
      <c r="AD953" s="100"/>
      <c r="AE953" s="100"/>
      <c r="AF953" s="100"/>
    </row>
    <row r="954" spans="3:32" ht="12.75" x14ac:dyDescent="0.2">
      <c r="C954" s="87" t="s">
        <v>577</v>
      </c>
      <c r="D954" s="100"/>
      <c r="E954" s="100"/>
      <c r="F954" s="100"/>
      <c r="G954" s="100"/>
      <c r="H954" s="100"/>
      <c r="I954" s="100"/>
      <c r="J954" s="100"/>
      <c r="K954" s="100"/>
      <c r="L954" s="100"/>
      <c r="M954" s="100"/>
      <c r="N954" s="100"/>
      <c r="O954" s="100"/>
      <c r="P954" s="100"/>
      <c r="Q954" s="100"/>
      <c r="R954" s="100"/>
      <c r="S954" s="100"/>
      <c r="T954" s="100"/>
      <c r="U954" s="111">
        <v>4707</v>
      </c>
      <c r="V954" s="111"/>
      <c r="W954" s="111"/>
      <c r="X954" s="100"/>
      <c r="Y954" s="111">
        <v>1844</v>
      </c>
      <c r="Z954" s="111"/>
      <c r="AA954" s="111"/>
      <c r="AB954" s="100"/>
      <c r="AC954" s="100"/>
      <c r="AD954" s="100"/>
      <c r="AE954" s="100"/>
      <c r="AF954" s="100"/>
    </row>
    <row r="955" spans="3:32" ht="13.5" thickBot="1" x14ac:dyDescent="0.25">
      <c r="C955" s="85" t="s">
        <v>578</v>
      </c>
      <c r="D955" s="100"/>
      <c r="E955" s="100"/>
      <c r="F955" s="100"/>
      <c r="G955" s="100"/>
      <c r="H955" s="100"/>
      <c r="I955" s="100"/>
      <c r="J955" s="100"/>
      <c r="K955" s="100"/>
      <c r="L955" s="100"/>
      <c r="M955" s="100"/>
      <c r="N955" s="100"/>
      <c r="O955" s="100"/>
      <c r="P955" s="100"/>
      <c r="Q955" s="100"/>
      <c r="R955" s="100"/>
      <c r="S955" s="100"/>
      <c r="T955" s="100"/>
      <c r="U955" s="113">
        <f>SUM(U952:U954)</f>
        <v>32391</v>
      </c>
      <c r="V955" s="113"/>
      <c r="W955" s="113"/>
      <c r="X955" s="88"/>
      <c r="Y955" s="113">
        <f>SUM(Y952:Y954)</f>
        <v>4707</v>
      </c>
      <c r="Z955" s="113"/>
      <c r="AA955" s="113"/>
      <c r="AB955" s="100"/>
      <c r="AC955" s="100"/>
      <c r="AD955" s="100"/>
      <c r="AE955" s="100"/>
      <c r="AF955" s="100"/>
    </row>
    <row r="956" spans="3:32" ht="13.5" thickTop="1" x14ac:dyDescent="0.2">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c r="AD956" s="100"/>
      <c r="AE956" s="100"/>
      <c r="AF956" s="100"/>
    </row>
    <row r="957" spans="3:32" ht="12.75" x14ac:dyDescent="0.2">
      <c r="C957" s="143" t="s">
        <v>579</v>
      </c>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c r="AA957" s="143"/>
      <c r="AB957" s="143"/>
      <c r="AC957" s="143"/>
      <c r="AD957" s="143"/>
      <c r="AE957" s="143"/>
      <c r="AF957" s="143"/>
    </row>
    <row r="958" spans="3:32" ht="12" x14ac:dyDescent="0.2">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row>
    <row r="961" spans="2:32" ht="14.25" customHeight="1" x14ac:dyDescent="0.2">
      <c r="B961" s="41"/>
      <c r="C961" s="84" t="s">
        <v>580</v>
      </c>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row>
    <row r="963" spans="2:32" s="100" customFormat="1" ht="12.75" x14ac:dyDescent="0.2">
      <c r="B963" s="15"/>
      <c r="C963" s="144" t="s">
        <v>598</v>
      </c>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c r="AA963" s="144"/>
      <c r="AB963" s="144"/>
      <c r="AC963" s="144"/>
      <c r="AD963" s="144"/>
      <c r="AE963" s="144"/>
      <c r="AF963" s="144"/>
    </row>
    <row r="964" spans="2:32" s="100" customFormat="1" ht="12.75" x14ac:dyDescent="0.2">
      <c r="B964" s="15"/>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c r="AA964" s="144"/>
      <c r="AB964" s="144"/>
      <c r="AC964" s="144"/>
      <c r="AD964" s="144"/>
      <c r="AE964" s="144"/>
      <c r="AF964" s="144"/>
    </row>
    <row r="965" spans="2:32" s="17" customFormat="1" ht="12.75" x14ac:dyDescent="0.2">
      <c r="B965" s="15"/>
      <c r="C965" s="141" t="s">
        <v>599</v>
      </c>
    </row>
    <row r="966" spans="2:32" s="17" customFormat="1" ht="12.75" x14ac:dyDescent="0.2">
      <c r="B966" s="15"/>
    </row>
    <row r="967" spans="2:32" s="17" customFormat="1" ht="12.75" x14ac:dyDescent="0.2">
      <c r="B967" s="15"/>
    </row>
    <row r="968" spans="2:32" s="17" customFormat="1" ht="12.75" x14ac:dyDescent="0.2">
      <c r="B968" s="15"/>
    </row>
    <row r="969" spans="2:32" s="17" customFormat="1" ht="12.75" x14ac:dyDescent="0.2">
      <c r="B969" s="15"/>
    </row>
    <row r="970" spans="2:32" s="17" customFormat="1" ht="12.75" x14ac:dyDescent="0.2">
      <c r="B970" s="15"/>
    </row>
    <row r="971" spans="2:32" s="17" customFormat="1" ht="12.75" x14ac:dyDescent="0.2">
      <c r="B971" s="15"/>
    </row>
    <row r="972" spans="2:32" s="17" customFormat="1" ht="12.75" x14ac:dyDescent="0.2">
      <c r="B972" s="15"/>
    </row>
    <row r="973" spans="2:32" s="17" customFormat="1" ht="12.75" x14ac:dyDescent="0.2">
      <c r="B973" s="15"/>
    </row>
    <row r="974" spans="2:32" s="17" customFormat="1" ht="12.75" x14ac:dyDescent="0.2">
      <c r="B974" s="15"/>
    </row>
    <row r="976" spans="2:32" s="17" customFormat="1" ht="12.75" x14ac:dyDescent="0.2">
      <c r="B976" s="15"/>
    </row>
    <row r="977" spans="2:2" s="17" customFormat="1" ht="12.75" x14ac:dyDescent="0.2">
      <c r="B977" s="15"/>
    </row>
    <row r="978" spans="2:2" s="17" customFormat="1" ht="12.75" x14ac:dyDescent="0.2">
      <c r="B978" s="15"/>
    </row>
    <row r="979" spans="2:2" s="17" customFormat="1" ht="12.75" x14ac:dyDescent="0.2">
      <c r="B979" s="15"/>
    </row>
    <row r="980" spans="2:2" s="17" customFormat="1" ht="12.75" x14ac:dyDescent="0.2">
      <c r="B980" s="15"/>
    </row>
    <row r="981" spans="2:2" s="17" customFormat="1" ht="12.75" x14ac:dyDescent="0.2">
      <c r="B981" s="15"/>
    </row>
    <row r="982" spans="2:2" s="17" customFormat="1" ht="12.75" x14ac:dyDescent="0.2">
      <c r="B982" s="15"/>
    </row>
    <row r="983" spans="2:2" s="17" customFormat="1" ht="12.75" x14ac:dyDescent="0.2">
      <c r="B983" s="15"/>
    </row>
    <row r="984" spans="2:2" s="17" customFormat="1" ht="12.75" x14ac:dyDescent="0.2">
      <c r="B984" s="15"/>
    </row>
    <row r="985" spans="2:2" s="17" customFormat="1" ht="12.75" x14ac:dyDescent="0.2">
      <c r="B985" s="15"/>
    </row>
    <row r="986" spans="2:2" s="17" customFormat="1" ht="12.75" x14ac:dyDescent="0.2">
      <c r="B986" s="15"/>
    </row>
    <row r="987" spans="2:2" s="17" customFormat="1" ht="12.75" x14ac:dyDescent="0.2">
      <c r="B987" s="15"/>
    </row>
    <row r="988" spans="2:2" s="17" customFormat="1" ht="12.75" x14ac:dyDescent="0.2">
      <c r="B988" s="15"/>
    </row>
    <row r="989" spans="2:2" s="17" customFormat="1" ht="12.75" x14ac:dyDescent="0.2">
      <c r="B989" s="15"/>
    </row>
    <row r="990" spans="2:2" s="17" customFormat="1" ht="12.75" x14ac:dyDescent="0.2">
      <c r="B990" s="15"/>
    </row>
    <row r="991" spans="2:2" s="17" customFormat="1" ht="12.75" x14ac:dyDescent="0.2">
      <c r="B991" s="15"/>
    </row>
  </sheetData>
  <mergeCells count="2350">
    <mergeCell ref="C42:N42"/>
    <mergeCell ref="O42:W42"/>
    <mergeCell ref="X42:AF42"/>
    <mergeCell ref="C43:N43"/>
    <mergeCell ref="O43:W43"/>
    <mergeCell ref="X43:AF43"/>
    <mergeCell ref="K13:AC13"/>
    <mergeCell ref="C15:AF16"/>
    <mergeCell ref="C41:N41"/>
    <mergeCell ref="O41:W41"/>
    <mergeCell ref="X41:AF41"/>
    <mergeCell ref="C50:L50"/>
    <mergeCell ref="M50:Q50"/>
    <mergeCell ref="R50:V50"/>
    <mergeCell ref="W50:AA50"/>
    <mergeCell ref="AB50:AF50"/>
    <mergeCell ref="C51:L51"/>
    <mergeCell ref="M51:Q51"/>
    <mergeCell ref="R51:V51"/>
    <mergeCell ref="W51:AA51"/>
    <mergeCell ref="AB51:AF51"/>
    <mergeCell ref="C44:N44"/>
    <mergeCell ref="O44:W44"/>
    <mergeCell ref="X44:AF44"/>
    <mergeCell ref="C46:AF46"/>
    <mergeCell ref="C48:L49"/>
    <mergeCell ref="M48:V48"/>
    <mergeCell ref="W48:AA49"/>
    <mergeCell ref="AB48:AF49"/>
    <mergeCell ref="M49:Q49"/>
    <mergeCell ref="R49:V49"/>
    <mergeCell ref="N95:R95"/>
    <mergeCell ref="S95:W95"/>
    <mergeCell ref="X95:AB95"/>
    <mergeCell ref="C96:M96"/>
    <mergeCell ref="N96:R96"/>
    <mergeCell ref="S96:W96"/>
    <mergeCell ref="X96:AB96"/>
    <mergeCell ref="D77:AF77"/>
    <mergeCell ref="C81:AF82"/>
    <mergeCell ref="C84:AF85"/>
    <mergeCell ref="C87:AF87"/>
    <mergeCell ref="C91:AF93"/>
    <mergeCell ref="C53:AF54"/>
    <mergeCell ref="C57:N57"/>
    <mergeCell ref="C60:N60"/>
    <mergeCell ref="C66:AF67"/>
    <mergeCell ref="C70:AF71"/>
    <mergeCell ref="C73:AF74"/>
    <mergeCell ref="C124:M124"/>
    <mergeCell ref="N124:R124"/>
    <mergeCell ref="S124:W124"/>
    <mergeCell ref="X124:AB124"/>
    <mergeCell ref="C125:M125"/>
    <mergeCell ref="N125:R125"/>
    <mergeCell ref="S125:W125"/>
    <mergeCell ref="X125:AB125"/>
    <mergeCell ref="C107:AF108"/>
    <mergeCell ref="C110:AF112"/>
    <mergeCell ref="C114:AF114"/>
    <mergeCell ref="C116:AF117"/>
    <mergeCell ref="C120:AF122"/>
    <mergeCell ref="N123:R123"/>
    <mergeCell ref="S123:W123"/>
    <mergeCell ref="X123:AB123"/>
    <mergeCell ref="C97:M97"/>
    <mergeCell ref="N97:R97"/>
    <mergeCell ref="S97:W97"/>
    <mergeCell ref="X97:AB97"/>
    <mergeCell ref="C99:AF100"/>
    <mergeCell ref="C104:AF105"/>
    <mergeCell ref="C146:AF146"/>
    <mergeCell ref="C150:AF151"/>
    <mergeCell ref="C153:AF156"/>
    <mergeCell ref="C160:AF162"/>
    <mergeCell ref="C164:AF165"/>
    <mergeCell ref="C169:AF170"/>
    <mergeCell ref="AC127:AF127"/>
    <mergeCell ref="C129:AF130"/>
    <mergeCell ref="C134:AF135"/>
    <mergeCell ref="C138:AF140"/>
    <mergeCell ref="C142:AF144"/>
    <mergeCell ref="C145:AF145"/>
    <mergeCell ref="C126:M126"/>
    <mergeCell ref="N126:R126"/>
    <mergeCell ref="S126:W126"/>
    <mergeCell ref="X126:AB126"/>
    <mergeCell ref="C127:M127"/>
    <mergeCell ref="N127:R127"/>
    <mergeCell ref="S127:W127"/>
    <mergeCell ref="X127:AB127"/>
    <mergeCell ref="C218:AF221"/>
    <mergeCell ref="C224:AF227"/>
    <mergeCell ref="D228:AF229"/>
    <mergeCell ref="D231:AF232"/>
    <mergeCell ref="D233:AF233"/>
    <mergeCell ref="C235:AF235"/>
    <mergeCell ref="C197:AF198"/>
    <mergeCell ref="C199:AF199"/>
    <mergeCell ref="C203:AF204"/>
    <mergeCell ref="C206:AF207"/>
    <mergeCell ref="C209:AF209"/>
    <mergeCell ref="C213:AF214"/>
    <mergeCell ref="C174:AF175"/>
    <mergeCell ref="C177:AF178"/>
    <mergeCell ref="C182:AF183"/>
    <mergeCell ref="C185:AF186"/>
    <mergeCell ref="C189:AF190"/>
    <mergeCell ref="C194:AF195"/>
    <mergeCell ref="AA255:AC255"/>
    <mergeCell ref="AD255:AF255"/>
    <mergeCell ref="C256:AF256"/>
    <mergeCell ref="C257:H257"/>
    <mergeCell ref="I257:K257"/>
    <mergeCell ref="L257:N257"/>
    <mergeCell ref="O257:Q257"/>
    <mergeCell ref="R257:T257"/>
    <mergeCell ref="U257:W257"/>
    <mergeCell ref="X257:Z257"/>
    <mergeCell ref="D241:AF241"/>
    <mergeCell ref="C243:AF246"/>
    <mergeCell ref="C254:H255"/>
    <mergeCell ref="I254:AF254"/>
    <mergeCell ref="I255:K255"/>
    <mergeCell ref="L255:N255"/>
    <mergeCell ref="O255:Q255"/>
    <mergeCell ref="R255:T255"/>
    <mergeCell ref="U255:W255"/>
    <mergeCell ref="X255:Z255"/>
    <mergeCell ref="AD258:AF258"/>
    <mergeCell ref="C259:H259"/>
    <mergeCell ref="I259:K259"/>
    <mergeCell ref="L259:N259"/>
    <mergeCell ref="O259:Q259"/>
    <mergeCell ref="R259:T259"/>
    <mergeCell ref="U259:W259"/>
    <mergeCell ref="X259:Z259"/>
    <mergeCell ref="AA259:AC259"/>
    <mergeCell ref="AD259:AF259"/>
    <mergeCell ref="AA257:AC257"/>
    <mergeCell ref="AD257:AF257"/>
    <mergeCell ref="C258:H258"/>
    <mergeCell ref="I258:K258"/>
    <mergeCell ref="L258:N258"/>
    <mergeCell ref="O258:Q258"/>
    <mergeCell ref="R258:T258"/>
    <mergeCell ref="U258:W258"/>
    <mergeCell ref="X258:Z258"/>
    <mergeCell ref="AA258:AC258"/>
    <mergeCell ref="AA261:AC261"/>
    <mergeCell ref="AD261:AF261"/>
    <mergeCell ref="C262:AF262"/>
    <mergeCell ref="C263:H263"/>
    <mergeCell ref="I263:K263"/>
    <mergeCell ref="L263:N263"/>
    <mergeCell ref="O263:Q263"/>
    <mergeCell ref="R263:T263"/>
    <mergeCell ref="U263:W263"/>
    <mergeCell ref="X263:Z263"/>
    <mergeCell ref="X260:Z260"/>
    <mergeCell ref="AA260:AC260"/>
    <mergeCell ref="AD260:AF260"/>
    <mergeCell ref="C261:H261"/>
    <mergeCell ref="I261:K261"/>
    <mergeCell ref="L261:N261"/>
    <mergeCell ref="O261:Q261"/>
    <mergeCell ref="R261:T261"/>
    <mergeCell ref="U261:W261"/>
    <mergeCell ref="X261:Z261"/>
    <mergeCell ref="C260:H260"/>
    <mergeCell ref="I260:K260"/>
    <mergeCell ref="L260:N260"/>
    <mergeCell ref="O260:Q260"/>
    <mergeCell ref="R260:T260"/>
    <mergeCell ref="U260:W260"/>
    <mergeCell ref="AD264:AF264"/>
    <mergeCell ref="C265:H265"/>
    <mergeCell ref="I265:K265"/>
    <mergeCell ref="L265:N265"/>
    <mergeCell ref="O265:Q265"/>
    <mergeCell ref="R265:T265"/>
    <mergeCell ref="U265:W265"/>
    <mergeCell ref="X265:Z265"/>
    <mergeCell ref="AA265:AC265"/>
    <mergeCell ref="AD265:AF265"/>
    <mergeCell ref="AA263:AC263"/>
    <mergeCell ref="AD263:AF263"/>
    <mergeCell ref="C264:H264"/>
    <mergeCell ref="I264:K264"/>
    <mergeCell ref="L264:N264"/>
    <mergeCell ref="O264:Q264"/>
    <mergeCell ref="R264:T264"/>
    <mergeCell ref="U264:W264"/>
    <mergeCell ref="X264:Z264"/>
    <mergeCell ref="AA264:AC264"/>
    <mergeCell ref="AA267:AC267"/>
    <mergeCell ref="AD267:AF267"/>
    <mergeCell ref="C268:AF268"/>
    <mergeCell ref="C269:H269"/>
    <mergeCell ref="I269:K269"/>
    <mergeCell ref="L269:N269"/>
    <mergeCell ref="O269:Q269"/>
    <mergeCell ref="R269:T269"/>
    <mergeCell ref="U269:W269"/>
    <mergeCell ref="X269:Z269"/>
    <mergeCell ref="X266:Z266"/>
    <mergeCell ref="AA266:AC266"/>
    <mergeCell ref="AD266:AF266"/>
    <mergeCell ref="C267:H267"/>
    <mergeCell ref="I267:K267"/>
    <mergeCell ref="L267:N267"/>
    <mergeCell ref="O267:Q267"/>
    <mergeCell ref="R267:T267"/>
    <mergeCell ref="U267:W267"/>
    <mergeCell ref="X267:Z267"/>
    <mergeCell ref="C266:H266"/>
    <mergeCell ref="I266:K266"/>
    <mergeCell ref="L266:N266"/>
    <mergeCell ref="O266:Q266"/>
    <mergeCell ref="R266:T266"/>
    <mergeCell ref="U266:W266"/>
    <mergeCell ref="AD270:AF270"/>
    <mergeCell ref="C271:H271"/>
    <mergeCell ref="I271:K271"/>
    <mergeCell ref="L271:N271"/>
    <mergeCell ref="O271:Q271"/>
    <mergeCell ref="R271:T271"/>
    <mergeCell ref="U271:W271"/>
    <mergeCell ref="X271:Z271"/>
    <mergeCell ref="AA271:AC271"/>
    <mergeCell ref="AD271:AF271"/>
    <mergeCell ref="AA269:AC269"/>
    <mergeCell ref="AD269:AF269"/>
    <mergeCell ref="C270:H270"/>
    <mergeCell ref="I270:K270"/>
    <mergeCell ref="L270:N270"/>
    <mergeCell ref="O270:Q270"/>
    <mergeCell ref="R270:T270"/>
    <mergeCell ref="U270:W270"/>
    <mergeCell ref="X270:Z270"/>
    <mergeCell ref="AA270:AC270"/>
    <mergeCell ref="AA273:AC273"/>
    <mergeCell ref="AD273:AF273"/>
    <mergeCell ref="C274:AF274"/>
    <mergeCell ref="C275:H275"/>
    <mergeCell ref="I275:K275"/>
    <mergeCell ref="L275:N275"/>
    <mergeCell ref="O275:Q275"/>
    <mergeCell ref="R275:T275"/>
    <mergeCell ref="U275:W275"/>
    <mergeCell ref="X275:Z275"/>
    <mergeCell ref="X272:Z272"/>
    <mergeCell ref="AA272:AC272"/>
    <mergeCell ref="AD272:AF272"/>
    <mergeCell ref="C273:H273"/>
    <mergeCell ref="I273:K273"/>
    <mergeCell ref="L273:N273"/>
    <mergeCell ref="O273:Q273"/>
    <mergeCell ref="R273:T273"/>
    <mergeCell ref="U273:W273"/>
    <mergeCell ref="X273:Z273"/>
    <mergeCell ref="C272:H272"/>
    <mergeCell ref="I272:K272"/>
    <mergeCell ref="L272:N272"/>
    <mergeCell ref="O272:Q272"/>
    <mergeCell ref="R272:T272"/>
    <mergeCell ref="U272:W272"/>
    <mergeCell ref="AD276:AF276"/>
    <mergeCell ref="C278:H279"/>
    <mergeCell ref="I278:AF278"/>
    <mergeCell ref="I279:K279"/>
    <mergeCell ref="L279:N279"/>
    <mergeCell ref="O279:Q279"/>
    <mergeCell ref="R279:T279"/>
    <mergeCell ref="U279:W279"/>
    <mergeCell ref="X279:Z279"/>
    <mergeCell ref="AA279:AC279"/>
    <mergeCell ref="AA275:AC275"/>
    <mergeCell ref="AD275:AF275"/>
    <mergeCell ref="C276:H276"/>
    <mergeCell ref="I276:K276"/>
    <mergeCell ref="L276:N276"/>
    <mergeCell ref="O276:Q276"/>
    <mergeCell ref="R276:T276"/>
    <mergeCell ref="U276:W276"/>
    <mergeCell ref="X276:Z276"/>
    <mergeCell ref="AA276:AC276"/>
    <mergeCell ref="AD281:AF281"/>
    <mergeCell ref="C282:H282"/>
    <mergeCell ref="I282:K282"/>
    <mergeCell ref="L282:N282"/>
    <mergeCell ref="O282:Q282"/>
    <mergeCell ref="R282:T282"/>
    <mergeCell ref="U282:W282"/>
    <mergeCell ref="X282:Z282"/>
    <mergeCell ref="AA282:AC282"/>
    <mergeCell ref="AD282:AF282"/>
    <mergeCell ref="AD279:AF279"/>
    <mergeCell ref="C280:AF280"/>
    <mergeCell ref="C281:H281"/>
    <mergeCell ref="I281:K281"/>
    <mergeCell ref="L281:N281"/>
    <mergeCell ref="O281:Q281"/>
    <mergeCell ref="R281:T281"/>
    <mergeCell ref="U281:W281"/>
    <mergeCell ref="X281:Z281"/>
    <mergeCell ref="AA281:AC281"/>
    <mergeCell ref="AA284:AC284"/>
    <mergeCell ref="AD284:AF284"/>
    <mergeCell ref="C285:H285"/>
    <mergeCell ref="I285:K285"/>
    <mergeCell ref="L285:N285"/>
    <mergeCell ref="O285:Q285"/>
    <mergeCell ref="R285:T285"/>
    <mergeCell ref="U285:W285"/>
    <mergeCell ref="X285:Z285"/>
    <mergeCell ref="AA285:AC285"/>
    <mergeCell ref="X283:Z283"/>
    <mergeCell ref="AA283:AC283"/>
    <mergeCell ref="AD283:AF283"/>
    <mergeCell ref="C284:H284"/>
    <mergeCell ref="I284:K284"/>
    <mergeCell ref="L284:N284"/>
    <mergeCell ref="O284:Q284"/>
    <mergeCell ref="R284:T284"/>
    <mergeCell ref="U284:W284"/>
    <mergeCell ref="X284:Z284"/>
    <mergeCell ref="C283:H283"/>
    <mergeCell ref="I283:K283"/>
    <mergeCell ref="L283:N283"/>
    <mergeCell ref="O283:Q283"/>
    <mergeCell ref="R283:T283"/>
    <mergeCell ref="U283:W283"/>
    <mergeCell ref="AD287:AF287"/>
    <mergeCell ref="C288:H288"/>
    <mergeCell ref="I288:K288"/>
    <mergeCell ref="L288:N288"/>
    <mergeCell ref="O288:Q288"/>
    <mergeCell ref="R288:T288"/>
    <mergeCell ref="U288:W288"/>
    <mergeCell ref="X288:Z288"/>
    <mergeCell ref="AA288:AC288"/>
    <mergeCell ref="AD288:AF288"/>
    <mergeCell ref="AD285:AF285"/>
    <mergeCell ref="C286:AF286"/>
    <mergeCell ref="C287:H287"/>
    <mergeCell ref="I287:K287"/>
    <mergeCell ref="L287:N287"/>
    <mergeCell ref="O287:Q287"/>
    <mergeCell ref="R287:T287"/>
    <mergeCell ref="U287:W287"/>
    <mergeCell ref="X287:Z287"/>
    <mergeCell ref="AA287:AC287"/>
    <mergeCell ref="AA290:AC290"/>
    <mergeCell ref="AD290:AF290"/>
    <mergeCell ref="C291:H291"/>
    <mergeCell ref="I291:K291"/>
    <mergeCell ref="L291:N291"/>
    <mergeCell ref="O291:Q291"/>
    <mergeCell ref="R291:T291"/>
    <mergeCell ref="U291:W291"/>
    <mergeCell ref="X291:Z291"/>
    <mergeCell ref="AA291:AC291"/>
    <mergeCell ref="X289:Z289"/>
    <mergeCell ref="AA289:AC289"/>
    <mergeCell ref="AD289:AF289"/>
    <mergeCell ref="C290:H290"/>
    <mergeCell ref="I290:K290"/>
    <mergeCell ref="L290:N290"/>
    <mergeCell ref="O290:Q290"/>
    <mergeCell ref="R290:T290"/>
    <mergeCell ref="U290:W290"/>
    <mergeCell ref="X290:Z290"/>
    <mergeCell ref="C289:H289"/>
    <mergeCell ref="I289:K289"/>
    <mergeCell ref="L289:N289"/>
    <mergeCell ref="O289:Q289"/>
    <mergeCell ref="R289:T289"/>
    <mergeCell ref="U289:W289"/>
    <mergeCell ref="AD293:AF293"/>
    <mergeCell ref="C294:H294"/>
    <mergeCell ref="I294:K294"/>
    <mergeCell ref="L294:N294"/>
    <mergeCell ref="O294:Q294"/>
    <mergeCell ref="R294:T294"/>
    <mergeCell ref="U294:W294"/>
    <mergeCell ref="X294:Z294"/>
    <mergeCell ref="AA294:AC294"/>
    <mergeCell ref="AD294:AF294"/>
    <mergeCell ref="AD291:AF291"/>
    <mergeCell ref="C292:AF292"/>
    <mergeCell ref="C293:H293"/>
    <mergeCell ref="I293:K293"/>
    <mergeCell ref="L293:N293"/>
    <mergeCell ref="O293:Q293"/>
    <mergeCell ref="R293:T293"/>
    <mergeCell ref="U293:W293"/>
    <mergeCell ref="X293:Z293"/>
    <mergeCell ref="AA293:AC293"/>
    <mergeCell ref="AA296:AC296"/>
    <mergeCell ref="AD296:AF296"/>
    <mergeCell ref="C297:H297"/>
    <mergeCell ref="I297:K297"/>
    <mergeCell ref="L297:N297"/>
    <mergeCell ref="O297:Q297"/>
    <mergeCell ref="R297:T297"/>
    <mergeCell ref="U297:W297"/>
    <mergeCell ref="X297:Z297"/>
    <mergeCell ref="AA297:AC297"/>
    <mergeCell ref="X295:Z295"/>
    <mergeCell ref="AA295:AC295"/>
    <mergeCell ref="AD295:AF295"/>
    <mergeCell ref="C296:H296"/>
    <mergeCell ref="I296:K296"/>
    <mergeCell ref="L296:N296"/>
    <mergeCell ref="O296:Q296"/>
    <mergeCell ref="R296:T296"/>
    <mergeCell ref="U296:W296"/>
    <mergeCell ref="X296:Z296"/>
    <mergeCell ref="C295:H295"/>
    <mergeCell ref="I295:K295"/>
    <mergeCell ref="L295:N295"/>
    <mergeCell ref="O295:Q295"/>
    <mergeCell ref="R295:T295"/>
    <mergeCell ref="U295:W295"/>
    <mergeCell ref="C303:Q303"/>
    <mergeCell ref="R303:AF303"/>
    <mergeCell ref="C304:Q304"/>
    <mergeCell ref="R304:AF304"/>
    <mergeCell ref="C305:Q305"/>
    <mergeCell ref="R305:AF305"/>
    <mergeCell ref="AD299:AF299"/>
    <mergeCell ref="C300:H300"/>
    <mergeCell ref="I300:K300"/>
    <mergeCell ref="L300:N300"/>
    <mergeCell ref="O300:Q300"/>
    <mergeCell ref="R300:T300"/>
    <mergeCell ref="U300:W300"/>
    <mergeCell ref="X300:Z300"/>
    <mergeCell ref="AA300:AC300"/>
    <mergeCell ref="AD300:AF300"/>
    <mergeCell ref="AD297:AF297"/>
    <mergeCell ref="C298:AF298"/>
    <mergeCell ref="C299:H299"/>
    <mergeCell ref="I299:K299"/>
    <mergeCell ref="L299:N299"/>
    <mergeCell ref="O299:Q299"/>
    <mergeCell ref="R299:T299"/>
    <mergeCell ref="U299:W299"/>
    <mergeCell ref="X299:Z299"/>
    <mergeCell ref="AA299:AC299"/>
    <mergeCell ref="AB314:AD314"/>
    <mergeCell ref="AE314:AF314"/>
    <mergeCell ref="C315:F315"/>
    <mergeCell ref="G315:I315"/>
    <mergeCell ref="J315:L315"/>
    <mergeCell ref="M315:O315"/>
    <mergeCell ref="P315:R315"/>
    <mergeCell ref="S315:U315"/>
    <mergeCell ref="V315:X315"/>
    <mergeCell ref="Y315:AA315"/>
    <mergeCell ref="AE312:AF312"/>
    <mergeCell ref="C313:AF313"/>
    <mergeCell ref="C314:F314"/>
    <mergeCell ref="G314:I314"/>
    <mergeCell ref="J314:L314"/>
    <mergeCell ref="M314:O314"/>
    <mergeCell ref="P314:R314"/>
    <mergeCell ref="S314:U314"/>
    <mergeCell ref="V314:X314"/>
    <mergeCell ref="Y314:AA314"/>
    <mergeCell ref="C311:F312"/>
    <mergeCell ref="G311:AF311"/>
    <mergeCell ref="G312:I312"/>
    <mergeCell ref="J312:L312"/>
    <mergeCell ref="M312:O312"/>
    <mergeCell ref="P312:R312"/>
    <mergeCell ref="S312:U312"/>
    <mergeCell ref="V312:X312"/>
    <mergeCell ref="Y312:AA312"/>
    <mergeCell ref="AB312:AD312"/>
    <mergeCell ref="AB316:AD316"/>
    <mergeCell ref="AE316:AF316"/>
    <mergeCell ref="C317:F317"/>
    <mergeCell ref="G317:I317"/>
    <mergeCell ref="J317:L317"/>
    <mergeCell ref="M317:O317"/>
    <mergeCell ref="P317:R317"/>
    <mergeCell ref="S317:U317"/>
    <mergeCell ref="V317:X317"/>
    <mergeCell ref="Y317:AA317"/>
    <mergeCell ref="AB315:AD315"/>
    <mergeCell ref="AE315:AF315"/>
    <mergeCell ref="C316:F316"/>
    <mergeCell ref="G316:I316"/>
    <mergeCell ref="J316:L316"/>
    <mergeCell ref="M316:O316"/>
    <mergeCell ref="P316:R316"/>
    <mergeCell ref="S316:U316"/>
    <mergeCell ref="V316:X316"/>
    <mergeCell ref="Y316:AA316"/>
    <mergeCell ref="AB318:AD318"/>
    <mergeCell ref="AE318:AF318"/>
    <mergeCell ref="C319:AF319"/>
    <mergeCell ref="C320:F320"/>
    <mergeCell ref="G320:I320"/>
    <mergeCell ref="J320:L320"/>
    <mergeCell ref="M320:O320"/>
    <mergeCell ref="P320:R320"/>
    <mergeCell ref="S320:U320"/>
    <mergeCell ref="V320:X320"/>
    <mergeCell ref="AB317:AD317"/>
    <mergeCell ref="AE317:AF317"/>
    <mergeCell ref="C318:F318"/>
    <mergeCell ref="G318:I318"/>
    <mergeCell ref="J318:L318"/>
    <mergeCell ref="M318:O318"/>
    <mergeCell ref="P318:R318"/>
    <mergeCell ref="S318:U318"/>
    <mergeCell ref="V318:X318"/>
    <mergeCell ref="Y318:AA318"/>
    <mergeCell ref="Y321:AA321"/>
    <mergeCell ref="AB321:AD321"/>
    <mergeCell ref="AE321:AF321"/>
    <mergeCell ref="C322:F322"/>
    <mergeCell ref="G322:I322"/>
    <mergeCell ref="J322:L322"/>
    <mergeCell ref="M322:O322"/>
    <mergeCell ref="P322:R322"/>
    <mergeCell ref="S322:U322"/>
    <mergeCell ref="V322:X322"/>
    <mergeCell ref="Y320:AA320"/>
    <mergeCell ref="AB320:AD320"/>
    <mergeCell ref="AE320:AF320"/>
    <mergeCell ref="C321:F321"/>
    <mergeCell ref="G321:I321"/>
    <mergeCell ref="J321:L321"/>
    <mergeCell ref="M321:O321"/>
    <mergeCell ref="P321:R321"/>
    <mergeCell ref="S321:U321"/>
    <mergeCell ref="V321:X321"/>
    <mergeCell ref="Y323:AA323"/>
    <mergeCell ref="AB323:AD323"/>
    <mergeCell ref="AE323:AF323"/>
    <mergeCell ref="C324:F324"/>
    <mergeCell ref="G324:I324"/>
    <mergeCell ref="J324:L324"/>
    <mergeCell ref="M324:O324"/>
    <mergeCell ref="P324:R324"/>
    <mergeCell ref="S324:U324"/>
    <mergeCell ref="V324:X324"/>
    <mergeCell ref="Y322:AA322"/>
    <mergeCell ref="AB322:AD322"/>
    <mergeCell ref="AE322:AF322"/>
    <mergeCell ref="C323:F323"/>
    <mergeCell ref="G323:I323"/>
    <mergeCell ref="J323:L323"/>
    <mergeCell ref="M323:O323"/>
    <mergeCell ref="P323:R323"/>
    <mergeCell ref="S323:U323"/>
    <mergeCell ref="V323:X323"/>
    <mergeCell ref="V326:X326"/>
    <mergeCell ref="Y326:AA326"/>
    <mergeCell ref="AB326:AD326"/>
    <mergeCell ref="AE326:AF326"/>
    <mergeCell ref="C327:F327"/>
    <mergeCell ref="G327:I327"/>
    <mergeCell ref="J327:L327"/>
    <mergeCell ref="M327:O327"/>
    <mergeCell ref="P327:R327"/>
    <mergeCell ref="S327:U327"/>
    <mergeCell ref="Y324:AA324"/>
    <mergeCell ref="AB324:AD324"/>
    <mergeCell ref="AE324:AF324"/>
    <mergeCell ref="C325:AF325"/>
    <mergeCell ref="C326:F326"/>
    <mergeCell ref="G326:I326"/>
    <mergeCell ref="J326:L326"/>
    <mergeCell ref="M326:O326"/>
    <mergeCell ref="P326:R326"/>
    <mergeCell ref="S326:U326"/>
    <mergeCell ref="V328:X328"/>
    <mergeCell ref="Y328:AA328"/>
    <mergeCell ref="AB328:AD328"/>
    <mergeCell ref="AE328:AF328"/>
    <mergeCell ref="C329:F329"/>
    <mergeCell ref="G329:I329"/>
    <mergeCell ref="J329:L329"/>
    <mergeCell ref="M329:O329"/>
    <mergeCell ref="P329:R329"/>
    <mergeCell ref="S329:U329"/>
    <mergeCell ref="V327:X327"/>
    <mergeCell ref="Y327:AA327"/>
    <mergeCell ref="AB327:AD327"/>
    <mergeCell ref="AE327:AF327"/>
    <mergeCell ref="C328:F328"/>
    <mergeCell ref="G328:I328"/>
    <mergeCell ref="J328:L328"/>
    <mergeCell ref="M328:O328"/>
    <mergeCell ref="P328:R328"/>
    <mergeCell ref="S328:U328"/>
    <mergeCell ref="V330:X330"/>
    <mergeCell ref="Y330:AA330"/>
    <mergeCell ref="AB330:AD330"/>
    <mergeCell ref="AE330:AF330"/>
    <mergeCell ref="C331:AF331"/>
    <mergeCell ref="C332:F332"/>
    <mergeCell ref="G332:I332"/>
    <mergeCell ref="J332:L332"/>
    <mergeCell ref="M332:O332"/>
    <mergeCell ref="P332:R332"/>
    <mergeCell ref="V329:X329"/>
    <mergeCell ref="Y329:AA329"/>
    <mergeCell ref="AB329:AD329"/>
    <mergeCell ref="AE329:AF329"/>
    <mergeCell ref="C330:F330"/>
    <mergeCell ref="G330:I330"/>
    <mergeCell ref="J330:L330"/>
    <mergeCell ref="M330:O330"/>
    <mergeCell ref="P330:R330"/>
    <mergeCell ref="S330:U330"/>
    <mergeCell ref="P337:R337"/>
    <mergeCell ref="S337:U337"/>
    <mergeCell ref="V337:X337"/>
    <mergeCell ref="Y337:AA337"/>
    <mergeCell ref="AB337:AD337"/>
    <mergeCell ref="AE337:AF337"/>
    <mergeCell ref="S333:U333"/>
    <mergeCell ref="V333:X333"/>
    <mergeCell ref="Y333:AA333"/>
    <mergeCell ref="AB333:AD333"/>
    <mergeCell ref="AE333:AF333"/>
    <mergeCell ref="C336:F337"/>
    <mergeCell ref="G336:AF336"/>
    <mergeCell ref="G337:I337"/>
    <mergeCell ref="J337:L337"/>
    <mergeCell ref="M337:O337"/>
    <mergeCell ref="S332:U332"/>
    <mergeCell ref="V332:X332"/>
    <mergeCell ref="Y332:AA332"/>
    <mergeCell ref="AB332:AD332"/>
    <mergeCell ref="AE332:AF332"/>
    <mergeCell ref="C333:F333"/>
    <mergeCell ref="G333:I333"/>
    <mergeCell ref="J333:L333"/>
    <mergeCell ref="M333:O333"/>
    <mergeCell ref="P333:R333"/>
    <mergeCell ref="AE339:AF339"/>
    <mergeCell ref="C340:F340"/>
    <mergeCell ref="G340:I340"/>
    <mergeCell ref="J340:L340"/>
    <mergeCell ref="M340:O340"/>
    <mergeCell ref="P340:R340"/>
    <mergeCell ref="S340:U340"/>
    <mergeCell ref="V340:X340"/>
    <mergeCell ref="Y340:AA340"/>
    <mergeCell ref="AB340:AD340"/>
    <mergeCell ref="C338:AF338"/>
    <mergeCell ref="C339:F339"/>
    <mergeCell ref="G339:I339"/>
    <mergeCell ref="J339:L339"/>
    <mergeCell ref="M339:O339"/>
    <mergeCell ref="P339:R339"/>
    <mergeCell ref="S339:U339"/>
    <mergeCell ref="V339:X339"/>
    <mergeCell ref="Y339:AA339"/>
    <mergeCell ref="AB339:AD339"/>
    <mergeCell ref="AE341:AF341"/>
    <mergeCell ref="C342:F342"/>
    <mergeCell ref="G342:I342"/>
    <mergeCell ref="J342:L342"/>
    <mergeCell ref="M342:O342"/>
    <mergeCell ref="P342:R342"/>
    <mergeCell ref="S342:U342"/>
    <mergeCell ref="V342:X342"/>
    <mergeCell ref="Y342:AA342"/>
    <mergeCell ref="AB342:AD342"/>
    <mergeCell ref="AE340:AF340"/>
    <mergeCell ref="C341:F341"/>
    <mergeCell ref="G341:I341"/>
    <mergeCell ref="J341:L341"/>
    <mergeCell ref="M341:O341"/>
    <mergeCell ref="P341:R341"/>
    <mergeCell ref="S341:U341"/>
    <mergeCell ref="V341:X341"/>
    <mergeCell ref="Y341:AA341"/>
    <mergeCell ref="AB341:AD341"/>
    <mergeCell ref="AE343:AF343"/>
    <mergeCell ref="C344:AF344"/>
    <mergeCell ref="C345:F345"/>
    <mergeCell ref="G345:I345"/>
    <mergeCell ref="J345:L345"/>
    <mergeCell ref="M345:O345"/>
    <mergeCell ref="P345:R345"/>
    <mergeCell ref="S345:U345"/>
    <mergeCell ref="V345:X345"/>
    <mergeCell ref="Y345:AA345"/>
    <mergeCell ref="AE342:AF342"/>
    <mergeCell ref="C343:F343"/>
    <mergeCell ref="G343:I343"/>
    <mergeCell ref="J343:L343"/>
    <mergeCell ref="M343:O343"/>
    <mergeCell ref="P343:R343"/>
    <mergeCell ref="S343:U343"/>
    <mergeCell ref="V343:X343"/>
    <mergeCell ref="Y343:AA343"/>
    <mergeCell ref="AB343:AD343"/>
    <mergeCell ref="AB346:AD346"/>
    <mergeCell ref="AE346:AF346"/>
    <mergeCell ref="C347:F347"/>
    <mergeCell ref="G347:I347"/>
    <mergeCell ref="J347:L347"/>
    <mergeCell ref="M347:O347"/>
    <mergeCell ref="P347:R347"/>
    <mergeCell ref="S347:U347"/>
    <mergeCell ref="V347:X347"/>
    <mergeCell ref="Y347:AA347"/>
    <mergeCell ref="AB345:AD345"/>
    <mergeCell ref="AE345:AF345"/>
    <mergeCell ref="C346:F346"/>
    <mergeCell ref="G346:I346"/>
    <mergeCell ref="J346:L346"/>
    <mergeCell ref="M346:O346"/>
    <mergeCell ref="P346:R346"/>
    <mergeCell ref="S346:U346"/>
    <mergeCell ref="V346:X346"/>
    <mergeCell ref="Y346:AA346"/>
    <mergeCell ref="AB348:AD348"/>
    <mergeCell ref="AE348:AF348"/>
    <mergeCell ref="C349:F349"/>
    <mergeCell ref="G349:I349"/>
    <mergeCell ref="J349:L349"/>
    <mergeCell ref="M349:O349"/>
    <mergeCell ref="P349:R349"/>
    <mergeCell ref="S349:U349"/>
    <mergeCell ref="V349:X349"/>
    <mergeCell ref="Y349:AA349"/>
    <mergeCell ref="AB347:AD347"/>
    <mergeCell ref="AE347:AF347"/>
    <mergeCell ref="C348:F348"/>
    <mergeCell ref="G348:I348"/>
    <mergeCell ref="J348:L348"/>
    <mergeCell ref="M348:O348"/>
    <mergeCell ref="P348:R348"/>
    <mergeCell ref="S348:U348"/>
    <mergeCell ref="V348:X348"/>
    <mergeCell ref="Y348:AA348"/>
    <mergeCell ref="Y351:AA351"/>
    <mergeCell ref="AB351:AD351"/>
    <mergeCell ref="AE351:AF351"/>
    <mergeCell ref="C352:F352"/>
    <mergeCell ref="G352:I352"/>
    <mergeCell ref="J352:L352"/>
    <mergeCell ref="M352:O352"/>
    <mergeCell ref="P352:R352"/>
    <mergeCell ref="S352:U352"/>
    <mergeCell ref="V352:X352"/>
    <mergeCell ref="AB349:AD349"/>
    <mergeCell ref="AE349:AF349"/>
    <mergeCell ref="C350:AF350"/>
    <mergeCell ref="C351:F351"/>
    <mergeCell ref="G351:I351"/>
    <mergeCell ref="J351:L351"/>
    <mergeCell ref="M351:O351"/>
    <mergeCell ref="P351:R351"/>
    <mergeCell ref="S351:U351"/>
    <mergeCell ref="V351:X351"/>
    <mergeCell ref="Y353:AA353"/>
    <mergeCell ref="AB353:AD353"/>
    <mergeCell ref="AE353:AF353"/>
    <mergeCell ref="C354:F354"/>
    <mergeCell ref="G354:I354"/>
    <mergeCell ref="J354:L354"/>
    <mergeCell ref="M354:O354"/>
    <mergeCell ref="P354:R354"/>
    <mergeCell ref="S354:U354"/>
    <mergeCell ref="V354:X354"/>
    <mergeCell ref="Y352:AA352"/>
    <mergeCell ref="AB352:AD352"/>
    <mergeCell ref="AE352:AF352"/>
    <mergeCell ref="C353:F353"/>
    <mergeCell ref="G353:I353"/>
    <mergeCell ref="J353:L353"/>
    <mergeCell ref="M353:O353"/>
    <mergeCell ref="P353:R353"/>
    <mergeCell ref="S353:U353"/>
    <mergeCell ref="V353:X353"/>
    <mergeCell ref="Y355:AA355"/>
    <mergeCell ref="AB355:AD355"/>
    <mergeCell ref="AE355:AF355"/>
    <mergeCell ref="C356:AF356"/>
    <mergeCell ref="C357:F357"/>
    <mergeCell ref="G357:I357"/>
    <mergeCell ref="J357:L357"/>
    <mergeCell ref="M357:O357"/>
    <mergeCell ref="P357:R357"/>
    <mergeCell ref="S357:U357"/>
    <mergeCell ref="Y354:AA354"/>
    <mergeCell ref="AB354:AD354"/>
    <mergeCell ref="AE354:AF354"/>
    <mergeCell ref="C355:F355"/>
    <mergeCell ref="G355:I355"/>
    <mergeCell ref="J355:L355"/>
    <mergeCell ref="M355:O355"/>
    <mergeCell ref="P355:R355"/>
    <mergeCell ref="S355:U355"/>
    <mergeCell ref="V355:X355"/>
    <mergeCell ref="C361:Q361"/>
    <mergeCell ref="R361:AF361"/>
    <mergeCell ref="C362:Q362"/>
    <mergeCell ref="R362:AF362"/>
    <mergeCell ref="C366:AF368"/>
    <mergeCell ref="C371:AF372"/>
    <mergeCell ref="V358:X358"/>
    <mergeCell ref="Y358:AA358"/>
    <mergeCell ref="AB358:AD358"/>
    <mergeCell ref="AE358:AF358"/>
    <mergeCell ref="C360:Q360"/>
    <mergeCell ref="R360:AF360"/>
    <mergeCell ref="V357:X357"/>
    <mergeCell ref="Y357:AA357"/>
    <mergeCell ref="AB357:AD357"/>
    <mergeCell ref="AE357:AF357"/>
    <mergeCell ref="C358:F358"/>
    <mergeCell ref="G358:I358"/>
    <mergeCell ref="J358:L358"/>
    <mergeCell ref="M358:O358"/>
    <mergeCell ref="P358:R358"/>
    <mergeCell ref="S358:U358"/>
    <mergeCell ref="C379:G379"/>
    <mergeCell ref="H379:L379"/>
    <mergeCell ref="M379:Q379"/>
    <mergeCell ref="R379:V379"/>
    <mergeCell ref="W379:AA379"/>
    <mergeCell ref="AB379:AF379"/>
    <mergeCell ref="C378:G378"/>
    <mergeCell ref="H378:L378"/>
    <mergeCell ref="M378:Q378"/>
    <mergeCell ref="R378:V378"/>
    <mergeCell ref="W378:AA378"/>
    <mergeCell ref="AB378:AF378"/>
    <mergeCell ref="C374:AF374"/>
    <mergeCell ref="C376:G377"/>
    <mergeCell ref="H376:AF376"/>
    <mergeCell ref="H377:L377"/>
    <mergeCell ref="M377:Q377"/>
    <mergeCell ref="R377:V377"/>
    <mergeCell ref="W377:AA377"/>
    <mergeCell ref="AB377:AF377"/>
    <mergeCell ref="C382:G382"/>
    <mergeCell ref="H382:L382"/>
    <mergeCell ref="M382:Q382"/>
    <mergeCell ref="R382:V382"/>
    <mergeCell ref="W382:AA382"/>
    <mergeCell ref="AB382:AF382"/>
    <mergeCell ref="C381:G381"/>
    <mergeCell ref="H381:L381"/>
    <mergeCell ref="M381:Q381"/>
    <mergeCell ref="R381:V381"/>
    <mergeCell ref="W381:AA381"/>
    <mergeCell ref="AB381:AF381"/>
    <mergeCell ref="C380:G380"/>
    <mergeCell ref="H380:L380"/>
    <mergeCell ref="M380:Q380"/>
    <mergeCell ref="R380:V380"/>
    <mergeCell ref="W380:AA380"/>
    <mergeCell ref="AB380:AF380"/>
    <mergeCell ref="C385:G385"/>
    <mergeCell ref="H385:L385"/>
    <mergeCell ref="M385:Q385"/>
    <mergeCell ref="R385:V385"/>
    <mergeCell ref="W385:AA385"/>
    <mergeCell ref="AB385:AF385"/>
    <mergeCell ref="C384:G384"/>
    <mergeCell ref="H384:L384"/>
    <mergeCell ref="M384:Q384"/>
    <mergeCell ref="R384:V384"/>
    <mergeCell ref="W384:AA384"/>
    <mergeCell ref="AB384:AF384"/>
    <mergeCell ref="C383:G383"/>
    <mergeCell ref="H383:L383"/>
    <mergeCell ref="M383:Q383"/>
    <mergeCell ref="R383:V383"/>
    <mergeCell ref="W383:AA383"/>
    <mergeCell ref="AB383:AF383"/>
    <mergeCell ref="C400:G400"/>
    <mergeCell ref="H400:L400"/>
    <mergeCell ref="M400:Q400"/>
    <mergeCell ref="R400:V400"/>
    <mergeCell ref="W400:AA400"/>
    <mergeCell ref="AB400:AF400"/>
    <mergeCell ref="C396:AF396"/>
    <mergeCell ref="C398:G399"/>
    <mergeCell ref="H398:AF398"/>
    <mergeCell ref="H399:L399"/>
    <mergeCell ref="M399:Q399"/>
    <mergeCell ref="R399:V399"/>
    <mergeCell ref="W399:AA399"/>
    <mergeCell ref="AB399:AF399"/>
    <mergeCell ref="C387:AF388"/>
    <mergeCell ref="C390:R390"/>
    <mergeCell ref="S390:AF390"/>
    <mergeCell ref="C391:R391"/>
    <mergeCell ref="S391:AF391"/>
    <mergeCell ref="C392:R392"/>
    <mergeCell ref="S392:AF392"/>
    <mergeCell ref="C403:G403"/>
    <mergeCell ref="H403:L403"/>
    <mergeCell ref="M403:Q403"/>
    <mergeCell ref="R403:V403"/>
    <mergeCell ref="W403:AA403"/>
    <mergeCell ref="AB403:AF403"/>
    <mergeCell ref="C402:G402"/>
    <mergeCell ref="H402:L402"/>
    <mergeCell ref="M402:Q402"/>
    <mergeCell ref="R402:V402"/>
    <mergeCell ref="W402:AA402"/>
    <mergeCell ref="AB402:AF402"/>
    <mergeCell ref="C401:G401"/>
    <mergeCell ref="H401:L401"/>
    <mergeCell ref="M401:Q401"/>
    <mergeCell ref="R401:V401"/>
    <mergeCell ref="W401:AA401"/>
    <mergeCell ref="AB401:AF401"/>
    <mergeCell ref="C407:AF407"/>
    <mergeCell ref="C409:AF409"/>
    <mergeCell ref="C411:K411"/>
    <mergeCell ref="L411:R411"/>
    <mergeCell ref="S411:Y411"/>
    <mergeCell ref="Z411:AF411"/>
    <mergeCell ref="C405:G405"/>
    <mergeCell ref="H405:L405"/>
    <mergeCell ref="M405:Q405"/>
    <mergeCell ref="R405:V405"/>
    <mergeCell ref="W405:AA405"/>
    <mergeCell ref="AB405:AF405"/>
    <mergeCell ref="C404:G404"/>
    <mergeCell ref="H404:L404"/>
    <mergeCell ref="M404:Q404"/>
    <mergeCell ref="R404:V404"/>
    <mergeCell ref="W404:AA404"/>
    <mergeCell ref="AB404:AF404"/>
    <mergeCell ref="C417:K417"/>
    <mergeCell ref="L417:R417"/>
    <mergeCell ref="S417:Y417"/>
    <mergeCell ref="Z417:AF417"/>
    <mergeCell ref="C418:K418"/>
    <mergeCell ref="L418:R418"/>
    <mergeCell ref="S418:Y418"/>
    <mergeCell ref="Z418:AF418"/>
    <mergeCell ref="C415:K415"/>
    <mergeCell ref="L415:R415"/>
    <mergeCell ref="S415:Y415"/>
    <mergeCell ref="Z415:AF415"/>
    <mergeCell ref="C416:K416"/>
    <mergeCell ref="L416:R416"/>
    <mergeCell ref="S416:Y416"/>
    <mergeCell ref="Z416:AF416"/>
    <mergeCell ref="C412:AF412"/>
    <mergeCell ref="C413:K413"/>
    <mergeCell ref="L413:R413"/>
    <mergeCell ref="S413:Y413"/>
    <mergeCell ref="Z413:AF413"/>
    <mergeCell ref="C414:K414"/>
    <mergeCell ref="L414:R414"/>
    <mergeCell ref="S414:Y414"/>
    <mergeCell ref="Z414:AF414"/>
    <mergeCell ref="C424:K424"/>
    <mergeCell ref="L424:R424"/>
    <mergeCell ref="S424:Y424"/>
    <mergeCell ref="Z424:AF424"/>
    <mergeCell ref="C425:K425"/>
    <mergeCell ref="L425:R425"/>
    <mergeCell ref="S425:Y425"/>
    <mergeCell ref="Z425:AF425"/>
    <mergeCell ref="C422:K422"/>
    <mergeCell ref="L422:R422"/>
    <mergeCell ref="S422:Y422"/>
    <mergeCell ref="Z422:AF422"/>
    <mergeCell ref="C423:K423"/>
    <mergeCell ref="L423:R423"/>
    <mergeCell ref="S423:Y423"/>
    <mergeCell ref="Z423:AF423"/>
    <mergeCell ref="C419:AF419"/>
    <mergeCell ref="C420:K420"/>
    <mergeCell ref="L420:R420"/>
    <mergeCell ref="S420:Y420"/>
    <mergeCell ref="Z420:AF420"/>
    <mergeCell ref="C421:K421"/>
    <mergeCell ref="L421:R421"/>
    <mergeCell ref="S421:Y421"/>
    <mergeCell ref="Z421:AF421"/>
    <mergeCell ref="C434:L434"/>
    <mergeCell ref="M434:V434"/>
    <mergeCell ref="W434:AF434"/>
    <mergeCell ref="C435:L435"/>
    <mergeCell ref="M435:V435"/>
    <mergeCell ref="W435:AF435"/>
    <mergeCell ref="C428:K428"/>
    <mergeCell ref="L428:R428"/>
    <mergeCell ref="S428:Y428"/>
    <mergeCell ref="Z428:AF428"/>
    <mergeCell ref="C430:AF430"/>
    <mergeCell ref="C432:L433"/>
    <mergeCell ref="M432:AF432"/>
    <mergeCell ref="M433:V433"/>
    <mergeCell ref="W433:AF433"/>
    <mergeCell ref="C426:K426"/>
    <mergeCell ref="L426:R426"/>
    <mergeCell ref="S426:Y426"/>
    <mergeCell ref="Z426:AF426"/>
    <mergeCell ref="C427:K427"/>
    <mergeCell ref="L427:R427"/>
    <mergeCell ref="S427:Y427"/>
    <mergeCell ref="Z427:AF427"/>
    <mergeCell ref="C445:L445"/>
    <mergeCell ref="M445:V445"/>
    <mergeCell ref="W445:AF445"/>
    <mergeCell ref="C446:L446"/>
    <mergeCell ref="M446:V446"/>
    <mergeCell ref="W446:AF446"/>
    <mergeCell ref="C443:L443"/>
    <mergeCell ref="M443:V443"/>
    <mergeCell ref="W443:AF443"/>
    <mergeCell ref="C444:L444"/>
    <mergeCell ref="M444:V444"/>
    <mergeCell ref="W444:AF444"/>
    <mergeCell ref="C436:L436"/>
    <mergeCell ref="M436:V436"/>
    <mergeCell ref="W436:AF436"/>
    <mergeCell ref="C440:AF440"/>
    <mergeCell ref="C442:L442"/>
    <mergeCell ref="M442:V442"/>
    <mergeCell ref="W442:AF442"/>
    <mergeCell ref="C463:N463"/>
    <mergeCell ref="O463:W463"/>
    <mergeCell ref="X463:AF463"/>
    <mergeCell ref="C464:N464"/>
    <mergeCell ref="O464:W464"/>
    <mergeCell ref="X464:AF464"/>
    <mergeCell ref="C451:Q451"/>
    <mergeCell ref="R451:AF451"/>
    <mergeCell ref="C453:AF455"/>
    <mergeCell ref="C460:AF460"/>
    <mergeCell ref="C462:N462"/>
    <mergeCell ref="O462:W462"/>
    <mergeCell ref="X462:AF462"/>
    <mergeCell ref="C447:L447"/>
    <mergeCell ref="M447:V447"/>
    <mergeCell ref="W447:AF447"/>
    <mergeCell ref="C449:Q449"/>
    <mergeCell ref="R449:AF449"/>
    <mergeCell ref="C450:Q450"/>
    <mergeCell ref="R450:AF450"/>
    <mergeCell ref="C469:N469"/>
    <mergeCell ref="O469:W469"/>
    <mergeCell ref="X469:AF469"/>
    <mergeCell ref="C470:N470"/>
    <mergeCell ref="O470:W470"/>
    <mergeCell ref="X470:AF470"/>
    <mergeCell ref="C467:N467"/>
    <mergeCell ref="O467:W467"/>
    <mergeCell ref="X467:AF467"/>
    <mergeCell ref="C468:N468"/>
    <mergeCell ref="O468:W468"/>
    <mergeCell ref="X468:AF468"/>
    <mergeCell ref="C465:N465"/>
    <mergeCell ref="O465:W465"/>
    <mergeCell ref="X465:AF465"/>
    <mergeCell ref="C466:N466"/>
    <mergeCell ref="O466:W466"/>
    <mergeCell ref="X466:AF466"/>
    <mergeCell ref="C475:N475"/>
    <mergeCell ref="O475:W475"/>
    <mergeCell ref="X475:AF475"/>
    <mergeCell ref="C476:N476"/>
    <mergeCell ref="O476:W476"/>
    <mergeCell ref="X476:AF476"/>
    <mergeCell ref="C473:N473"/>
    <mergeCell ref="O473:W473"/>
    <mergeCell ref="X473:AF473"/>
    <mergeCell ref="C474:N474"/>
    <mergeCell ref="O474:W474"/>
    <mergeCell ref="X474:AF474"/>
    <mergeCell ref="C471:N471"/>
    <mergeCell ref="O471:W471"/>
    <mergeCell ref="X471:AF471"/>
    <mergeCell ref="C472:N472"/>
    <mergeCell ref="O472:W472"/>
    <mergeCell ref="X472:AF472"/>
    <mergeCell ref="C491:P491"/>
    <mergeCell ref="Q491:AF491"/>
    <mergeCell ref="C492:P492"/>
    <mergeCell ref="Q492:AF492"/>
    <mergeCell ref="C493:P493"/>
    <mergeCell ref="Q493:AF493"/>
    <mergeCell ref="C488:P488"/>
    <mergeCell ref="Q488:AF488"/>
    <mergeCell ref="C489:P489"/>
    <mergeCell ref="Q489:AF489"/>
    <mergeCell ref="C490:P490"/>
    <mergeCell ref="Q490:AF490"/>
    <mergeCell ref="C477:N477"/>
    <mergeCell ref="O477:W477"/>
    <mergeCell ref="X477:AF477"/>
    <mergeCell ref="C481:AF482"/>
    <mergeCell ref="C485:AF485"/>
    <mergeCell ref="C487:P487"/>
    <mergeCell ref="Q487:AF487"/>
    <mergeCell ref="C503:G503"/>
    <mergeCell ref="H503:L503"/>
    <mergeCell ref="M503:Q503"/>
    <mergeCell ref="R503:V503"/>
    <mergeCell ref="W503:AA503"/>
    <mergeCell ref="AB503:AF503"/>
    <mergeCell ref="C502:G502"/>
    <mergeCell ref="H502:L502"/>
    <mergeCell ref="M502:Q502"/>
    <mergeCell ref="R502:V502"/>
    <mergeCell ref="W502:AA502"/>
    <mergeCell ref="AB502:AF502"/>
    <mergeCell ref="C498:AF498"/>
    <mergeCell ref="C500:G501"/>
    <mergeCell ref="H500:AF500"/>
    <mergeCell ref="H501:L501"/>
    <mergeCell ref="M501:Q501"/>
    <mergeCell ref="R501:V501"/>
    <mergeCell ref="W501:AA501"/>
    <mergeCell ref="AB501:AF501"/>
    <mergeCell ref="C506:G506"/>
    <mergeCell ref="H506:L506"/>
    <mergeCell ref="M506:Q506"/>
    <mergeCell ref="R506:V506"/>
    <mergeCell ref="W506:AA506"/>
    <mergeCell ref="AB506:AF506"/>
    <mergeCell ref="C505:G505"/>
    <mergeCell ref="H505:L505"/>
    <mergeCell ref="M505:Q505"/>
    <mergeCell ref="R505:V505"/>
    <mergeCell ref="W505:AA505"/>
    <mergeCell ref="AB505:AF505"/>
    <mergeCell ref="C504:G504"/>
    <mergeCell ref="H504:L504"/>
    <mergeCell ref="M504:Q504"/>
    <mergeCell ref="R504:V504"/>
    <mergeCell ref="W504:AA504"/>
    <mergeCell ref="AB504:AF504"/>
    <mergeCell ref="C509:G509"/>
    <mergeCell ref="H509:L509"/>
    <mergeCell ref="M509:Q509"/>
    <mergeCell ref="R509:V509"/>
    <mergeCell ref="W509:AA509"/>
    <mergeCell ref="AB509:AF509"/>
    <mergeCell ref="C508:G508"/>
    <mergeCell ref="H508:L508"/>
    <mergeCell ref="M508:Q508"/>
    <mergeCell ref="R508:V508"/>
    <mergeCell ref="W508:AA508"/>
    <mergeCell ref="AB508:AF508"/>
    <mergeCell ref="C507:G507"/>
    <mergeCell ref="H507:L507"/>
    <mergeCell ref="M507:Q507"/>
    <mergeCell ref="R507:V507"/>
    <mergeCell ref="W507:AA507"/>
    <mergeCell ref="AB507:AF507"/>
    <mergeCell ref="C512:G512"/>
    <mergeCell ref="H512:L512"/>
    <mergeCell ref="M512:Q512"/>
    <mergeCell ref="R512:V512"/>
    <mergeCell ref="W512:AA512"/>
    <mergeCell ref="AB512:AF512"/>
    <mergeCell ref="C511:G511"/>
    <mergeCell ref="H511:L511"/>
    <mergeCell ref="M511:Q511"/>
    <mergeCell ref="R511:V511"/>
    <mergeCell ref="W511:AA511"/>
    <mergeCell ref="AB511:AF511"/>
    <mergeCell ref="C510:G510"/>
    <mergeCell ref="H510:L510"/>
    <mergeCell ref="M510:Q510"/>
    <mergeCell ref="R510:V510"/>
    <mergeCell ref="W510:AA510"/>
    <mergeCell ref="AB510:AF510"/>
    <mergeCell ref="C518:G518"/>
    <mergeCell ref="H518:L518"/>
    <mergeCell ref="M518:Q518"/>
    <mergeCell ref="R518:V518"/>
    <mergeCell ref="W518:AA518"/>
    <mergeCell ref="AB518:AF518"/>
    <mergeCell ref="C517:G517"/>
    <mergeCell ref="H517:L517"/>
    <mergeCell ref="M517:Q517"/>
    <mergeCell ref="R517:V517"/>
    <mergeCell ref="W517:AA517"/>
    <mergeCell ref="AB517:AF517"/>
    <mergeCell ref="C515:G516"/>
    <mergeCell ref="H515:AF515"/>
    <mergeCell ref="H516:L516"/>
    <mergeCell ref="M516:Q516"/>
    <mergeCell ref="R516:V516"/>
    <mergeCell ref="W516:AA516"/>
    <mergeCell ref="AB516:AF516"/>
    <mergeCell ref="C521:G521"/>
    <mergeCell ref="H521:L521"/>
    <mergeCell ref="M521:Q521"/>
    <mergeCell ref="R521:V521"/>
    <mergeCell ref="W521:AA521"/>
    <mergeCell ref="AB521:AF521"/>
    <mergeCell ref="C520:G520"/>
    <mergeCell ref="H520:L520"/>
    <mergeCell ref="M520:Q520"/>
    <mergeCell ref="R520:V520"/>
    <mergeCell ref="W520:AA520"/>
    <mergeCell ref="AB520:AF520"/>
    <mergeCell ref="C519:G519"/>
    <mergeCell ref="H519:L519"/>
    <mergeCell ref="M519:Q519"/>
    <mergeCell ref="R519:V519"/>
    <mergeCell ref="W519:AA519"/>
    <mergeCell ref="AB519:AF519"/>
    <mergeCell ref="C524:G524"/>
    <mergeCell ref="H524:L524"/>
    <mergeCell ref="M524:Q524"/>
    <mergeCell ref="R524:V524"/>
    <mergeCell ref="W524:AA524"/>
    <mergeCell ref="AB524:AF524"/>
    <mergeCell ref="C523:G523"/>
    <mergeCell ref="H523:L523"/>
    <mergeCell ref="M523:Q523"/>
    <mergeCell ref="R523:V523"/>
    <mergeCell ref="W523:AA523"/>
    <mergeCell ref="AB523:AF523"/>
    <mergeCell ref="C522:G522"/>
    <mergeCell ref="H522:L522"/>
    <mergeCell ref="M522:Q522"/>
    <mergeCell ref="R522:V522"/>
    <mergeCell ref="W522:AA522"/>
    <mergeCell ref="AB522:AF522"/>
    <mergeCell ref="C528:AF528"/>
    <mergeCell ref="C532:AF532"/>
    <mergeCell ref="C534:L534"/>
    <mergeCell ref="M534:V534"/>
    <mergeCell ref="W534:AF534"/>
    <mergeCell ref="C535:L535"/>
    <mergeCell ref="M535:V535"/>
    <mergeCell ref="W535:AF535"/>
    <mergeCell ref="C526:G526"/>
    <mergeCell ref="H526:L526"/>
    <mergeCell ref="M526:Q526"/>
    <mergeCell ref="R526:V526"/>
    <mergeCell ref="W526:AA526"/>
    <mergeCell ref="AB526:AF526"/>
    <mergeCell ref="C525:G525"/>
    <mergeCell ref="H525:L525"/>
    <mergeCell ref="M525:Q525"/>
    <mergeCell ref="R525:V525"/>
    <mergeCell ref="W525:AA525"/>
    <mergeCell ref="AB525:AF525"/>
    <mergeCell ref="C527:G527"/>
    <mergeCell ref="H527:L527"/>
    <mergeCell ref="M527:Q527"/>
    <mergeCell ref="R527:V527"/>
    <mergeCell ref="W527:AA527"/>
    <mergeCell ref="AB527:AF527"/>
    <mergeCell ref="C540:L540"/>
    <mergeCell ref="M540:V540"/>
    <mergeCell ref="W540:AF540"/>
    <mergeCell ref="C542:AF542"/>
    <mergeCell ref="C543:AF543"/>
    <mergeCell ref="C544:AF544"/>
    <mergeCell ref="C538:L538"/>
    <mergeCell ref="M538:V538"/>
    <mergeCell ref="W538:AF538"/>
    <mergeCell ref="C539:L539"/>
    <mergeCell ref="M539:V539"/>
    <mergeCell ref="W539:AF539"/>
    <mergeCell ref="C536:L536"/>
    <mergeCell ref="M536:V536"/>
    <mergeCell ref="W536:AF536"/>
    <mergeCell ref="C537:L537"/>
    <mergeCell ref="M537:V537"/>
    <mergeCell ref="W537:AF537"/>
    <mergeCell ref="C554:L554"/>
    <mergeCell ref="M554:V554"/>
    <mergeCell ref="W554:AF554"/>
    <mergeCell ref="C555:L555"/>
    <mergeCell ref="M555:V555"/>
    <mergeCell ref="W555:AF555"/>
    <mergeCell ref="C552:L552"/>
    <mergeCell ref="M552:V552"/>
    <mergeCell ref="W552:AF552"/>
    <mergeCell ref="C553:L553"/>
    <mergeCell ref="M553:V553"/>
    <mergeCell ref="W553:AF553"/>
    <mergeCell ref="C548:AF548"/>
    <mergeCell ref="C550:L550"/>
    <mergeCell ref="M550:V550"/>
    <mergeCell ref="W550:AF550"/>
    <mergeCell ref="C551:L551"/>
    <mergeCell ref="M551:V551"/>
    <mergeCell ref="W551:AF551"/>
    <mergeCell ref="C560:L560"/>
    <mergeCell ref="M560:V560"/>
    <mergeCell ref="W560:AF560"/>
    <mergeCell ref="C561:L561"/>
    <mergeCell ref="M561:V561"/>
    <mergeCell ref="W561:AF561"/>
    <mergeCell ref="C558:L558"/>
    <mergeCell ref="M558:V558"/>
    <mergeCell ref="W558:AF558"/>
    <mergeCell ref="C559:L559"/>
    <mergeCell ref="M559:V559"/>
    <mergeCell ref="W559:AF559"/>
    <mergeCell ref="C556:L556"/>
    <mergeCell ref="M556:V556"/>
    <mergeCell ref="W556:AF556"/>
    <mergeCell ref="C557:L557"/>
    <mergeCell ref="M557:V557"/>
    <mergeCell ref="W557:AF557"/>
    <mergeCell ref="C566:L566"/>
    <mergeCell ref="M566:V566"/>
    <mergeCell ref="W566:AF566"/>
    <mergeCell ref="C567:L567"/>
    <mergeCell ref="M567:V567"/>
    <mergeCell ref="W567:AF567"/>
    <mergeCell ref="C564:L564"/>
    <mergeCell ref="M564:V564"/>
    <mergeCell ref="W564:AF564"/>
    <mergeCell ref="C565:L565"/>
    <mergeCell ref="M565:V565"/>
    <mergeCell ref="W565:AF565"/>
    <mergeCell ref="C562:L562"/>
    <mergeCell ref="M562:V562"/>
    <mergeCell ref="W562:AF562"/>
    <mergeCell ref="C563:L563"/>
    <mergeCell ref="M563:V563"/>
    <mergeCell ref="W563:AF563"/>
    <mergeCell ref="C578:L578"/>
    <mergeCell ref="M578:V578"/>
    <mergeCell ref="W578:AF578"/>
    <mergeCell ref="C579:L579"/>
    <mergeCell ref="M579:V579"/>
    <mergeCell ref="W579:AF579"/>
    <mergeCell ref="C576:L576"/>
    <mergeCell ref="M576:V576"/>
    <mergeCell ref="W576:AF576"/>
    <mergeCell ref="C577:L577"/>
    <mergeCell ref="M577:V577"/>
    <mergeCell ref="W577:AF577"/>
    <mergeCell ref="C568:L568"/>
    <mergeCell ref="M568:V568"/>
    <mergeCell ref="W568:AF568"/>
    <mergeCell ref="C570:AF570"/>
    <mergeCell ref="C573:AF573"/>
    <mergeCell ref="C574:AF574"/>
    <mergeCell ref="C587:AF587"/>
    <mergeCell ref="C589:I589"/>
    <mergeCell ref="J589:L589"/>
    <mergeCell ref="M589:P589"/>
    <mergeCell ref="Q589:T589"/>
    <mergeCell ref="U589:X589"/>
    <mergeCell ref="Y589:AB589"/>
    <mergeCell ref="AC589:AF589"/>
    <mergeCell ref="C582:L582"/>
    <mergeCell ref="M582:V582"/>
    <mergeCell ref="W582:AF582"/>
    <mergeCell ref="C583:L583"/>
    <mergeCell ref="M583:V583"/>
    <mergeCell ref="W583:AF583"/>
    <mergeCell ref="C580:L580"/>
    <mergeCell ref="M580:V580"/>
    <mergeCell ref="W580:AF580"/>
    <mergeCell ref="C581:L581"/>
    <mergeCell ref="M581:V581"/>
    <mergeCell ref="W581:AF581"/>
    <mergeCell ref="AC592:AF592"/>
    <mergeCell ref="C593:I593"/>
    <mergeCell ref="J593:L593"/>
    <mergeCell ref="M593:P593"/>
    <mergeCell ref="Q593:T593"/>
    <mergeCell ref="U593:X593"/>
    <mergeCell ref="Y593:AB593"/>
    <mergeCell ref="AC593:AF593"/>
    <mergeCell ref="C592:I592"/>
    <mergeCell ref="J592:L592"/>
    <mergeCell ref="M592:P592"/>
    <mergeCell ref="Q592:T592"/>
    <mergeCell ref="U592:X592"/>
    <mergeCell ref="Y592:AB592"/>
    <mergeCell ref="C590:AF590"/>
    <mergeCell ref="C591:I591"/>
    <mergeCell ref="J591:L591"/>
    <mergeCell ref="M591:P591"/>
    <mergeCell ref="Q591:T591"/>
    <mergeCell ref="U591:X591"/>
    <mergeCell ref="Y591:AB591"/>
    <mergeCell ref="AC591:AF591"/>
    <mergeCell ref="AC596:AF596"/>
    <mergeCell ref="C597:AF597"/>
    <mergeCell ref="C598:I598"/>
    <mergeCell ref="J598:L598"/>
    <mergeCell ref="M598:P598"/>
    <mergeCell ref="Q598:T598"/>
    <mergeCell ref="U598:X598"/>
    <mergeCell ref="Y598:AB598"/>
    <mergeCell ref="AC598:AF598"/>
    <mergeCell ref="C596:I596"/>
    <mergeCell ref="J596:L596"/>
    <mergeCell ref="M596:P596"/>
    <mergeCell ref="Q596:T596"/>
    <mergeCell ref="U596:X596"/>
    <mergeCell ref="Y596:AB596"/>
    <mergeCell ref="AC594:AF594"/>
    <mergeCell ref="C595:I595"/>
    <mergeCell ref="J595:L595"/>
    <mergeCell ref="M595:P595"/>
    <mergeCell ref="Q595:T595"/>
    <mergeCell ref="U595:X595"/>
    <mergeCell ref="Y595:AB595"/>
    <mergeCell ref="AC595:AF595"/>
    <mergeCell ref="C594:I594"/>
    <mergeCell ref="J594:L594"/>
    <mergeCell ref="M594:P594"/>
    <mergeCell ref="Q594:T594"/>
    <mergeCell ref="U594:X594"/>
    <mergeCell ref="Y594:AB594"/>
    <mergeCell ref="AC601:AF601"/>
    <mergeCell ref="C602:I602"/>
    <mergeCell ref="J602:L602"/>
    <mergeCell ref="M602:P602"/>
    <mergeCell ref="Q602:T602"/>
    <mergeCell ref="U602:X602"/>
    <mergeCell ref="Y602:AB602"/>
    <mergeCell ref="AC602:AF602"/>
    <mergeCell ref="C601:I601"/>
    <mergeCell ref="J601:L601"/>
    <mergeCell ref="M601:P601"/>
    <mergeCell ref="Q601:T601"/>
    <mergeCell ref="U601:X601"/>
    <mergeCell ref="Y601:AB601"/>
    <mergeCell ref="AC599:AF599"/>
    <mergeCell ref="C600:I600"/>
    <mergeCell ref="J600:L600"/>
    <mergeCell ref="M600:P600"/>
    <mergeCell ref="Q600:T600"/>
    <mergeCell ref="U600:X600"/>
    <mergeCell ref="Y600:AB600"/>
    <mergeCell ref="AC600:AF600"/>
    <mergeCell ref="C599:I599"/>
    <mergeCell ref="J599:L599"/>
    <mergeCell ref="M599:P599"/>
    <mergeCell ref="Q599:T599"/>
    <mergeCell ref="U599:X599"/>
    <mergeCell ref="Y599:AB599"/>
    <mergeCell ref="C605:AF610"/>
    <mergeCell ref="C612:AF612"/>
    <mergeCell ref="C614:E614"/>
    <mergeCell ref="F614:I614"/>
    <mergeCell ref="J614:P614"/>
    <mergeCell ref="Q614:X614"/>
    <mergeCell ref="Y614:AF614"/>
    <mergeCell ref="AC603:AF603"/>
    <mergeCell ref="C604:I604"/>
    <mergeCell ref="J604:L604"/>
    <mergeCell ref="M604:P604"/>
    <mergeCell ref="Q604:T604"/>
    <mergeCell ref="U604:X604"/>
    <mergeCell ref="Y604:AB604"/>
    <mergeCell ref="AC604:AF604"/>
    <mergeCell ref="C603:I603"/>
    <mergeCell ref="J603:L603"/>
    <mergeCell ref="M603:P603"/>
    <mergeCell ref="Q603:T603"/>
    <mergeCell ref="U603:X603"/>
    <mergeCell ref="Y603:AB603"/>
    <mergeCell ref="C618:E618"/>
    <mergeCell ref="F618:I618"/>
    <mergeCell ref="Q618:X618"/>
    <mergeCell ref="F619:I619"/>
    <mergeCell ref="AB619:AE619"/>
    <mergeCell ref="C622:AF622"/>
    <mergeCell ref="C616:E616"/>
    <mergeCell ref="F616:I616"/>
    <mergeCell ref="Y616:AF616"/>
    <mergeCell ref="C617:E617"/>
    <mergeCell ref="F617:I617"/>
    <mergeCell ref="Y617:AF617"/>
    <mergeCell ref="C615:E615"/>
    <mergeCell ref="F615:I615"/>
    <mergeCell ref="J615:P615"/>
    <mergeCell ref="Q615:X615"/>
    <mergeCell ref="Y615:AF615"/>
    <mergeCell ref="AC626:AF626"/>
    <mergeCell ref="C627:H627"/>
    <mergeCell ref="I627:L627"/>
    <mergeCell ref="M627:P627"/>
    <mergeCell ref="Q627:T627"/>
    <mergeCell ref="U627:X627"/>
    <mergeCell ref="Y627:AB627"/>
    <mergeCell ref="AC627:AF627"/>
    <mergeCell ref="C624:H626"/>
    <mergeCell ref="I624:T624"/>
    <mergeCell ref="U624:AF624"/>
    <mergeCell ref="I625:T625"/>
    <mergeCell ref="U625:AF625"/>
    <mergeCell ref="I626:L626"/>
    <mergeCell ref="M626:P626"/>
    <mergeCell ref="Q626:T626"/>
    <mergeCell ref="U626:X626"/>
    <mergeCell ref="Y626:AB626"/>
    <mergeCell ref="C648:H649"/>
    <mergeCell ref="I648:P648"/>
    <mergeCell ref="Q648:X648"/>
    <mergeCell ref="Y648:AF648"/>
    <mergeCell ref="I649:L649"/>
    <mergeCell ref="M649:P649"/>
    <mergeCell ref="Q649:T649"/>
    <mergeCell ref="U649:X649"/>
    <mergeCell ref="Y649:AB649"/>
    <mergeCell ref="AC649:AF649"/>
    <mergeCell ref="C633:AF633"/>
    <mergeCell ref="C634:AF634"/>
    <mergeCell ref="C638:AF638"/>
    <mergeCell ref="C640:AF640"/>
    <mergeCell ref="C644:AF644"/>
    <mergeCell ref="C646:AF646"/>
    <mergeCell ref="AC628:AF628"/>
    <mergeCell ref="C629:H629"/>
    <mergeCell ref="I629:L629"/>
    <mergeCell ref="M629:P629"/>
    <mergeCell ref="Q629:T629"/>
    <mergeCell ref="U629:X629"/>
    <mergeCell ref="Y629:AB629"/>
    <mergeCell ref="AC629:AF629"/>
    <mergeCell ref="C628:H628"/>
    <mergeCell ref="I628:L628"/>
    <mergeCell ref="M628:P628"/>
    <mergeCell ref="Q628:T628"/>
    <mergeCell ref="U628:X628"/>
    <mergeCell ref="Y628:AB628"/>
    <mergeCell ref="AC652:AF652"/>
    <mergeCell ref="C653:H653"/>
    <mergeCell ref="I653:L653"/>
    <mergeCell ref="M653:P653"/>
    <mergeCell ref="Q653:T653"/>
    <mergeCell ref="U653:X653"/>
    <mergeCell ref="Y653:AB653"/>
    <mergeCell ref="AC653:AF653"/>
    <mergeCell ref="C652:H652"/>
    <mergeCell ref="I652:L652"/>
    <mergeCell ref="M652:P652"/>
    <mergeCell ref="Q652:T652"/>
    <mergeCell ref="U652:X652"/>
    <mergeCell ref="Y652:AB652"/>
    <mergeCell ref="AC650:AF650"/>
    <mergeCell ref="C651:H651"/>
    <mergeCell ref="I651:L651"/>
    <mergeCell ref="M651:P651"/>
    <mergeCell ref="Q651:T651"/>
    <mergeCell ref="U651:X651"/>
    <mergeCell ref="Y651:AB651"/>
    <mergeCell ref="AC651:AF651"/>
    <mergeCell ref="C650:H650"/>
    <mergeCell ref="I650:L650"/>
    <mergeCell ref="M650:P650"/>
    <mergeCell ref="Q650:T650"/>
    <mergeCell ref="U650:X650"/>
    <mergeCell ref="Y650:AB650"/>
    <mergeCell ref="AC656:AF656"/>
    <mergeCell ref="C657:H657"/>
    <mergeCell ref="I657:L657"/>
    <mergeCell ref="M657:P657"/>
    <mergeCell ref="Q657:T657"/>
    <mergeCell ref="U657:X657"/>
    <mergeCell ref="Y657:AB657"/>
    <mergeCell ref="AC657:AF657"/>
    <mergeCell ref="C656:H656"/>
    <mergeCell ref="I656:L656"/>
    <mergeCell ref="M656:P656"/>
    <mergeCell ref="Q656:T656"/>
    <mergeCell ref="U656:X656"/>
    <mergeCell ref="Y656:AB656"/>
    <mergeCell ref="AC654:AF654"/>
    <mergeCell ref="C655:H655"/>
    <mergeCell ref="I655:L655"/>
    <mergeCell ref="M655:P655"/>
    <mergeCell ref="Q655:T655"/>
    <mergeCell ref="U655:X655"/>
    <mergeCell ref="Y655:AB655"/>
    <mergeCell ref="AC655:AF655"/>
    <mergeCell ref="C654:H654"/>
    <mergeCell ref="I654:L654"/>
    <mergeCell ref="M654:P654"/>
    <mergeCell ref="Q654:T654"/>
    <mergeCell ref="U654:X654"/>
    <mergeCell ref="Y654:AB654"/>
    <mergeCell ref="Y666:AB666"/>
    <mergeCell ref="AC666:AF666"/>
    <mergeCell ref="C667:L667"/>
    <mergeCell ref="M667:P667"/>
    <mergeCell ref="Q667:T667"/>
    <mergeCell ref="U667:X667"/>
    <mergeCell ref="Y667:AB667"/>
    <mergeCell ref="AC667:AF667"/>
    <mergeCell ref="AC658:AF658"/>
    <mergeCell ref="C659:AF659"/>
    <mergeCell ref="C661:AF661"/>
    <mergeCell ref="C665:L666"/>
    <mergeCell ref="M665:P665"/>
    <mergeCell ref="Q665:X665"/>
    <mergeCell ref="Y665:AF665"/>
    <mergeCell ref="M666:P666"/>
    <mergeCell ref="Q666:T666"/>
    <mergeCell ref="U666:X666"/>
    <mergeCell ref="C658:H658"/>
    <mergeCell ref="I658:L658"/>
    <mergeCell ref="M658:P658"/>
    <mergeCell ref="Q658:T658"/>
    <mergeCell ref="U658:X658"/>
    <mergeCell ref="Y658:AB658"/>
    <mergeCell ref="C670:L670"/>
    <mergeCell ref="M670:P670"/>
    <mergeCell ref="Q670:T670"/>
    <mergeCell ref="U670:X670"/>
    <mergeCell ref="Y670:AB670"/>
    <mergeCell ref="AC670:AF670"/>
    <mergeCell ref="C669:L669"/>
    <mergeCell ref="M669:P669"/>
    <mergeCell ref="Q669:T669"/>
    <mergeCell ref="U669:X669"/>
    <mergeCell ref="Y669:AB669"/>
    <mergeCell ref="AC669:AF669"/>
    <mergeCell ref="C668:L668"/>
    <mergeCell ref="M668:P668"/>
    <mergeCell ref="Q668:T668"/>
    <mergeCell ref="U668:X668"/>
    <mergeCell ref="Y668:AB668"/>
    <mergeCell ref="AC668:AF668"/>
    <mergeCell ref="C673:L673"/>
    <mergeCell ref="M673:P673"/>
    <mergeCell ref="Q673:T673"/>
    <mergeCell ref="U673:X673"/>
    <mergeCell ref="Y673:AB673"/>
    <mergeCell ref="AC673:AF673"/>
    <mergeCell ref="C672:L672"/>
    <mergeCell ref="M672:P672"/>
    <mergeCell ref="Q672:T672"/>
    <mergeCell ref="U672:X672"/>
    <mergeCell ref="Y672:AB672"/>
    <mergeCell ref="AC672:AF672"/>
    <mergeCell ref="C671:L671"/>
    <mergeCell ref="M671:P671"/>
    <mergeCell ref="Q671:T671"/>
    <mergeCell ref="U671:X671"/>
    <mergeCell ref="Y671:AB671"/>
    <mergeCell ref="AC671:AF671"/>
    <mergeCell ref="C677:L677"/>
    <mergeCell ref="M677:P677"/>
    <mergeCell ref="Q677:T677"/>
    <mergeCell ref="U677:X677"/>
    <mergeCell ref="Y677:AB677"/>
    <mergeCell ref="AC677:AF677"/>
    <mergeCell ref="C676:L676"/>
    <mergeCell ref="M676:P676"/>
    <mergeCell ref="Q676:T676"/>
    <mergeCell ref="U676:X676"/>
    <mergeCell ref="Y676:AB676"/>
    <mergeCell ref="AC676:AF676"/>
    <mergeCell ref="C674:L674"/>
    <mergeCell ref="M674:P674"/>
    <mergeCell ref="Q674:T674"/>
    <mergeCell ref="U674:X674"/>
    <mergeCell ref="Y674:AB674"/>
    <mergeCell ref="AC674:AF674"/>
    <mergeCell ref="C675:L675"/>
    <mergeCell ref="Q675:T675"/>
    <mergeCell ref="M675:P675"/>
    <mergeCell ref="AC675:AF675"/>
    <mergeCell ref="Y675:AB675"/>
    <mergeCell ref="U675:X675"/>
    <mergeCell ref="C689:L689"/>
    <mergeCell ref="M689:V689"/>
    <mergeCell ref="W689:AF689"/>
    <mergeCell ref="C690:L690"/>
    <mergeCell ref="M690:V690"/>
    <mergeCell ref="W690:AF690"/>
    <mergeCell ref="C687:L687"/>
    <mergeCell ref="M687:V687"/>
    <mergeCell ref="W687:AF687"/>
    <mergeCell ref="C688:L688"/>
    <mergeCell ref="M688:V688"/>
    <mergeCell ref="W688:AF688"/>
    <mergeCell ref="C680:AF680"/>
    <mergeCell ref="C682:AF683"/>
    <mergeCell ref="C684:L685"/>
    <mergeCell ref="M684:V685"/>
    <mergeCell ref="W684:AF685"/>
    <mergeCell ref="C686:L686"/>
    <mergeCell ref="M686:V686"/>
    <mergeCell ref="W686:AF686"/>
    <mergeCell ref="C695:L695"/>
    <mergeCell ref="M695:V695"/>
    <mergeCell ref="W695:AF695"/>
    <mergeCell ref="C696:L696"/>
    <mergeCell ref="M696:V696"/>
    <mergeCell ref="W696:AF696"/>
    <mergeCell ref="C693:L693"/>
    <mergeCell ref="M693:V693"/>
    <mergeCell ref="W693:AF693"/>
    <mergeCell ref="C694:L694"/>
    <mergeCell ref="M694:V694"/>
    <mergeCell ref="W694:AF694"/>
    <mergeCell ref="C691:L691"/>
    <mergeCell ref="M691:V691"/>
    <mergeCell ref="W691:AF691"/>
    <mergeCell ref="C692:L692"/>
    <mergeCell ref="M692:V692"/>
    <mergeCell ref="W692:AF692"/>
    <mergeCell ref="C701:L701"/>
    <mergeCell ref="M701:V701"/>
    <mergeCell ref="W701:AF701"/>
    <mergeCell ref="C702:L702"/>
    <mergeCell ref="M702:V702"/>
    <mergeCell ref="W702:AF702"/>
    <mergeCell ref="C699:L699"/>
    <mergeCell ref="M699:V699"/>
    <mergeCell ref="W699:AF699"/>
    <mergeCell ref="C700:L700"/>
    <mergeCell ref="M700:V700"/>
    <mergeCell ref="W700:AF700"/>
    <mergeCell ref="C697:L697"/>
    <mergeCell ref="M697:V697"/>
    <mergeCell ref="W697:AF697"/>
    <mergeCell ref="C698:L698"/>
    <mergeCell ref="M698:V698"/>
    <mergeCell ref="W698:AF698"/>
    <mergeCell ref="C709:AF712"/>
    <mergeCell ref="C715:AF715"/>
    <mergeCell ref="C717:L718"/>
    <mergeCell ref="M717:V718"/>
    <mergeCell ref="W717:AF718"/>
    <mergeCell ref="C719:L719"/>
    <mergeCell ref="M719:V719"/>
    <mergeCell ref="W719:AF719"/>
    <mergeCell ref="C705:L705"/>
    <mergeCell ref="M705:V705"/>
    <mergeCell ref="W705:AF705"/>
    <mergeCell ref="C706:L706"/>
    <mergeCell ref="M706:V706"/>
    <mergeCell ref="W706:AF706"/>
    <mergeCell ref="C703:L703"/>
    <mergeCell ref="M703:V703"/>
    <mergeCell ref="W703:AF703"/>
    <mergeCell ref="C704:L704"/>
    <mergeCell ref="M704:V704"/>
    <mergeCell ref="W704:AF704"/>
    <mergeCell ref="C730:L730"/>
    <mergeCell ref="M730:V730"/>
    <mergeCell ref="W730:AF730"/>
    <mergeCell ref="C731:L731"/>
    <mergeCell ref="M731:V731"/>
    <mergeCell ref="W731:AF731"/>
    <mergeCell ref="C722:L722"/>
    <mergeCell ref="M722:V722"/>
    <mergeCell ref="W722:AF722"/>
    <mergeCell ref="C724:AF724"/>
    <mergeCell ref="C726:AF726"/>
    <mergeCell ref="C728:L729"/>
    <mergeCell ref="M728:V729"/>
    <mergeCell ref="W728:AF729"/>
    <mergeCell ref="C720:L720"/>
    <mergeCell ref="M720:V720"/>
    <mergeCell ref="W720:AF720"/>
    <mergeCell ref="C721:L721"/>
    <mergeCell ref="M721:V721"/>
    <mergeCell ref="W721:AF721"/>
    <mergeCell ref="C736:L736"/>
    <mergeCell ref="M736:V736"/>
    <mergeCell ref="W736:AF736"/>
    <mergeCell ref="C737:L737"/>
    <mergeCell ref="M737:V737"/>
    <mergeCell ref="W737:AF737"/>
    <mergeCell ref="C734:L734"/>
    <mergeCell ref="M734:V734"/>
    <mergeCell ref="W734:AF734"/>
    <mergeCell ref="C735:L735"/>
    <mergeCell ref="M735:V735"/>
    <mergeCell ref="W735:AF735"/>
    <mergeCell ref="C732:L732"/>
    <mergeCell ref="M732:V732"/>
    <mergeCell ref="W732:AF732"/>
    <mergeCell ref="C733:L733"/>
    <mergeCell ref="M733:V733"/>
    <mergeCell ref="W733:AF733"/>
    <mergeCell ref="C742:L742"/>
    <mergeCell ref="M742:V742"/>
    <mergeCell ref="W742:AF742"/>
    <mergeCell ref="C743:L743"/>
    <mergeCell ref="M743:V743"/>
    <mergeCell ref="W743:AF743"/>
    <mergeCell ref="C740:L740"/>
    <mergeCell ref="M740:V740"/>
    <mergeCell ref="W740:AF740"/>
    <mergeCell ref="C741:L741"/>
    <mergeCell ref="M741:V741"/>
    <mergeCell ref="W741:AF741"/>
    <mergeCell ref="C738:L738"/>
    <mergeCell ref="M738:V738"/>
    <mergeCell ref="W738:AF738"/>
    <mergeCell ref="C739:L739"/>
    <mergeCell ref="M739:V739"/>
    <mergeCell ref="W739:AF739"/>
    <mergeCell ref="C748:L748"/>
    <mergeCell ref="M748:V748"/>
    <mergeCell ref="W748:AF748"/>
    <mergeCell ref="C749:L749"/>
    <mergeCell ref="M749:V749"/>
    <mergeCell ref="W749:AF749"/>
    <mergeCell ref="C746:L746"/>
    <mergeCell ref="M746:V746"/>
    <mergeCell ref="W746:AF746"/>
    <mergeCell ref="C747:L747"/>
    <mergeCell ref="M747:V747"/>
    <mergeCell ref="W747:AF747"/>
    <mergeCell ref="C744:L744"/>
    <mergeCell ref="M744:V744"/>
    <mergeCell ref="W744:AF744"/>
    <mergeCell ref="C745:L745"/>
    <mergeCell ref="M745:V745"/>
    <mergeCell ref="W745:AF745"/>
    <mergeCell ref="C754:L754"/>
    <mergeCell ref="M754:V754"/>
    <mergeCell ref="W754:AF754"/>
    <mergeCell ref="C755:L755"/>
    <mergeCell ref="M755:V755"/>
    <mergeCell ref="W755:AF755"/>
    <mergeCell ref="C752:L752"/>
    <mergeCell ref="M752:V752"/>
    <mergeCell ref="W752:AF752"/>
    <mergeCell ref="C753:L753"/>
    <mergeCell ref="M753:V753"/>
    <mergeCell ref="W753:AF753"/>
    <mergeCell ref="C750:L750"/>
    <mergeCell ref="M750:V750"/>
    <mergeCell ref="W750:AF750"/>
    <mergeCell ref="C751:L751"/>
    <mergeCell ref="M751:V751"/>
    <mergeCell ref="W751:AF751"/>
    <mergeCell ref="C760:L760"/>
    <mergeCell ref="M760:V760"/>
    <mergeCell ref="W760:AF760"/>
    <mergeCell ref="C761:L761"/>
    <mergeCell ref="M761:V761"/>
    <mergeCell ref="W761:AF761"/>
    <mergeCell ref="C758:L758"/>
    <mergeCell ref="M758:V758"/>
    <mergeCell ref="W758:AF758"/>
    <mergeCell ref="C759:L759"/>
    <mergeCell ref="M759:V759"/>
    <mergeCell ref="W759:AF759"/>
    <mergeCell ref="C756:L756"/>
    <mergeCell ref="M756:V756"/>
    <mergeCell ref="W756:AF756"/>
    <mergeCell ref="C757:L757"/>
    <mergeCell ref="M757:V757"/>
    <mergeCell ref="W757:AF757"/>
    <mergeCell ref="C766:L766"/>
    <mergeCell ref="M766:V766"/>
    <mergeCell ref="W766:AF766"/>
    <mergeCell ref="C767:L767"/>
    <mergeCell ref="M767:V767"/>
    <mergeCell ref="W767:AF767"/>
    <mergeCell ref="C764:L764"/>
    <mergeCell ref="M764:V764"/>
    <mergeCell ref="W764:AF764"/>
    <mergeCell ref="C765:L765"/>
    <mergeCell ref="M765:V765"/>
    <mergeCell ref="W765:AF765"/>
    <mergeCell ref="C762:L762"/>
    <mergeCell ref="M762:V762"/>
    <mergeCell ref="W762:AF762"/>
    <mergeCell ref="C763:L763"/>
    <mergeCell ref="M763:V763"/>
    <mergeCell ref="W763:AF763"/>
    <mergeCell ref="C772:L772"/>
    <mergeCell ref="M772:V772"/>
    <mergeCell ref="W772:AF772"/>
    <mergeCell ref="C773:L773"/>
    <mergeCell ref="M773:V773"/>
    <mergeCell ref="W773:AF773"/>
    <mergeCell ref="C770:L770"/>
    <mergeCell ref="M770:V770"/>
    <mergeCell ref="W770:AF770"/>
    <mergeCell ref="C771:L771"/>
    <mergeCell ref="M771:V771"/>
    <mergeCell ref="W771:AF771"/>
    <mergeCell ref="C768:L768"/>
    <mergeCell ref="M768:V768"/>
    <mergeCell ref="W768:AF768"/>
    <mergeCell ref="C769:L769"/>
    <mergeCell ref="M769:V769"/>
    <mergeCell ref="W769:AF769"/>
    <mergeCell ref="C782:AF782"/>
    <mergeCell ref="C784:AF784"/>
    <mergeCell ref="C786:N786"/>
    <mergeCell ref="O786:W786"/>
    <mergeCell ref="X786:AF786"/>
    <mergeCell ref="C787:N787"/>
    <mergeCell ref="O787:W787"/>
    <mergeCell ref="X787:AF787"/>
    <mergeCell ref="C779:L779"/>
    <mergeCell ref="M779:V779"/>
    <mergeCell ref="W779:AF779"/>
    <mergeCell ref="C780:L780"/>
    <mergeCell ref="M780:V780"/>
    <mergeCell ref="W780:AF780"/>
    <mergeCell ref="C776:L777"/>
    <mergeCell ref="M776:V777"/>
    <mergeCell ref="W776:AF777"/>
    <mergeCell ref="C778:L778"/>
    <mergeCell ref="M778:V778"/>
    <mergeCell ref="W778:AF778"/>
    <mergeCell ref="C792:N792"/>
    <mergeCell ref="O792:W792"/>
    <mergeCell ref="X792:AF792"/>
    <mergeCell ref="C794:AF794"/>
    <mergeCell ref="C796:H798"/>
    <mergeCell ref="I796:T797"/>
    <mergeCell ref="U796:AF797"/>
    <mergeCell ref="I798:L798"/>
    <mergeCell ref="M798:P798"/>
    <mergeCell ref="Q798:T798"/>
    <mergeCell ref="C790:N790"/>
    <mergeCell ref="O790:W790"/>
    <mergeCell ref="X790:AF790"/>
    <mergeCell ref="C791:N791"/>
    <mergeCell ref="O791:W791"/>
    <mergeCell ref="X791:AF791"/>
    <mergeCell ref="C788:N788"/>
    <mergeCell ref="O788:W788"/>
    <mergeCell ref="X788:AF788"/>
    <mergeCell ref="C789:N789"/>
    <mergeCell ref="O789:W789"/>
    <mergeCell ref="X789:AF789"/>
    <mergeCell ref="AC800:AF800"/>
    <mergeCell ref="C801:H801"/>
    <mergeCell ref="I801:L801"/>
    <mergeCell ref="M801:P801"/>
    <mergeCell ref="Q801:T801"/>
    <mergeCell ref="U801:X801"/>
    <mergeCell ref="Y801:AB801"/>
    <mergeCell ref="AC801:AF801"/>
    <mergeCell ref="C800:H800"/>
    <mergeCell ref="I800:L800"/>
    <mergeCell ref="M800:P800"/>
    <mergeCell ref="Q800:T800"/>
    <mergeCell ref="U800:X800"/>
    <mergeCell ref="Y800:AB800"/>
    <mergeCell ref="U798:X798"/>
    <mergeCell ref="Y798:AB798"/>
    <mergeCell ref="AC798:AF798"/>
    <mergeCell ref="C799:H799"/>
    <mergeCell ref="I799:L799"/>
    <mergeCell ref="M799:P799"/>
    <mergeCell ref="Q799:T799"/>
    <mergeCell ref="U799:X799"/>
    <mergeCell ref="Y799:AB799"/>
    <mergeCell ref="AC799:AF799"/>
    <mergeCell ref="AC804:AF804"/>
    <mergeCell ref="C805:H805"/>
    <mergeCell ref="I805:L805"/>
    <mergeCell ref="M805:P805"/>
    <mergeCell ref="Q805:T805"/>
    <mergeCell ref="U805:X805"/>
    <mergeCell ref="Y805:AB805"/>
    <mergeCell ref="AC805:AF805"/>
    <mergeCell ref="C804:H804"/>
    <mergeCell ref="I804:L804"/>
    <mergeCell ref="M804:P804"/>
    <mergeCell ref="Q804:T804"/>
    <mergeCell ref="U804:X804"/>
    <mergeCell ref="Y804:AB804"/>
    <mergeCell ref="AC802:AF802"/>
    <mergeCell ref="C803:H803"/>
    <mergeCell ref="I803:L803"/>
    <mergeCell ref="M803:P803"/>
    <mergeCell ref="Q803:T803"/>
    <mergeCell ref="U803:X803"/>
    <mergeCell ref="Y803:AB803"/>
    <mergeCell ref="AC803:AF803"/>
    <mergeCell ref="C802:H802"/>
    <mergeCell ref="I802:L802"/>
    <mergeCell ref="M802:P802"/>
    <mergeCell ref="Q802:T802"/>
    <mergeCell ref="U802:X802"/>
    <mergeCell ref="Y802:AB802"/>
    <mergeCell ref="AC808:AF808"/>
    <mergeCell ref="C809:H809"/>
    <mergeCell ref="I809:L809"/>
    <mergeCell ref="M809:P809"/>
    <mergeCell ref="Q809:T809"/>
    <mergeCell ref="U809:X809"/>
    <mergeCell ref="Y809:AB809"/>
    <mergeCell ref="AC809:AF809"/>
    <mergeCell ref="C808:H808"/>
    <mergeCell ref="I808:L808"/>
    <mergeCell ref="M808:P808"/>
    <mergeCell ref="Q808:T808"/>
    <mergeCell ref="U808:X808"/>
    <mergeCell ref="Y808:AB808"/>
    <mergeCell ref="AC806:AF806"/>
    <mergeCell ref="C807:H807"/>
    <mergeCell ref="I807:L807"/>
    <mergeCell ref="M807:P807"/>
    <mergeCell ref="Q807:T807"/>
    <mergeCell ref="U807:X807"/>
    <mergeCell ref="Y807:AB807"/>
    <mergeCell ref="AC807:AF807"/>
    <mergeCell ref="C806:H806"/>
    <mergeCell ref="I806:L806"/>
    <mergeCell ref="M806:P806"/>
    <mergeCell ref="Q806:T806"/>
    <mergeCell ref="U806:X806"/>
    <mergeCell ref="Y806:AB806"/>
    <mergeCell ref="C813:AF813"/>
    <mergeCell ref="C815:AF816"/>
    <mergeCell ref="C821:AF821"/>
    <mergeCell ref="C823:K824"/>
    <mergeCell ref="L823:P824"/>
    <mergeCell ref="Q823:AF823"/>
    <mergeCell ref="Q824:X824"/>
    <mergeCell ref="Y824:AF824"/>
    <mergeCell ref="AC810:AF810"/>
    <mergeCell ref="C811:H811"/>
    <mergeCell ref="I811:L811"/>
    <mergeCell ref="M811:P811"/>
    <mergeCell ref="Q811:T811"/>
    <mergeCell ref="U811:X811"/>
    <mergeCell ref="Y811:AB811"/>
    <mergeCell ref="AC811:AF811"/>
    <mergeCell ref="C810:H810"/>
    <mergeCell ref="I810:L810"/>
    <mergeCell ref="M810:P810"/>
    <mergeCell ref="Q810:T810"/>
    <mergeCell ref="U810:X810"/>
    <mergeCell ref="Y810:AB810"/>
    <mergeCell ref="C829:K829"/>
    <mergeCell ref="L829:P829"/>
    <mergeCell ref="Q829:X829"/>
    <mergeCell ref="Y829:AF829"/>
    <mergeCell ref="C830:K830"/>
    <mergeCell ref="L830:P830"/>
    <mergeCell ref="Q830:X830"/>
    <mergeCell ref="Y830:AF830"/>
    <mergeCell ref="C827:K827"/>
    <mergeCell ref="L827:P827"/>
    <mergeCell ref="Q827:X827"/>
    <mergeCell ref="Y827:AF827"/>
    <mergeCell ref="C828:K828"/>
    <mergeCell ref="L828:P828"/>
    <mergeCell ref="Q828:X828"/>
    <mergeCell ref="Y828:AF828"/>
    <mergeCell ref="C825:K825"/>
    <mergeCell ref="L825:P825"/>
    <mergeCell ref="Q825:X825"/>
    <mergeCell ref="Y825:AF825"/>
    <mergeCell ref="C826:K826"/>
    <mergeCell ref="L826:P826"/>
    <mergeCell ref="Q826:X826"/>
    <mergeCell ref="Y826:AF826"/>
    <mergeCell ref="C835:K835"/>
    <mergeCell ref="L835:P835"/>
    <mergeCell ref="Q835:X835"/>
    <mergeCell ref="Y835:AF835"/>
    <mergeCell ref="C836:K836"/>
    <mergeCell ref="L836:P836"/>
    <mergeCell ref="Q836:X836"/>
    <mergeCell ref="Y836:AF836"/>
    <mergeCell ref="C833:K833"/>
    <mergeCell ref="L833:P833"/>
    <mergeCell ref="Q833:X833"/>
    <mergeCell ref="Y833:AF833"/>
    <mergeCell ref="C834:K834"/>
    <mergeCell ref="L834:P834"/>
    <mergeCell ref="Q834:X834"/>
    <mergeCell ref="Y834:AF834"/>
    <mergeCell ref="L831:P831"/>
    <mergeCell ref="Q831:X831"/>
    <mergeCell ref="C832:K832"/>
    <mergeCell ref="L832:P832"/>
    <mergeCell ref="Q832:X832"/>
    <mergeCell ref="Y832:AF832"/>
    <mergeCell ref="C846:L846"/>
    <mergeCell ref="M846:P846"/>
    <mergeCell ref="Q846:T846"/>
    <mergeCell ref="U846:X846"/>
    <mergeCell ref="Y846:AB846"/>
    <mergeCell ref="AC846:AF846"/>
    <mergeCell ref="C845:L845"/>
    <mergeCell ref="M845:P845"/>
    <mergeCell ref="Q845:T845"/>
    <mergeCell ref="U845:X845"/>
    <mergeCell ref="Y845:AB845"/>
    <mergeCell ref="AC845:AF845"/>
    <mergeCell ref="C838:AF839"/>
    <mergeCell ref="C843:L844"/>
    <mergeCell ref="M843:AF843"/>
    <mergeCell ref="M844:P844"/>
    <mergeCell ref="Q844:T844"/>
    <mergeCell ref="U844:X844"/>
    <mergeCell ref="Y844:AB844"/>
    <mergeCell ref="AC844:AF844"/>
    <mergeCell ref="C849:L849"/>
    <mergeCell ref="M849:P849"/>
    <mergeCell ref="Q849:T849"/>
    <mergeCell ref="U849:X849"/>
    <mergeCell ref="Y849:AB849"/>
    <mergeCell ref="AC849:AF849"/>
    <mergeCell ref="C848:L848"/>
    <mergeCell ref="M848:P848"/>
    <mergeCell ref="Q848:T848"/>
    <mergeCell ref="U848:X848"/>
    <mergeCell ref="Y848:AB848"/>
    <mergeCell ref="AC848:AF848"/>
    <mergeCell ref="C847:L847"/>
    <mergeCell ref="M847:P847"/>
    <mergeCell ref="Q847:T847"/>
    <mergeCell ref="U847:X847"/>
    <mergeCell ref="Y847:AB847"/>
    <mergeCell ref="AC847:AF847"/>
    <mergeCell ref="C852:L852"/>
    <mergeCell ref="M852:P852"/>
    <mergeCell ref="Q852:T852"/>
    <mergeCell ref="U852:X852"/>
    <mergeCell ref="Y852:AB852"/>
    <mergeCell ref="AC852:AF852"/>
    <mergeCell ref="C851:L851"/>
    <mergeCell ref="M851:P851"/>
    <mergeCell ref="Q851:T851"/>
    <mergeCell ref="U851:X851"/>
    <mergeCell ref="Y851:AB851"/>
    <mergeCell ref="AC851:AF851"/>
    <mergeCell ref="C850:L850"/>
    <mergeCell ref="M850:P850"/>
    <mergeCell ref="Q850:T850"/>
    <mergeCell ref="U850:X850"/>
    <mergeCell ref="Y850:AB850"/>
    <mergeCell ref="AC850:AF850"/>
    <mergeCell ref="C855:L855"/>
    <mergeCell ref="M855:P855"/>
    <mergeCell ref="Q855:T855"/>
    <mergeCell ref="U855:X855"/>
    <mergeCell ref="Y855:AB855"/>
    <mergeCell ref="AC855:AF855"/>
    <mergeCell ref="C854:L854"/>
    <mergeCell ref="M854:P854"/>
    <mergeCell ref="Q854:T854"/>
    <mergeCell ref="U854:X854"/>
    <mergeCell ref="Y854:AB854"/>
    <mergeCell ref="AC854:AF854"/>
    <mergeCell ref="C853:L853"/>
    <mergeCell ref="M853:P853"/>
    <mergeCell ref="Q853:T853"/>
    <mergeCell ref="U853:X853"/>
    <mergeCell ref="Y853:AB853"/>
    <mergeCell ref="AC853:AF853"/>
    <mergeCell ref="C858:L858"/>
    <mergeCell ref="M858:P858"/>
    <mergeCell ref="Q858:T858"/>
    <mergeCell ref="U858:X858"/>
    <mergeCell ref="Y858:AB858"/>
    <mergeCell ref="AC858:AF858"/>
    <mergeCell ref="C857:L857"/>
    <mergeCell ref="M857:P857"/>
    <mergeCell ref="Q857:T857"/>
    <mergeCell ref="U857:X857"/>
    <mergeCell ref="Y857:AB857"/>
    <mergeCell ref="AC857:AF857"/>
    <mergeCell ref="C856:L856"/>
    <mergeCell ref="M856:P856"/>
    <mergeCell ref="Q856:T856"/>
    <mergeCell ref="U856:X856"/>
    <mergeCell ref="Y856:AB856"/>
    <mergeCell ref="AC856:AF856"/>
    <mergeCell ref="C861:L861"/>
    <mergeCell ref="M861:P861"/>
    <mergeCell ref="Q861:T861"/>
    <mergeCell ref="U861:X861"/>
    <mergeCell ref="Y861:AB861"/>
    <mergeCell ref="AC861:AF861"/>
    <mergeCell ref="C860:L860"/>
    <mergeCell ref="M860:P860"/>
    <mergeCell ref="Q860:T860"/>
    <mergeCell ref="U860:X860"/>
    <mergeCell ref="Y860:AB860"/>
    <mergeCell ref="AC860:AF860"/>
    <mergeCell ref="C859:L859"/>
    <mergeCell ref="M859:P859"/>
    <mergeCell ref="Q859:T859"/>
    <mergeCell ref="U859:X859"/>
    <mergeCell ref="Y859:AB859"/>
    <mergeCell ref="AC859:AF859"/>
    <mergeCell ref="C864:L864"/>
    <mergeCell ref="M864:P864"/>
    <mergeCell ref="Q864:T864"/>
    <mergeCell ref="U864:X864"/>
    <mergeCell ref="Y864:AB864"/>
    <mergeCell ref="AC864:AF864"/>
    <mergeCell ref="C863:L863"/>
    <mergeCell ref="M863:P863"/>
    <mergeCell ref="Q863:T863"/>
    <mergeCell ref="U863:X863"/>
    <mergeCell ref="Y863:AB863"/>
    <mergeCell ref="AC863:AF863"/>
    <mergeCell ref="C862:L862"/>
    <mergeCell ref="M862:P862"/>
    <mergeCell ref="Q862:T862"/>
    <mergeCell ref="U862:X862"/>
    <mergeCell ref="Y862:AB862"/>
    <mergeCell ref="AC862:AF862"/>
    <mergeCell ref="C870:L870"/>
    <mergeCell ref="M870:P870"/>
    <mergeCell ref="Q870:T870"/>
    <mergeCell ref="U870:X870"/>
    <mergeCell ref="Y870:AB870"/>
    <mergeCell ref="AC870:AF870"/>
    <mergeCell ref="C869:L869"/>
    <mergeCell ref="M869:P869"/>
    <mergeCell ref="Q869:T869"/>
    <mergeCell ref="U869:X869"/>
    <mergeCell ref="Y869:AB869"/>
    <mergeCell ref="AC869:AF869"/>
    <mergeCell ref="C867:L868"/>
    <mergeCell ref="M867:AF867"/>
    <mergeCell ref="M868:P868"/>
    <mergeCell ref="Q868:T868"/>
    <mergeCell ref="U868:X868"/>
    <mergeCell ref="Y868:AB868"/>
    <mergeCell ref="AC868:AF868"/>
    <mergeCell ref="C873:L873"/>
    <mergeCell ref="M873:P873"/>
    <mergeCell ref="Q873:T873"/>
    <mergeCell ref="U873:X873"/>
    <mergeCell ref="Y873:AB873"/>
    <mergeCell ref="AC873:AF873"/>
    <mergeCell ref="C872:L872"/>
    <mergeCell ref="M872:P872"/>
    <mergeCell ref="Q872:T872"/>
    <mergeCell ref="U872:X872"/>
    <mergeCell ref="Y872:AB872"/>
    <mergeCell ref="AC872:AF872"/>
    <mergeCell ref="C871:L871"/>
    <mergeCell ref="M871:P871"/>
    <mergeCell ref="Q871:T871"/>
    <mergeCell ref="U871:X871"/>
    <mergeCell ref="Y871:AB871"/>
    <mergeCell ref="AC871:AF871"/>
    <mergeCell ref="C876:L876"/>
    <mergeCell ref="M876:P876"/>
    <mergeCell ref="Q876:T876"/>
    <mergeCell ref="U876:X876"/>
    <mergeCell ref="Y876:AB876"/>
    <mergeCell ref="AC876:AF876"/>
    <mergeCell ref="C875:L875"/>
    <mergeCell ref="M875:P875"/>
    <mergeCell ref="Q875:T875"/>
    <mergeCell ref="U875:X875"/>
    <mergeCell ref="Y875:AB875"/>
    <mergeCell ref="AC875:AF875"/>
    <mergeCell ref="C874:L874"/>
    <mergeCell ref="M874:P874"/>
    <mergeCell ref="Q874:T874"/>
    <mergeCell ref="U874:X874"/>
    <mergeCell ref="Y874:AB874"/>
    <mergeCell ref="AC874:AF874"/>
    <mergeCell ref="C879:L879"/>
    <mergeCell ref="M879:P879"/>
    <mergeCell ref="Q879:T879"/>
    <mergeCell ref="U879:X879"/>
    <mergeCell ref="Y879:AB879"/>
    <mergeCell ref="AC879:AF879"/>
    <mergeCell ref="C878:L878"/>
    <mergeCell ref="M878:P878"/>
    <mergeCell ref="Q878:T878"/>
    <mergeCell ref="U878:X878"/>
    <mergeCell ref="Y878:AB878"/>
    <mergeCell ref="AC878:AF878"/>
    <mergeCell ref="C877:L877"/>
    <mergeCell ref="M877:P877"/>
    <mergeCell ref="Q877:T877"/>
    <mergeCell ref="U877:X877"/>
    <mergeCell ref="Y877:AB877"/>
    <mergeCell ref="AC877:AF877"/>
    <mergeCell ref="C882:L882"/>
    <mergeCell ref="M882:P882"/>
    <mergeCell ref="Q882:T882"/>
    <mergeCell ref="U882:X882"/>
    <mergeCell ref="Y882:AB882"/>
    <mergeCell ref="AC882:AF882"/>
    <mergeCell ref="C881:L881"/>
    <mergeCell ref="M881:P881"/>
    <mergeCell ref="Q881:T881"/>
    <mergeCell ref="U881:X881"/>
    <mergeCell ref="Y881:AB881"/>
    <mergeCell ref="AC881:AF881"/>
    <mergeCell ref="C880:L880"/>
    <mergeCell ref="M880:P880"/>
    <mergeCell ref="Q880:T880"/>
    <mergeCell ref="U880:X880"/>
    <mergeCell ref="Y880:AB880"/>
    <mergeCell ref="AC880:AF880"/>
    <mergeCell ref="C885:L885"/>
    <mergeCell ref="M885:P885"/>
    <mergeCell ref="Q885:T885"/>
    <mergeCell ref="U885:X885"/>
    <mergeCell ref="Y885:AB885"/>
    <mergeCell ref="AC885:AF885"/>
    <mergeCell ref="C884:L884"/>
    <mergeCell ref="M884:P884"/>
    <mergeCell ref="Q884:T884"/>
    <mergeCell ref="U884:X884"/>
    <mergeCell ref="Y884:AB884"/>
    <mergeCell ref="AC884:AF884"/>
    <mergeCell ref="C883:L883"/>
    <mergeCell ref="M883:P883"/>
    <mergeCell ref="Q883:T883"/>
    <mergeCell ref="U883:X883"/>
    <mergeCell ref="Y883:AB883"/>
    <mergeCell ref="AC883:AF883"/>
    <mergeCell ref="C957:AF957"/>
    <mergeCell ref="C963:AF964"/>
    <mergeCell ref="C890:AF891"/>
    <mergeCell ref="C888:L888"/>
    <mergeCell ref="M888:P888"/>
    <mergeCell ref="Q888:T888"/>
    <mergeCell ref="U888:X888"/>
    <mergeCell ref="Y888:AB888"/>
    <mergeCell ref="AC888:AF888"/>
    <mergeCell ref="C887:L887"/>
    <mergeCell ref="M887:P887"/>
    <mergeCell ref="Q887:T887"/>
    <mergeCell ref="U887:X887"/>
    <mergeCell ref="Y887:AB887"/>
    <mergeCell ref="AC887:AF887"/>
    <mergeCell ref="C886:L886"/>
    <mergeCell ref="M886:P886"/>
    <mergeCell ref="Q886:T886"/>
    <mergeCell ref="U886:X886"/>
    <mergeCell ref="Y886:AB886"/>
    <mergeCell ref="AC886:AF886"/>
  </mergeCells>
  <conditionalFormatting sqref="AI383:AM386 AM387:AM389 AM405:AM410 AI410:AL410 AI390:AM390">
    <cfRule type="cellIs" dxfId="35" priority="43" operator="lessThan">
      <formula>0</formula>
    </cfRule>
    <cfRule type="cellIs" dxfId="34" priority="44" operator="greaterThan">
      <formula>0</formula>
    </cfRule>
    <cfRule type="cellIs" dxfId="33" priority="45" operator="lessThan">
      <formula>0</formula>
    </cfRule>
    <cfRule type="cellIs" dxfId="32" priority="46" operator="greaterThan">
      <formula>0</formula>
    </cfRule>
  </conditionalFormatting>
  <conditionalFormatting sqref="AO383:AO390 AO417:AO423 AL714:AM715 BA266:BH270 BC323:BK327 BC363:BK363 BA272:BH276 BA278:BH279 BA303:BH306 BC329:BK333 BC335:BK336 AR262:AY279 AI262:AP279 AS319:BA336 AI319:AQ319 AI359:AQ363 AO425:AO433 AI301:AP306 AI323:AQ331 AJ320:AQ322 AI333:AQ336 AJ332:AQ332">
    <cfRule type="cellIs" dxfId="31" priority="41" operator="lessThan">
      <formula>0</formula>
    </cfRule>
    <cfRule type="cellIs" dxfId="30" priority="42" operator="greaterThan">
      <formula>0</formula>
    </cfRule>
  </conditionalFormatting>
  <conditionalFormatting sqref="AK418:AM423 AK428:AM433 AL450:AM452 AO452:AP452 AM425:AM427 AM499:AM500 AL583:AM585 AO585:AP585 AO592:AP597 AI616:AN618 AL702:AM702 AO696:AP702 AO714:AP715 AM714:AM715 AO781:AP792 AL538:AM543 AO538:AP543 AO507:AO510 AL507:AL516 AM507:AM515 AO849:AO864 AM849:AM867 AO468:AP480 AL468:AM480 AO824:AO840 AL824:AM843 AM528:AM529">
    <cfRule type="cellIs" dxfId="29" priority="39" operator="lessThan">
      <formula>0</formula>
    </cfRule>
    <cfRule type="cellIs" dxfId="28" priority="40" operator="greaterThan">
      <formula>0</formula>
    </cfRule>
  </conditionalFormatting>
  <conditionalFormatting sqref="AL714:AM715 AL720:AM720 AL722:AM758">
    <cfRule type="cellIs" priority="47" stopIfTrue="1" operator="greaterThan">
      <formula>0</formula>
    </cfRule>
  </conditionalFormatting>
  <conditionalFormatting sqref="AO448:AP452 AO714:AP715 AM507:AM516 AM528:AM529">
    <cfRule type="cellIs" dxfId="27" priority="34" operator="lessThan">
      <formula>0</formula>
    </cfRule>
    <cfRule type="cellIs" dxfId="26" priority="35" operator="greaterThan">
      <formula>0</formula>
    </cfRule>
    <cfRule type="cellIs" priority="36" stopIfTrue="1" operator="greaterThan">
      <formula>0</formula>
    </cfRule>
    <cfRule type="cellIs" priority="37" stopIfTrue="1" operator="greaterThan">
      <formula>0</formula>
    </cfRule>
    <cfRule type="cellIs" priority="38" stopIfTrue="1" operator="greaterThan">
      <formula>0</formula>
    </cfRule>
  </conditionalFormatting>
  <conditionalFormatting sqref="AI618:AN618">
    <cfRule type="cellIs" dxfId="25" priority="32" operator="lessThan">
      <formula>0</formula>
    </cfRule>
    <cfRule type="cellIs" dxfId="24" priority="33" operator="greaterThan">
      <formula>0</formula>
    </cfRule>
  </conditionalFormatting>
  <conditionalFormatting sqref="AO691:AP695 AM720 AO724:AP724 AO722:AP722 AO735:AP735 AO726:AP726 AO740:AP740 AM722:AM726 AO737:AP738 AM728:AM759">
    <cfRule type="cellIs" dxfId="23" priority="30" stopIfTrue="1" operator="lessThan">
      <formula>0</formula>
    </cfRule>
    <cfRule type="cellIs" dxfId="22" priority="31" stopIfTrue="1" operator="greaterThan">
      <formula>0</formula>
    </cfRule>
  </conditionalFormatting>
  <conditionalFormatting sqref="AL718:AM720 AL722:AM759">
    <cfRule type="cellIs" dxfId="21" priority="22" stopIfTrue="1" operator="lessThan">
      <formula>0</formula>
    </cfRule>
    <cfRule type="cellIs" dxfId="20" priority="23" stopIfTrue="1" operator="greaterThan">
      <formula>0</formula>
    </cfRule>
  </conditionalFormatting>
  <conditionalFormatting sqref="AL727:AM727 AM718:AM719 AO727:AP727 AO718:AP720 AO729:AP729">
    <cfRule type="cellIs" dxfId="19" priority="24" stopIfTrue="1" operator="lessThan">
      <formula>0</formula>
    </cfRule>
    <cfRule type="cellIs" dxfId="18" priority="25" stopIfTrue="1" operator="greaterThan">
      <formula>0</formula>
    </cfRule>
  </conditionalFormatting>
  <conditionalFormatting sqref="AL718:AM719">
    <cfRule type="cellIs" priority="26" stopIfTrue="1" operator="greaterThan">
      <formula>0</formula>
    </cfRule>
  </conditionalFormatting>
  <conditionalFormatting sqref="AO718:AP720 AO722:AP757">
    <cfRule type="cellIs" dxfId="17" priority="27" stopIfTrue="1" operator="lessThan">
      <formula>0</formula>
    </cfRule>
    <cfRule type="cellIs" dxfId="16" priority="28" stopIfTrue="1" operator="greaterThan">
      <formula>0</formula>
    </cfRule>
    <cfRule type="cellIs" priority="29" stopIfTrue="1" operator="greaterThan">
      <formula>0</formula>
    </cfRule>
  </conditionalFormatting>
  <conditionalFormatting sqref="AL764:AM766">
    <cfRule type="cellIs" dxfId="15" priority="14" stopIfTrue="1" operator="lessThan">
      <formula>0</formula>
    </cfRule>
    <cfRule type="cellIs" dxfId="14" priority="15" stopIfTrue="1" operator="greaterThan">
      <formula>0</formula>
    </cfRule>
  </conditionalFormatting>
  <conditionalFormatting sqref="AO764:AP766 AM764:AM766">
    <cfRule type="cellIs" dxfId="13" priority="16" stopIfTrue="1" operator="lessThan">
      <formula>0</formula>
    </cfRule>
    <cfRule type="cellIs" dxfId="12" priority="17" stopIfTrue="1" operator="greaterThan">
      <formula>0</formula>
    </cfRule>
  </conditionalFormatting>
  <conditionalFormatting sqref="AL764:AM766">
    <cfRule type="cellIs" priority="18" stopIfTrue="1" operator="greaterThan">
      <formula>0</formula>
    </cfRule>
  </conditionalFormatting>
  <conditionalFormatting sqref="AO764:AP766">
    <cfRule type="cellIs" dxfId="11" priority="19" stopIfTrue="1" operator="lessThan">
      <formula>0</formula>
    </cfRule>
    <cfRule type="cellIs" dxfId="10" priority="20" stopIfTrue="1" operator="greaterThan">
      <formula>0</formula>
    </cfRule>
    <cfRule type="cellIs" priority="21" stopIfTrue="1" operator="greaterThan">
      <formula>0</formula>
    </cfRule>
  </conditionalFormatting>
  <conditionalFormatting sqref="AO653:AP654">
    <cfRule type="cellIs" dxfId="9" priority="12" operator="lessThan">
      <formula>0</formula>
    </cfRule>
    <cfRule type="cellIs" dxfId="8" priority="13" operator="greaterThan">
      <formula>0</formula>
    </cfRule>
  </conditionalFormatting>
  <conditionalFormatting sqref="BA290:BH294 BA296:BH300 AR286:AY300 AI286:AP300">
    <cfRule type="cellIs" dxfId="7" priority="10" operator="lessThan">
      <formula>0</formula>
    </cfRule>
    <cfRule type="cellIs" dxfId="6" priority="11" operator="greaterThan">
      <formula>0</formula>
    </cfRule>
  </conditionalFormatting>
  <conditionalFormatting sqref="BC348:BK352 BC354:BK358 AS344:BA358 AI344:AQ344 AI348:AQ356 AJ345:AQ347 AI358:AQ358 AJ357:AQ357">
    <cfRule type="cellIs" dxfId="5" priority="8" operator="lessThan">
      <formula>0</formula>
    </cfRule>
    <cfRule type="cellIs" dxfId="4" priority="9" operator="greaterThan">
      <formula>0</formula>
    </cfRule>
  </conditionalFormatting>
  <conditionalFormatting sqref="AM522:AM527">
    <cfRule type="cellIs" dxfId="3" priority="1" operator="lessThan">
      <formula>0</formula>
    </cfRule>
    <cfRule type="cellIs" dxfId="2" priority="2" operator="greaterThan">
      <formula>0</formula>
    </cfRule>
    <cfRule type="cellIs" priority="3" stopIfTrue="1" operator="greaterThan">
      <formula>0</formula>
    </cfRule>
    <cfRule type="cellIs" priority="4" stopIfTrue="1" operator="greaterThan">
      <formula>0</formula>
    </cfRule>
    <cfRule type="cellIs" priority="5" stopIfTrue="1" operator="greaterThan">
      <formula>0</formula>
    </cfRule>
  </conditionalFormatting>
  <conditionalFormatting sqref="AO522:AO525 AL522:AM527">
    <cfRule type="cellIs" dxfId="1" priority="6" operator="lessThan">
      <formula>0</formula>
    </cfRule>
    <cfRule type="cellIs" dxfId="0" priority="7" operator="greaterThan">
      <formula>0</formula>
    </cfRule>
  </conditionalFormatting>
  <pageMargins left="0.25" right="0.25" top="0.75" bottom="0.75" header="0.3" footer="0.3"/>
  <pageSetup paperSize="9" scale="49" orientation="portrait" r:id="rId1"/>
  <rowBreaks count="13" manualBreakCount="13">
    <brk id="75" max="31" man="1"/>
    <brk id="146" max="31" man="1"/>
    <brk id="229" max="31" man="1"/>
    <brk id="300" max="31" man="1"/>
    <brk id="373" max="31" man="1"/>
    <brk id="418" max="31" man="1"/>
    <brk id="494" max="31" man="1"/>
    <brk id="545" max="31" man="1"/>
    <brk id="619" max="31" man="1"/>
    <brk id="712" max="31" man="1"/>
    <brk id="792" max="31" man="1"/>
    <brk id="840" max="31" man="1"/>
    <brk id="940" max="31" man="1"/>
  </rowBreaks>
  <colBreaks count="1" manualBreakCount="1">
    <brk id="3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2021</vt:lpstr>
      <vt:lpstr>'2021'!Oblasť_tlače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2022-06-28T11:21:23Z</dcterms:modified>
</cp:coreProperties>
</file>