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RTING\uctaren\uzávierka 2022\"/>
    </mc:Choice>
  </mc:AlternateContent>
  <xr:revisionPtr revIDLastSave="0" documentId="13_ncr:1_{5A7E9064-B162-4701-93E4-07B0CA67FC67}" xr6:coauthVersionLast="36" xr6:coauthVersionMax="36" xr10:uidLastSave="{00000000-0000-0000-0000-000000000000}"/>
  <bookViews>
    <workbookView xWindow="120" yWindow="132" windowWidth="19020" windowHeight="7752" xr2:uid="{00000000-000D-0000-FFFF-FFFF00000000}"/>
  </bookViews>
  <sheets>
    <sheet name="Hárok1" sheetId="1" r:id="rId1"/>
    <sheet name="Hárok2" sheetId="2" r:id="rId2"/>
  </sheets>
  <calcPr calcId="191029"/>
</workbook>
</file>

<file path=xl/calcChain.xml><?xml version="1.0" encoding="utf-8"?>
<calcChain xmlns="http://schemas.openxmlformats.org/spreadsheetml/2006/main">
  <c r="C50" i="1" l="1"/>
  <c r="C25" i="1"/>
  <c r="D52" i="1" l="1"/>
  <c r="D25" i="1"/>
  <c r="C13" i="1"/>
  <c r="D29" i="1"/>
  <c r="D40" i="1" l="1"/>
  <c r="D28" i="1"/>
  <c r="D9" i="1"/>
  <c r="D26" i="1" s="1"/>
  <c r="D55" i="1" s="1"/>
  <c r="C53" i="1" s="1"/>
  <c r="D50" i="2" l="1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l="1"/>
  <c r="C55" i="2" s="1"/>
  <c r="C40" i="1"/>
  <c r="C9" i="1" l="1"/>
  <c r="C26" i="1" s="1"/>
  <c r="C28" i="1" l="1"/>
  <c r="C52" i="1" s="1"/>
  <c r="C55" i="1" l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<sst xmlns="http://schemas.openxmlformats.org/spreadsheetml/2006/main" count="224" uniqueCount="114">
  <si>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</si>
  <si>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</si>
  <si>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</si>
  <si>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</si>
  <si>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</si>
  <si>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</si>
  <si>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</si>
  <si>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</si>
  <si>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</si>
  <si>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</si>
  <si>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</si>
  <si>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</si>
  <si>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</si>
  <si>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</si>
  <si>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</si>
  <si>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</si>
  <si>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</si>
  <si>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</si>
  <si>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</si>
  <si>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</si>
  <si>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</si>
  <si>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</si>
  <si>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</si>
  <si>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</si>
  <si>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</si>
  <si>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</si>
  <si>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</si>
  <si>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</si>
  <si>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</si>
  <si>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</si>
  <si>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</si>
  <si>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</si>
  <si>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</si>
  <si>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</si>
  <si>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</si>
  <si>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</si>
  <si>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</si>
  <si>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</si>
  <si>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</si>
  <si>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</si>
  <si>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</si>
  <si>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</si>
  <si>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</si>
  <si>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</si>
  <si>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</si>
  <si>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</si>
  <si>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</si>
  <si>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</si>
  <si>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</si>
  <si>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</si>
  <si>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</si>
  <si>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</si>
  <si>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</si>
  <si>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</si>
  <si>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</si>
  <si>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</si>
  <si>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</si>
  <si>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</si>
  <si>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</si>
  <si>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</si>
  <si>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</si>
  <si>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</si>
  <si>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</si>
  <si>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</si>
  <si>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</si>
  <si>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</si>
  <si>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</si>
  <si>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</si>
  <si>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</si>
  <si>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</si>
  <si>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</si>
  <si>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</si>
  <si>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</si>
  <si>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</si>
  <si>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</si>
  <si>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</si>
  <si>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</si>
  <si>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</si>
  <si>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</si>
  <si>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</si>
  <si>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</si>
  <si>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</si>
  <si>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</si>
  <si>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</si>
  <si>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</si>
  <si>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</si>
  <si>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</si>
  <si>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</si>
  <si>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</si>
  <si>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</si>
  <si>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</si>
  <si>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</si>
  <si>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</si>
  <si>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</si>
  <si>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</si>
  <si>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</si>
  <si>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</si>
  <si>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</si>
  <si>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</si>
  <si>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</si>
  <si>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</si>
  <si>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</si>
  <si>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</si>
  <si>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</si>
  <si>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</si>
  <si>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</si>
  <si>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</si>
  <si>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</si>
  <si>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</si>
  <si>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</si>
  <si>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</si>
  <si>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</si>
  <si>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2021</t>
  </si>
  <si>
    <t>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</si>
</sst>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3" fillId="0" borderId="0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2"/>
  <sheetViews>
    <sheetView tabSelected="1" view="pageLayout" topLeftCell="A49" zoomScaleNormal="100" workbookViewId="0">
      <selection activeCell="C51" sqref="C51"/>
    </sheetView>
  </sheetViews>
  <sheetFormatPr defaultRowHeight="14.4" x14ac:dyDescent="0.3"/>
  <cols>
    <col min="1" max="1" width="6.88671875" customWidth="1"/>
    <col min="2" max="2" width="50.5546875" customWidth="1"/>
    <col min="3" max="4" width="14.109375" style="30" customWidth="1"/>
  </cols>
  <sheetData>
    <row r="2" spans="1:4" x14ac:dyDescent="0.3">
      <c r="A2" s="1" t="s">
        <v>32</v>
      </c>
    </row>
    <row r="3" spans="1:4" x14ac:dyDescent="0.3">
      <c r="A3" s="51" t="s">
        <v>107</v>
      </c>
    </row>
    <row r="4" spans="1:4" ht="15" thickBot="1" x14ac:dyDescent="0.35">
      <c r="A4" s="1" t="s">
        <v>59</v>
      </c>
      <c r="B4" s="1"/>
    </row>
    <row r="5" spans="1:4" ht="15" hidden="1" thickBot="1" x14ac:dyDescent="0.35"/>
    <row r="6" spans="1:4" ht="15" thickBot="1" x14ac:dyDescent="0.35">
      <c r="A6" s="15" t="s">
        <v>1</v>
      </c>
      <c r="B6" s="15" t="s">
        <v>0</v>
      </c>
      <c r="C6" s="31" t="s">
        <v>113</v>
      </c>
      <c r="D6" s="31" t="s">
        <v>112</v>
      </c>
    </row>
    <row r="7" spans="1:4" ht="15" thickBot="1" x14ac:dyDescent="0.35">
      <c r="A7" s="22" t="s">
        <v>2</v>
      </c>
      <c r="B7" s="23" t="s">
        <v>31</v>
      </c>
      <c r="C7" s="32">
        <v>1294939.29</v>
      </c>
      <c r="D7" s="32">
        <v>419078.41</v>
      </c>
    </row>
    <row r="8" spans="1:4" ht="15" thickBot="1" x14ac:dyDescent="0.35">
      <c r="A8" s="26"/>
      <c r="B8" s="27"/>
      <c r="C8" s="34"/>
      <c r="D8" s="34"/>
    </row>
    <row r="9" spans="1:4" x14ac:dyDescent="0.3">
      <c r="A9" s="6" t="s">
        <v>3</v>
      </c>
      <c r="B9" s="28" t="s">
        <v>68</v>
      </c>
      <c r="C9" s="36">
        <f>SUM(C10:C19)</f>
        <v>1224972.69</v>
      </c>
      <c r="D9" s="36">
        <f>SUM(D10:D19)</f>
        <v>651139.24</v>
      </c>
    </row>
    <row r="10" spans="1:4" x14ac:dyDescent="0.3">
      <c r="A10" s="17" t="s">
        <v>4</v>
      </c>
      <c r="B10" s="2" t="s">
        <v>15</v>
      </c>
      <c r="C10" s="37">
        <v>332879.3</v>
      </c>
      <c r="D10" s="37">
        <v>521279.01</v>
      </c>
    </row>
    <row r="11" spans="1:4" x14ac:dyDescent="0.3">
      <c r="A11" s="17" t="s">
        <v>5</v>
      </c>
      <c r="B11" s="2" t="s">
        <v>56</v>
      </c>
      <c r="C11" s="37">
        <v>3228.58</v>
      </c>
      <c r="D11" s="37">
        <v>1823.64</v>
      </c>
    </row>
    <row r="12" spans="1:4" x14ac:dyDescent="0.3">
      <c r="A12" s="17" t="s">
        <v>6</v>
      </c>
      <c r="B12" s="2" t="s">
        <v>57</v>
      </c>
      <c r="C12" s="37">
        <v>775438.85</v>
      </c>
      <c r="D12" s="37">
        <v>87000</v>
      </c>
    </row>
    <row r="13" spans="1:4" x14ac:dyDescent="0.3">
      <c r="A13" s="17" t="s">
        <v>7</v>
      </c>
      <c r="B13" s="2" t="s">
        <v>58</v>
      </c>
      <c r="C13" s="37">
        <f>4186.06+852.08</f>
        <v>5038.1400000000003</v>
      </c>
      <c r="D13" s="37">
        <v>-2261.3000000000002</v>
      </c>
    </row>
    <row r="14" spans="1:4" x14ac:dyDescent="0.3">
      <c r="A14" s="17" t="s">
        <v>8</v>
      </c>
      <c r="B14" s="2" t="s">
        <v>65</v>
      </c>
      <c r="C14" s="37">
        <v>115120.76</v>
      </c>
      <c r="D14" s="37">
        <v>51350.13</v>
      </c>
    </row>
    <row r="15" spans="1:4" x14ac:dyDescent="0.3">
      <c r="A15" s="17" t="s">
        <v>17</v>
      </c>
      <c r="B15" s="2" t="s">
        <v>66</v>
      </c>
      <c r="C15" s="37">
        <v>-6614.94</v>
      </c>
      <c r="D15" s="37">
        <v>0</v>
      </c>
    </row>
    <row r="16" spans="1:4" x14ac:dyDescent="0.3">
      <c r="A16" s="17" t="s">
        <v>20</v>
      </c>
      <c r="B16" s="2" t="s">
        <v>21</v>
      </c>
      <c r="C16" s="37">
        <v>32</v>
      </c>
      <c r="D16" s="37">
        <v>31.09</v>
      </c>
    </row>
    <row r="17" spans="1:4" x14ac:dyDescent="0.3">
      <c r="A17" s="17" t="s">
        <v>62</v>
      </c>
      <c r="B17" s="2" t="s">
        <v>67</v>
      </c>
      <c r="C17" s="37">
        <v>0</v>
      </c>
      <c r="D17" s="37">
        <v>0</v>
      </c>
    </row>
    <row r="18" spans="1:4" x14ac:dyDescent="0.3">
      <c r="A18" s="17" t="s">
        <v>63</v>
      </c>
      <c r="B18" s="2" t="s">
        <v>84</v>
      </c>
      <c r="C18" s="37">
        <v>-150</v>
      </c>
      <c r="D18" s="37">
        <v>-8083.33</v>
      </c>
    </row>
    <row r="19" spans="1:4" x14ac:dyDescent="0.3">
      <c r="A19" s="17" t="s">
        <v>64</v>
      </c>
      <c r="B19" s="2" t="s">
        <v>16</v>
      </c>
      <c r="C19" s="37">
        <v>0</v>
      </c>
      <c r="D19" s="37">
        <v>0</v>
      </c>
    </row>
    <row r="20" spans="1:4" x14ac:dyDescent="0.3">
      <c r="A20" s="17" t="s">
        <v>9</v>
      </c>
      <c r="B20" s="2" t="s">
        <v>83</v>
      </c>
      <c r="C20" s="37">
        <v>-1519685.33</v>
      </c>
      <c r="D20" s="37">
        <v>-3123517.04</v>
      </c>
    </row>
    <row r="21" spans="1:4" x14ac:dyDescent="0.3">
      <c r="A21" s="17" t="s">
        <v>10</v>
      </c>
      <c r="B21" s="2" t="s">
        <v>18</v>
      </c>
      <c r="C21" s="37">
        <v>-4899693.58</v>
      </c>
      <c r="D21" s="37">
        <v>1026965.83</v>
      </c>
    </row>
    <row r="22" spans="1:4" x14ac:dyDescent="0.3">
      <c r="A22" s="17" t="s">
        <v>11</v>
      </c>
      <c r="B22" s="2" t="s">
        <v>19</v>
      </c>
      <c r="C22" s="37">
        <v>1811935.11</v>
      </c>
      <c r="D22" s="37">
        <v>1699411.46</v>
      </c>
    </row>
    <row r="23" spans="1:4" x14ac:dyDescent="0.3">
      <c r="A23" s="21" t="s">
        <v>12</v>
      </c>
      <c r="B23" s="4" t="s">
        <v>90</v>
      </c>
      <c r="C23" s="39">
        <v>0</v>
      </c>
      <c r="D23" s="39">
        <v>0</v>
      </c>
    </row>
    <row r="24" spans="1:4" x14ac:dyDescent="0.3">
      <c r="A24" s="21" t="s">
        <v>13</v>
      </c>
      <c r="B24" s="4" t="s">
        <v>109</v>
      </c>
      <c r="C24" s="39">
        <v>-516388.74</v>
      </c>
      <c r="D24" s="39">
        <v>-109459.38</v>
      </c>
    </row>
    <row r="25" spans="1:4" ht="15" thickBot="1" x14ac:dyDescent="0.35">
      <c r="A25" s="20" t="s">
        <v>14</v>
      </c>
      <c r="B25" s="11" t="s">
        <v>37</v>
      </c>
      <c r="C25" s="41">
        <f>-65241.96+2296596.1</f>
        <v>2231354.14</v>
      </c>
      <c r="D25" s="41">
        <f>-34383.89+1068182.75</f>
        <v>1033798.86</v>
      </c>
    </row>
    <row r="26" spans="1:4" ht="15" thickBot="1" x14ac:dyDescent="0.35">
      <c r="A26" s="22" t="s">
        <v>38</v>
      </c>
      <c r="B26" s="23" t="s">
        <v>102</v>
      </c>
      <c r="C26" s="32">
        <f>C7+(C9+C20+C21+C22+C24+C25)</f>
        <v>-372566.42000000039</v>
      </c>
      <c r="D26" s="32">
        <f>D7+(D9+D20+D21+D22+D24+D25)</f>
        <v>1597417.3800000001</v>
      </c>
    </row>
    <row r="27" spans="1:4" ht="15" thickBot="1" x14ac:dyDescent="0.35">
      <c r="A27" s="18"/>
      <c r="B27" s="19"/>
      <c r="C27" s="43"/>
      <c r="D27" s="43"/>
    </row>
    <row r="28" spans="1:4" ht="15" thickBot="1" x14ac:dyDescent="0.35">
      <c r="A28" s="22" t="s">
        <v>26</v>
      </c>
      <c r="B28" s="23" t="s">
        <v>103</v>
      </c>
      <c r="C28" s="32">
        <f>SUM(C29:C38)</f>
        <v>-1001329.84</v>
      </c>
      <c r="D28" s="32">
        <f>SUM(D29:D38)</f>
        <v>-3345914.9299999997</v>
      </c>
    </row>
    <row r="29" spans="1:4" x14ac:dyDescent="0.3">
      <c r="A29" s="24" t="s">
        <v>39</v>
      </c>
      <c r="B29" s="16" t="s">
        <v>69</v>
      </c>
      <c r="C29" s="44">
        <v>-919469.19</v>
      </c>
      <c r="D29" s="44">
        <f>-3179752.91-9270.57</f>
        <v>-3189023.48</v>
      </c>
    </row>
    <row r="30" spans="1:4" x14ac:dyDescent="0.3">
      <c r="A30" s="17" t="s">
        <v>40</v>
      </c>
      <c r="B30" s="2" t="s">
        <v>70</v>
      </c>
      <c r="C30" s="37">
        <v>150</v>
      </c>
      <c r="D30" s="37">
        <v>8083.33</v>
      </c>
    </row>
    <row r="31" spans="1:4" x14ac:dyDescent="0.3">
      <c r="A31" s="17" t="s">
        <v>41</v>
      </c>
      <c r="B31" s="2" t="s">
        <v>88</v>
      </c>
      <c r="C31" s="37">
        <v>0</v>
      </c>
      <c r="D31" s="37">
        <v>0</v>
      </c>
    </row>
    <row r="32" spans="1:4" x14ac:dyDescent="0.3">
      <c r="A32" s="17" t="s">
        <v>42</v>
      </c>
      <c r="B32" s="2" t="s">
        <v>89</v>
      </c>
      <c r="C32" s="37">
        <v>0</v>
      </c>
      <c r="D32" s="37">
        <v>0</v>
      </c>
    </row>
    <row r="33" spans="1:4" x14ac:dyDescent="0.3">
      <c r="A33" s="17" t="s">
        <v>43</v>
      </c>
      <c r="B33" s="2" t="s">
        <v>71</v>
      </c>
      <c r="C33" s="37">
        <v>0</v>
      </c>
      <c r="D33" s="37">
        <v>0</v>
      </c>
    </row>
    <row r="34" spans="1:4" x14ac:dyDescent="0.3">
      <c r="A34" s="17" t="s">
        <v>44</v>
      </c>
      <c r="B34" s="2" t="s">
        <v>72</v>
      </c>
      <c r="C34" s="37">
        <v>0</v>
      </c>
      <c r="D34" s="37">
        <v>0</v>
      </c>
    </row>
    <row r="35" spans="1:4" x14ac:dyDescent="0.3">
      <c r="A35" s="17" t="s">
        <v>45</v>
      </c>
      <c r="B35" s="2" t="s">
        <v>73</v>
      </c>
      <c r="C35" s="37">
        <v>0</v>
      </c>
      <c r="D35" s="37">
        <v>0</v>
      </c>
    </row>
    <row r="36" spans="1:4" x14ac:dyDescent="0.3">
      <c r="A36" s="17" t="s">
        <v>46</v>
      </c>
      <c r="B36" s="2" t="s">
        <v>74</v>
      </c>
      <c r="C36" s="37">
        <v>0</v>
      </c>
      <c r="D36" s="37">
        <v>0</v>
      </c>
    </row>
    <row r="37" spans="1:4" x14ac:dyDescent="0.3">
      <c r="A37" s="17" t="s">
        <v>47</v>
      </c>
      <c r="B37" s="2" t="s">
        <v>75</v>
      </c>
      <c r="C37" s="37">
        <v>0</v>
      </c>
      <c r="D37" s="37">
        <v>0</v>
      </c>
    </row>
    <row r="38" spans="1:4" ht="15" thickBot="1" x14ac:dyDescent="0.35">
      <c r="A38" s="20" t="s">
        <v>48</v>
      </c>
      <c r="B38" s="11" t="s">
        <v>50</v>
      </c>
      <c r="C38" s="44">
        <v>-82010.649999999994</v>
      </c>
      <c r="D38" s="44">
        <v>-164974.78</v>
      </c>
    </row>
    <row r="39" spans="1:4" ht="15" thickBot="1" x14ac:dyDescent="0.35">
      <c r="A39" s="18"/>
      <c r="B39" s="19"/>
      <c r="C39" s="52"/>
      <c r="D39" s="52"/>
    </row>
    <row r="40" spans="1:4" ht="15" thickBot="1" x14ac:dyDescent="0.35">
      <c r="A40" s="22" t="s">
        <v>27</v>
      </c>
      <c r="B40" s="23" t="s">
        <v>104</v>
      </c>
      <c r="C40" s="32">
        <f>SUM(C41:C50)</f>
        <v>1037928.05</v>
      </c>
      <c r="D40" s="32">
        <f>SUM(D41:D50)</f>
        <v>1941272.84</v>
      </c>
    </row>
    <row r="41" spans="1:4" x14ac:dyDescent="0.3">
      <c r="A41" s="25" t="s">
        <v>91</v>
      </c>
      <c r="B41" s="8" t="s">
        <v>76</v>
      </c>
      <c r="C41" s="46">
        <v>0</v>
      </c>
      <c r="D41" s="46">
        <v>0</v>
      </c>
    </row>
    <row r="42" spans="1:4" x14ac:dyDescent="0.3">
      <c r="A42" s="17" t="s">
        <v>92</v>
      </c>
      <c r="B42" s="2" t="s">
        <v>77</v>
      </c>
      <c r="C42" s="37">
        <v>-15481</v>
      </c>
      <c r="D42" s="37">
        <v>-14600</v>
      </c>
    </row>
    <row r="43" spans="1:4" x14ac:dyDescent="0.3">
      <c r="A43" s="17" t="s">
        <v>93</v>
      </c>
      <c r="B43" s="2" t="s">
        <v>78</v>
      </c>
      <c r="C43" s="37">
        <v>947549</v>
      </c>
      <c r="D43" s="37">
        <v>2227802.1800000002</v>
      </c>
    </row>
    <row r="44" spans="1:4" x14ac:dyDescent="0.3">
      <c r="A44" s="17" t="s">
        <v>94</v>
      </c>
      <c r="B44" s="2" t="s">
        <v>79</v>
      </c>
      <c r="C44" s="37">
        <v>156282.31</v>
      </c>
      <c r="D44" s="37">
        <v>-245660.1</v>
      </c>
    </row>
    <row r="45" spans="1:4" x14ac:dyDescent="0.3">
      <c r="A45" s="17" t="s">
        <v>96</v>
      </c>
      <c r="B45" s="2" t="s">
        <v>80</v>
      </c>
      <c r="C45" s="37">
        <v>0</v>
      </c>
      <c r="D45" s="37">
        <v>0</v>
      </c>
    </row>
    <row r="46" spans="1:4" x14ac:dyDescent="0.3">
      <c r="A46" s="17" t="s">
        <v>95</v>
      </c>
      <c r="B46" s="2" t="s">
        <v>81</v>
      </c>
      <c r="C46" s="37">
        <v>0</v>
      </c>
      <c r="D46" s="37">
        <v>0</v>
      </c>
    </row>
    <row r="47" spans="1:4" x14ac:dyDescent="0.3">
      <c r="A47" s="17" t="s">
        <v>97</v>
      </c>
      <c r="B47" s="2" t="s">
        <v>60</v>
      </c>
      <c r="C47" s="37">
        <v>0</v>
      </c>
      <c r="D47" s="37">
        <v>0</v>
      </c>
    </row>
    <row r="48" spans="1:4" x14ac:dyDescent="0.3">
      <c r="A48" s="17" t="s">
        <v>98</v>
      </c>
      <c r="B48" s="2" t="s">
        <v>61</v>
      </c>
      <c r="C48" s="37">
        <v>-49878.8</v>
      </c>
      <c r="D48" s="37">
        <v>-16966.240000000002</v>
      </c>
    </row>
    <row r="49" spans="1:4" x14ac:dyDescent="0.3">
      <c r="A49" s="21" t="s">
        <v>99</v>
      </c>
      <c r="B49" s="4" t="s">
        <v>82</v>
      </c>
      <c r="C49" s="39">
        <v>0</v>
      </c>
      <c r="D49" s="39">
        <v>0</v>
      </c>
    </row>
    <row r="50" spans="1:4" ht="15" thickBot="1" x14ac:dyDescent="0.35">
      <c r="A50" s="20" t="s">
        <v>100</v>
      </c>
      <c r="B50" s="11" t="s">
        <v>51</v>
      </c>
      <c r="C50" s="41">
        <f>-54667.79+47509.39+6614.94</f>
        <v>-543.46000000000186</v>
      </c>
      <c r="D50" s="41">
        <v>-9303</v>
      </c>
    </row>
    <row r="51" spans="1:4" ht="15" thickBot="1" x14ac:dyDescent="0.35">
      <c r="A51" s="18"/>
      <c r="B51" s="19"/>
      <c r="C51" s="43"/>
      <c r="D51" s="43"/>
    </row>
    <row r="52" spans="1:4" x14ac:dyDescent="0.3">
      <c r="A52" s="6" t="s">
        <v>28</v>
      </c>
      <c r="B52" s="7" t="s">
        <v>105</v>
      </c>
      <c r="C52" s="46">
        <f>SUM(C26,C28,C40)</f>
        <v>-335968.2100000002</v>
      </c>
      <c r="D52" s="46">
        <f>SUM(D26,D28,D40)+1</f>
        <v>192776.2900000005</v>
      </c>
    </row>
    <row r="53" spans="1:4" x14ac:dyDescent="0.3">
      <c r="A53" s="9" t="s">
        <v>29</v>
      </c>
      <c r="B53" s="3" t="s">
        <v>55</v>
      </c>
      <c r="C53" s="37">
        <f>D55</f>
        <v>382300.20000000048</v>
      </c>
      <c r="D53" s="37">
        <v>189555</v>
      </c>
    </row>
    <row r="54" spans="1:4" x14ac:dyDescent="0.3">
      <c r="A54" s="9" t="s">
        <v>49</v>
      </c>
      <c r="B54" s="2" t="s">
        <v>22</v>
      </c>
      <c r="C54" s="37">
        <v>-32.450000000000003</v>
      </c>
      <c r="D54" s="37">
        <v>-31.09</v>
      </c>
    </row>
    <row r="55" spans="1:4" ht="15" thickBot="1" x14ac:dyDescent="0.35">
      <c r="A55" s="10" t="s">
        <v>101</v>
      </c>
      <c r="B55" s="14" t="s">
        <v>106</v>
      </c>
      <c r="C55" s="42">
        <f>C53+C52+C54</f>
        <v>46299.540000000285</v>
      </c>
      <c r="D55" s="42">
        <f>D53+D52+D54</f>
        <v>382300.20000000048</v>
      </c>
    </row>
    <row r="56" spans="1:4" x14ac:dyDescent="0.3">
      <c r="A56" s="5"/>
      <c r="B56" s="5"/>
      <c r="C56" s="48"/>
      <c r="D56" s="48"/>
    </row>
    <row r="57" spans="1:4" x14ac:dyDescent="0.3">
      <c r="A57" s="5"/>
      <c r="B57" s="5"/>
      <c r="C57" s="48"/>
      <c r="D57" s="48"/>
    </row>
    <row r="58" spans="1:4" x14ac:dyDescent="0.3">
      <c r="A58" s="13" t="s">
        <v>25</v>
      </c>
      <c r="B58" s="5"/>
      <c r="C58" s="48"/>
      <c r="D58" s="48"/>
    </row>
    <row r="59" spans="1:4" x14ac:dyDescent="0.3">
      <c r="A59" t="s">
        <v>33</v>
      </c>
      <c r="B59" s="12"/>
    </row>
    <row r="60" spans="1:4" x14ac:dyDescent="0.3">
      <c r="A60" t="s">
        <v>23</v>
      </c>
      <c r="B60" s="12"/>
    </row>
    <row r="61" spans="1:4" x14ac:dyDescent="0.3">
      <c r="A61" t="s">
        <v>30</v>
      </c>
      <c r="B61" s="12"/>
    </row>
    <row r="62" spans="1:4" x14ac:dyDescent="0.3">
      <c r="A62" t="s">
        <v>52</v>
      </c>
      <c r="B62" s="12"/>
    </row>
    <row r="63" spans="1:4" x14ac:dyDescent="0.3">
      <c r="A63" t="s">
        <v>54</v>
      </c>
      <c r="B63" s="12"/>
    </row>
    <row r="64" spans="1:4" x14ac:dyDescent="0.3">
      <c r="A64" s="29" t="s">
        <v>85</v>
      </c>
    </row>
    <row r="65" spans="1:1" x14ac:dyDescent="0.3">
      <c r="A65" s="29" t="s">
        <v>86</v>
      </c>
    </row>
    <row r="66" spans="1:1" x14ac:dyDescent="0.3">
      <c r="A66" t="s">
        <v>87</v>
      </c>
    </row>
    <row r="67" spans="1:1" x14ac:dyDescent="0.3">
      <c r="A67" t="s">
        <v>24</v>
      </c>
    </row>
    <row r="68" spans="1:1" x14ac:dyDescent="0.3">
      <c r="A68" t="s">
        <v>53</v>
      </c>
    </row>
    <row r="69" spans="1:1" x14ac:dyDescent="0.3">
      <c r="A69" t="s">
        <v>108</v>
      </c>
    </row>
    <row r="70" spans="1:1" x14ac:dyDescent="0.3">
      <c r="A70" t="s">
        <v>34</v>
      </c>
    </row>
    <row r="71" spans="1:1" x14ac:dyDescent="0.3">
      <c r="A71" t="s">
        <v>35</v>
      </c>
    </row>
    <row r="72" spans="1:1" x14ac:dyDescent="0.3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H21" sqref="H21"/>
    </sheetView>
  </sheetViews>
  <sheetFormatPr defaultRowHeight="14.4" x14ac:dyDescent="0.3"/>
  <cols>
    <col min="2" max="2" width="51.109375" bestFit="1" customWidth="1"/>
    <col min="3" max="4" width="8.109375" bestFit="1" customWidth="1"/>
  </cols>
  <sheetData>
    <row r="1" spans="1:4" x14ac:dyDescent="0.3">
      <c r="A1" s="1" t="s">
        <v>32</v>
      </c>
      <c r="C1" s="30"/>
      <c r="D1" s="30"/>
    </row>
    <row r="2" spans="1:4" x14ac:dyDescent="0.3">
      <c r="A2" t="s">
        <v>107</v>
      </c>
      <c r="C2" s="30"/>
      <c r="D2" s="30"/>
    </row>
    <row r="3" spans="1:4" x14ac:dyDescent="0.3">
      <c r="C3" s="30"/>
      <c r="D3" s="30"/>
    </row>
    <row r="4" spans="1:4" x14ac:dyDescent="0.3">
      <c r="A4" s="1" t="s">
        <v>59</v>
      </c>
      <c r="B4" s="1"/>
      <c r="C4" s="30"/>
      <c r="D4" s="30"/>
    </row>
    <row r="5" spans="1:4" ht="15" thickBot="1" x14ac:dyDescent="0.35">
      <c r="C5" s="30"/>
      <c r="D5" s="30"/>
    </row>
    <row r="6" spans="1:4" ht="15" thickBot="1" x14ac:dyDescent="0.35">
      <c r="A6" s="15" t="s">
        <v>1</v>
      </c>
      <c r="B6" s="15" t="s">
        <v>0</v>
      </c>
      <c r="C6" s="31" t="s">
        <v>110</v>
      </c>
      <c r="D6" s="31" t="s">
        <v>111</v>
      </c>
    </row>
    <row r="7" spans="1:4" ht="15" thickBot="1" x14ac:dyDescent="0.35">
      <c r="A7" s="22" t="s">
        <v>2</v>
      </c>
      <c r="B7" s="23" t="s">
        <v>31</v>
      </c>
      <c r="C7" s="32">
        <v>534903.88</v>
      </c>
      <c r="D7" s="33">
        <v>462250</v>
      </c>
    </row>
    <row r="8" spans="1:4" ht="15" thickBot="1" x14ac:dyDescent="0.35">
      <c r="A8" s="26"/>
      <c r="B8" s="27"/>
      <c r="C8" s="34"/>
      <c r="D8" s="35"/>
    </row>
    <row r="9" spans="1:4" x14ac:dyDescent="0.3">
      <c r="A9" s="6" t="s">
        <v>3</v>
      </c>
      <c r="B9" s="28" t="s">
        <v>68</v>
      </c>
      <c r="C9" s="36">
        <f>SUM(C10:C19)</f>
        <v>202818.32</v>
      </c>
      <c r="D9" s="49">
        <f>SUM(D10:D19)</f>
        <v>117780</v>
      </c>
    </row>
    <row r="10" spans="1:4" x14ac:dyDescent="0.3">
      <c r="A10" s="17" t="s">
        <v>4</v>
      </c>
      <c r="B10" s="2" t="s">
        <v>15</v>
      </c>
      <c r="C10" s="37">
        <v>181281.2</v>
      </c>
      <c r="D10" s="50">
        <v>148165</v>
      </c>
    </row>
    <row r="11" spans="1:4" x14ac:dyDescent="0.3">
      <c r="A11" s="17" t="s">
        <v>5</v>
      </c>
      <c r="B11" s="2" t="s">
        <v>56</v>
      </c>
      <c r="C11" s="37">
        <v>3795.59</v>
      </c>
      <c r="D11" s="50">
        <v>-19133</v>
      </c>
    </row>
    <row r="12" spans="1:4" x14ac:dyDescent="0.3">
      <c r="A12" s="17" t="s">
        <v>6</v>
      </c>
      <c r="B12" s="2" t="s">
        <v>57</v>
      </c>
      <c r="C12" s="37">
        <v>0</v>
      </c>
      <c r="D12" s="50">
        <v>-7331</v>
      </c>
    </row>
    <row r="13" spans="1:4" x14ac:dyDescent="0.3">
      <c r="A13" s="17" t="s">
        <v>7</v>
      </c>
      <c r="B13" s="2" t="s">
        <v>58</v>
      </c>
      <c r="C13" s="37">
        <v>230.63</v>
      </c>
      <c r="D13" s="50">
        <v>-1061</v>
      </c>
    </row>
    <row r="14" spans="1:4" x14ac:dyDescent="0.3">
      <c r="A14" s="17" t="s">
        <v>8</v>
      </c>
      <c r="B14" s="2" t="s">
        <v>65</v>
      </c>
      <c r="C14" s="37">
        <v>17640.3</v>
      </c>
      <c r="D14" s="50">
        <v>5578</v>
      </c>
    </row>
    <row r="15" spans="1:4" x14ac:dyDescent="0.3">
      <c r="A15" s="17" t="s">
        <v>17</v>
      </c>
      <c r="B15" s="2" t="s">
        <v>66</v>
      </c>
      <c r="C15" s="37">
        <v>-1.37</v>
      </c>
      <c r="D15" s="50">
        <v>-3</v>
      </c>
    </row>
    <row r="16" spans="1:4" x14ac:dyDescent="0.3">
      <c r="A16" s="17" t="s">
        <v>20</v>
      </c>
      <c r="B16" s="2" t="s">
        <v>21</v>
      </c>
      <c r="C16" s="37">
        <v>-128.03</v>
      </c>
      <c r="D16" s="50">
        <v>-582</v>
      </c>
    </row>
    <row r="17" spans="1:4" x14ac:dyDescent="0.3">
      <c r="A17" s="17" t="s">
        <v>62</v>
      </c>
      <c r="B17" s="2" t="s">
        <v>67</v>
      </c>
      <c r="C17" s="37">
        <v>0</v>
      </c>
      <c r="D17" s="50">
        <v>0</v>
      </c>
    </row>
    <row r="18" spans="1:4" x14ac:dyDescent="0.3">
      <c r="A18" s="17" t="s">
        <v>63</v>
      </c>
      <c r="B18" s="2" t="s">
        <v>84</v>
      </c>
      <c r="C18" s="37">
        <v>0</v>
      </c>
      <c r="D18" s="50">
        <v>-7853</v>
      </c>
    </row>
    <row r="19" spans="1:4" x14ac:dyDescent="0.3">
      <c r="A19" s="17" t="s">
        <v>64</v>
      </c>
      <c r="B19" s="2" t="s">
        <v>16</v>
      </c>
      <c r="C19" s="37">
        <v>0</v>
      </c>
      <c r="D19" s="38">
        <v>0</v>
      </c>
    </row>
    <row r="20" spans="1:4" x14ac:dyDescent="0.3">
      <c r="A20" s="17" t="s">
        <v>9</v>
      </c>
      <c r="B20" s="2" t="s">
        <v>83</v>
      </c>
      <c r="C20" s="37">
        <v>-101373.28</v>
      </c>
      <c r="D20" s="38">
        <v>-400702</v>
      </c>
    </row>
    <row r="21" spans="1:4" x14ac:dyDescent="0.3">
      <c r="A21" s="17" t="s">
        <v>10</v>
      </c>
      <c r="B21" s="2" t="s">
        <v>18</v>
      </c>
      <c r="C21" s="37">
        <v>-135881.82</v>
      </c>
      <c r="D21" s="38">
        <v>65410</v>
      </c>
    </row>
    <row r="22" spans="1:4" x14ac:dyDescent="0.3">
      <c r="A22" s="17" t="s">
        <v>11</v>
      </c>
      <c r="B22" s="2" t="s">
        <v>19</v>
      </c>
      <c r="C22" s="37">
        <v>164706.97</v>
      </c>
      <c r="D22" s="38">
        <v>221789</v>
      </c>
    </row>
    <row r="23" spans="1:4" x14ac:dyDescent="0.3">
      <c r="A23" s="21" t="s">
        <v>12</v>
      </c>
      <c r="B23" s="4" t="s">
        <v>90</v>
      </c>
      <c r="C23" s="39">
        <v>0</v>
      </c>
      <c r="D23" s="40">
        <v>0</v>
      </c>
    </row>
    <row r="24" spans="1:4" x14ac:dyDescent="0.3">
      <c r="A24" s="21" t="s">
        <v>13</v>
      </c>
      <c r="B24" s="4" t="s">
        <v>109</v>
      </c>
      <c r="C24" s="39">
        <v>-128505.34</v>
      </c>
      <c r="D24" s="40">
        <v>-107274</v>
      </c>
    </row>
    <row r="25" spans="1:4" ht="15" thickBot="1" x14ac:dyDescent="0.35">
      <c r="A25" s="20" t="s">
        <v>14</v>
      </c>
      <c r="B25" s="11" t="s">
        <v>37</v>
      </c>
      <c r="C25" s="41">
        <f>-245634.37+1.37-17638.93-1</f>
        <v>-263272.93</v>
      </c>
      <c r="D25" s="42">
        <f>242619+3-5578</f>
        <v>237044</v>
      </c>
    </row>
    <row r="26" spans="1:4" ht="15" thickBot="1" x14ac:dyDescent="0.35">
      <c r="A26" s="22" t="s">
        <v>38</v>
      </c>
      <c r="B26" s="23" t="s">
        <v>102</v>
      </c>
      <c r="C26" s="32">
        <f>C7+(C9+C20+C21+C22+C24+C25)</f>
        <v>273395.80000000005</v>
      </c>
      <c r="D26" s="32">
        <f>D7+(D9+D20+D21+D22+D24+D25)</f>
        <v>596297</v>
      </c>
    </row>
    <row r="27" spans="1:4" ht="15" thickBot="1" x14ac:dyDescent="0.35">
      <c r="A27" s="18"/>
      <c r="B27" s="19"/>
      <c r="C27" s="43"/>
      <c r="D27" s="43"/>
    </row>
    <row r="28" spans="1:4" ht="15" thickBot="1" x14ac:dyDescent="0.35">
      <c r="A28" s="22" t="s">
        <v>26</v>
      </c>
      <c r="B28" s="23" t="s">
        <v>103</v>
      </c>
      <c r="C28" s="32">
        <f>SUM(C29:C38)</f>
        <v>-147981.01999999999</v>
      </c>
      <c r="D28" s="32">
        <f>SUM(D29:D38)</f>
        <v>-356296</v>
      </c>
    </row>
    <row r="29" spans="1:4" x14ac:dyDescent="0.3">
      <c r="A29" s="24" t="s">
        <v>39</v>
      </c>
      <c r="B29" s="16" t="s">
        <v>69</v>
      </c>
      <c r="C29" s="44">
        <f>-93932.31-24930</f>
        <v>-118862.31</v>
      </c>
      <c r="D29" s="45">
        <f>-311349-22519</f>
        <v>-333868</v>
      </c>
    </row>
    <row r="30" spans="1:4" x14ac:dyDescent="0.3">
      <c r="A30" s="17" t="s">
        <v>40</v>
      </c>
      <c r="B30" s="2" t="s">
        <v>70</v>
      </c>
      <c r="C30" s="37">
        <v>0</v>
      </c>
      <c r="D30" s="38">
        <v>8013</v>
      </c>
    </row>
    <row r="31" spans="1:4" x14ac:dyDescent="0.3">
      <c r="A31" s="17" t="s">
        <v>41</v>
      </c>
      <c r="B31" s="2" t="s">
        <v>88</v>
      </c>
      <c r="C31" s="37">
        <v>0</v>
      </c>
      <c r="D31" s="38">
        <v>0</v>
      </c>
    </row>
    <row r="32" spans="1:4" x14ac:dyDescent="0.3">
      <c r="A32" s="17" t="s">
        <v>42</v>
      </c>
      <c r="B32" s="2" t="s">
        <v>89</v>
      </c>
      <c r="C32" s="37">
        <v>0</v>
      </c>
      <c r="D32" s="38">
        <v>0</v>
      </c>
    </row>
    <row r="33" spans="1:4" x14ac:dyDescent="0.3">
      <c r="A33" s="17" t="s">
        <v>43</v>
      </c>
      <c r="B33" s="2" t="s">
        <v>71</v>
      </c>
      <c r="C33" s="37">
        <v>0</v>
      </c>
      <c r="D33" s="38">
        <v>0</v>
      </c>
    </row>
    <row r="34" spans="1:4" x14ac:dyDescent="0.3">
      <c r="A34" s="17" t="s">
        <v>44</v>
      </c>
      <c r="B34" s="2" t="s">
        <v>72</v>
      </c>
      <c r="C34" s="37">
        <v>0</v>
      </c>
      <c r="D34" s="38">
        <v>0</v>
      </c>
    </row>
    <row r="35" spans="1:4" x14ac:dyDescent="0.3">
      <c r="A35" s="17" t="s">
        <v>45</v>
      </c>
      <c r="B35" s="2" t="s">
        <v>73</v>
      </c>
      <c r="C35" s="37">
        <v>0</v>
      </c>
      <c r="D35" s="38">
        <v>0</v>
      </c>
    </row>
    <row r="36" spans="1:4" x14ac:dyDescent="0.3">
      <c r="A36" s="17" t="s">
        <v>46</v>
      </c>
      <c r="B36" s="2" t="s">
        <v>74</v>
      </c>
      <c r="C36" s="37">
        <v>0</v>
      </c>
      <c r="D36" s="38">
        <v>0</v>
      </c>
    </row>
    <row r="37" spans="1:4" x14ac:dyDescent="0.3">
      <c r="A37" s="17" t="s">
        <v>47</v>
      </c>
      <c r="B37" s="2" t="s">
        <v>75</v>
      </c>
      <c r="C37" s="37">
        <v>0</v>
      </c>
      <c r="D37" s="38">
        <v>0</v>
      </c>
    </row>
    <row r="38" spans="1:4" ht="15" thickBot="1" x14ac:dyDescent="0.35">
      <c r="A38" s="20" t="s">
        <v>48</v>
      </c>
      <c r="B38" s="11" t="s">
        <v>50</v>
      </c>
      <c r="C38" s="41">
        <v>-29118.71</v>
      </c>
      <c r="D38" s="42">
        <v>-30441</v>
      </c>
    </row>
    <row r="39" spans="1:4" ht="15" thickBot="1" x14ac:dyDescent="0.35">
      <c r="A39" s="18"/>
      <c r="B39" s="19"/>
      <c r="C39" s="43"/>
      <c r="D39" s="43"/>
    </row>
    <row r="40" spans="1:4" ht="15" thickBot="1" x14ac:dyDescent="0.35">
      <c r="A40" s="22" t="s">
        <v>27</v>
      </c>
      <c r="B40" s="23" t="s">
        <v>104</v>
      </c>
      <c r="C40" s="32">
        <f>SUM(C41:C50)</f>
        <v>-136309.16</v>
      </c>
      <c r="D40" s="32">
        <f>SUM(D41:D50)</f>
        <v>-248132</v>
      </c>
    </row>
    <row r="41" spans="1:4" x14ac:dyDescent="0.3">
      <c r="A41" s="25" t="s">
        <v>91</v>
      </c>
      <c r="B41" s="8" t="s">
        <v>76</v>
      </c>
      <c r="C41" s="46">
        <v>0</v>
      </c>
      <c r="D41" s="47">
        <v>0</v>
      </c>
    </row>
    <row r="42" spans="1:4" x14ac:dyDescent="0.3">
      <c r="A42" s="17" t="s">
        <v>92</v>
      </c>
      <c r="B42" s="2" t="s">
        <v>77</v>
      </c>
      <c r="C42" s="37">
        <v>-17748.810000000001</v>
      </c>
      <c r="D42" s="38">
        <v>-16214</v>
      </c>
    </row>
    <row r="43" spans="1:4" x14ac:dyDescent="0.3">
      <c r="A43" s="17" t="s">
        <v>93</v>
      </c>
      <c r="B43" s="2" t="s">
        <v>78</v>
      </c>
      <c r="C43" s="37">
        <v>77055</v>
      </c>
      <c r="D43" s="38">
        <v>0</v>
      </c>
    </row>
    <row r="44" spans="1:4" x14ac:dyDescent="0.3">
      <c r="A44" s="17" t="s">
        <v>94</v>
      </c>
      <c r="B44" s="2" t="s">
        <v>79</v>
      </c>
      <c r="C44" s="37">
        <v>0</v>
      </c>
      <c r="D44" s="38">
        <v>-33756</v>
      </c>
    </row>
    <row r="45" spans="1:4" x14ac:dyDescent="0.3">
      <c r="A45" s="17" t="s">
        <v>96</v>
      </c>
      <c r="B45" s="2" t="s">
        <v>80</v>
      </c>
      <c r="C45" s="37">
        <v>0</v>
      </c>
      <c r="D45" s="38">
        <v>0</v>
      </c>
    </row>
    <row r="46" spans="1:4" x14ac:dyDescent="0.3">
      <c r="A46" s="17" t="s">
        <v>95</v>
      </c>
      <c r="B46" s="2" t="s">
        <v>81</v>
      </c>
      <c r="C46" s="37">
        <v>0</v>
      </c>
      <c r="D46" s="38">
        <v>0</v>
      </c>
    </row>
    <row r="47" spans="1:4" x14ac:dyDescent="0.3">
      <c r="A47" s="17" t="s">
        <v>97</v>
      </c>
      <c r="B47" s="2" t="s">
        <v>60</v>
      </c>
      <c r="C47" s="37">
        <v>0</v>
      </c>
      <c r="D47" s="38">
        <v>0</v>
      </c>
    </row>
    <row r="48" spans="1:4" x14ac:dyDescent="0.3">
      <c r="A48" s="17" t="s">
        <v>98</v>
      </c>
      <c r="B48" s="2" t="s">
        <v>61</v>
      </c>
      <c r="C48" s="37">
        <v>0</v>
      </c>
      <c r="D48" s="38">
        <v>0</v>
      </c>
    </row>
    <row r="49" spans="1:4" x14ac:dyDescent="0.3">
      <c r="A49" s="21" t="s">
        <v>99</v>
      </c>
      <c r="B49" s="4" t="s">
        <v>82</v>
      </c>
      <c r="C49" s="39">
        <v>-200000</v>
      </c>
      <c r="D49" s="40">
        <v>-200000</v>
      </c>
    </row>
    <row r="50" spans="1:4" ht="15" thickBot="1" x14ac:dyDescent="0.35">
      <c r="A50" s="20" t="s">
        <v>100</v>
      </c>
      <c r="B50" s="11" t="s">
        <v>51</v>
      </c>
      <c r="C50" s="41">
        <f>35395.06-31010.41</f>
        <v>4384.6499999999978</v>
      </c>
      <c r="D50" s="42">
        <f>31397-29559</f>
        <v>1838</v>
      </c>
    </row>
    <row r="51" spans="1:4" ht="15" thickBot="1" x14ac:dyDescent="0.35">
      <c r="A51" s="18"/>
      <c r="B51" s="19"/>
      <c r="C51" s="43"/>
      <c r="D51" s="43"/>
    </row>
    <row r="52" spans="1:4" x14ac:dyDescent="0.3">
      <c r="A52" s="6" t="s">
        <v>28</v>
      </c>
      <c r="B52" s="7" t="s">
        <v>105</v>
      </c>
      <c r="C52" s="46">
        <f>SUM(C26,C28,C40)</f>
        <v>-10894.379999999946</v>
      </c>
      <c r="D52" s="47">
        <f>SUM(D26,D28,D40)</f>
        <v>-8131</v>
      </c>
    </row>
    <row r="53" spans="1:4" x14ac:dyDescent="0.3">
      <c r="A53" s="9" t="s">
        <v>29</v>
      </c>
      <c r="B53" s="3" t="s">
        <v>55</v>
      </c>
      <c r="C53" s="37">
        <v>14380.34</v>
      </c>
      <c r="D53" s="38">
        <v>21929</v>
      </c>
    </row>
    <row r="54" spans="1:4" x14ac:dyDescent="0.3">
      <c r="A54" s="9" t="s">
        <v>49</v>
      </c>
      <c r="B54" s="2" t="s">
        <v>22</v>
      </c>
      <c r="C54" s="37">
        <v>128.03</v>
      </c>
      <c r="D54" s="38">
        <v>582</v>
      </c>
    </row>
    <row r="55" spans="1:4" ht="15" thickBot="1" x14ac:dyDescent="0.35">
      <c r="A55" s="10" t="s">
        <v>101</v>
      </c>
      <c r="B55" s="14" t="s">
        <v>106</v>
      </c>
      <c r="C55" s="42">
        <f>C53+C52+C54</f>
        <v>3613.9900000000539</v>
      </c>
      <c r="D55" s="42">
        <f>D53+D52+D54</f>
        <v>14380</v>
      </c>
    </row>
    <row r="56" spans="1:4" x14ac:dyDescent="0.3">
      <c r="A56" s="5"/>
      <c r="B56" s="5"/>
      <c r="C56" s="48"/>
      <c r="D56" s="48"/>
    </row>
    <row r="57" spans="1:4" x14ac:dyDescent="0.3">
      <c r="A57" s="5"/>
      <c r="B57" s="5"/>
      <c r="C57" s="48"/>
      <c r="D57" s="48"/>
    </row>
    <row r="58" spans="1:4" x14ac:dyDescent="0.3">
      <c r="A58" s="13" t="s">
        <v>25</v>
      </c>
      <c r="B58" s="5"/>
      <c r="C58" s="48"/>
      <c r="D58" s="48"/>
    </row>
    <row r="59" spans="1:4" x14ac:dyDescent="0.3">
      <c r="A59" t="s">
        <v>33</v>
      </c>
      <c r="B59" s="12"/>
      <c r="C59" s="30"/>
      <c r="D59" s="30"/>
    </row>
    <row r="60" spans="1:4" x14ac:dyDescent="0.3">
      <c r="A60" t="s">
        <v>23</v>
      </c>
      <c r="B60" s="12"/>
      <c r="C60" s="30"/>
      <c r="D60" s="30"/>
    </row>
    <row r="61" spans="1:4" x14ac:dyDescent="0.3">
      <c r="A61" t="s">
        <v>30</v>
      </c>
      <c r="B61" s="12"/>
      <c r="C61" s="30"/>
      <c r="D61" s="30"/>
    </row>
    <row r="62" spans="1:4" x14ac:dyDescent="0.3">
      <c r="A62" t="s">
        <v>52</v>
      </c>
      <c r="B62" s="12"/>
      <c r="C62" s="30"/>
      <c r="D62" s="30"/>
    </row>
    <row r="63" spans="1:4" x14ac:dyDescent="0.3">
      <c r="A63" t="s">
        <v>54</v>
      </c>
      <c r="B63" s="12"/>
      <c r="C63" s="30"/>
      <c r="D63" s="30"/>
    </row>
    <row r="64" spans="1:4" x14ac:dyDescent="0.3">
      <c r="A64" s="29" t="s">
        <v>85</v>
      </c>
      <c r="C64" s="30"/>
      <c r="D64" s="30"/>
    </row>
    <row r="65" spans="1:4" x14ac:dyDescent="0.3">
      <c r="A65" s="29" t="s">
        <v>86</v>
      </c>
      <c r="C65" s="30"/>
      <c r="D65" s="30"/>
    </row>
    <row r="66" spans="1:4" x14ac:dyDescent="0.3">
      <c r="A66" t="s">
        <v>87</v>
      </c>
      <c r="C66" s="30"/>
      <c r="D66" s="30"/>
    </row>
    <row r="67" spans="1:4" x14ac:dyDescent="0.3">
      <c r="A67" t="s">
        <v>24</v>
      </c>
      <c r="C67" s="30"/>
      <c r="D67" s="30"/>
    </row>
    <row r="68" spans="1:4" x14ac:dyDescent="0.3">
      <c r="A68" t="s">
        <v>53</v>
      </c>
      <c r="C68" s="30"/>
      <c r="D68" s="30"/>
    </row>
    <row r="69" spans="1:4" x14ac:dyDescent="0.3">
      <c r="A69" t="s">
        <v>108</v>
      </c>
      <c r="C69" s="30"/>
      <c r="D69" s="30"/>
    </row>
    <row r="70" spans="1:4" x14ac:dyDescent="0.3">
      <c r="A70" t="s">
        <v>34</v>
      </c>
      <c r="C70" s="30"/>
      <c r="D70" s="30"/>
    </row>
    <row r="71" spans="1:4" x14ac:dyDescent="0.3">
      <c r="A71" t="s">
        <v>35</v>
      </c>
      <c r="C71" s="30"/>
      <c r="D71" s="30"/>
    </row>
    <row r="72" spans="1:4" x14ac:dyDescent="0.3">
      <c r="A72" t="s">
        <v>36</v>
      </c>
      <c r="C72" s="30"/>
      <c r="D7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Alena Marsalekova</cp:lastModifiedBy>
  <cp:lastPrinted>2023-02-15T12:37:59Z</cp:lastPrinted>
  <dcterms:created xsi:type="dcterms:W3CDTF">2015-08-21T12:19:00Z</dcterms:created>
  <dcterms:modified xsi:type="dcterms:W3CDTF">2023-02-15T12:46:07Z</dcterms:modified>
</cp:coreProperties>
</file>