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20490" windowHeight="7305"/>
  </bookViews>
  <sheets>
    <sheet name="2022" sheetId="2" r:id="rId1"/>
  </sheets>
  <definedNames>
    <definedName name="_xlnm.Print_Area" localSheetId="0">'2022'!$A$1:$AE$928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75" i="2" l="1"/>
  <c r="X863" i="2"/>
  <c r="X872" i="2" s="1"/>
  <c r="L770" i="2"/>
  <c r="X762" i="2" l="1"/>
  <c r="X761" i="2"/>
  <c r="T760" i="2"/>
  <c r="X760" i="2" s="1"/>
  <c r="X759" i="2"/>
  <c r="X766" i="2" l="1"/>
  <c r="T766" i="2"/>
  <c r="X850" i="2" l="1"/>
  <c r="T850" i="2"/>
  <c r="P850" i="2"/>
  <c r="L850" i="2"/>
  <c r="AB849" i="2"/>
  <c r="AB848" i="2"/>
  <c r="AB847" i="2"/>
  <c r="AB846" i="2"/>
  <c r="AB845" i="2"/>
  <c r="AB844" i="2"/>
  <c r="AB843" i="2"/>
  <c r="AB842" i="2"/>
  <c r="AB841" i="2"/>
  <c r="AB840" i="2"/>
  <c r="AB839" i="2"/>
  <c r="AB838" i="2"/>
  <c r="AB837" i="2"/>
  <c r="AB836" i="2"/>
  <c r="AB835" i="2"/>
  <c r="AB834" i="2"/>
  <c r="AB833" i="2"/>
  <c r="AB832" i="2"/>
  <c r="AB831" i="2"/>
  <c r="AB822" i="2"/>
  <c r="X635" i="2"/>
  <c r="X634" i="2"/>
  <c r="AB635" i="2"/>
  <c r="AB634" i="2"/>
  <c r="P641" i="2"/>
  <c r="P637" i="2"/>
  <c r="P618" i="2"/>
  <c r="P625" i="2" s="1"/>
  <c r="H618" i="2"/>
  <c r="AB637" i="2" l="1"/>
  <c r="AB850" i="2"/>
  <c r="V726" i="2" l="1"/>
  <c r="V715" i="2"/>
  <c r="V572" i="2"/>
  <c r="AA518" i="2"/>
  <c r="AA517" i="2"/>
  <c r="AA516" i="2"/>
  <c r="AA515" i="2"/>
  <c r="AA514" i="2"/>
  <c r="AA513" i="2"/>
  <c r="AA512" i="2"/>
  <c r="AA511" i="2"/>
  <c r="V510" i="2"/>
  <c r="Q510" i="2"/>
  <c r="L510" i="2"/>
  <c r="G510" i="2"/>
  <c r="AA509" i="2"/>
  <c r="Q508" i="2"/>
  <c r="L508" i="2"/>
  <c r="G508" i="2"/>
  <c r="W459" i="2"/>
  <c r="AA352" i="2"/>
  <c r="X352" i="2"/>
  <c r="U352" i="2"/>
  <c r="R352" i="2"/>
  <c r="O352" i="2"/>
  <c r="L352" i="2"/>
  <c r="I352" i="2"/>
  <c r="F352" i="2"/>
  <c r="AA350" i="2"/>
  <c r="X350" i="2"/>
  <c r="U350" i="2"/>
  <c r="R350" i="2"/>
  <c r="O350" i="2"/>
  <c r="L350" i="2"/>
  <c r="I350" i="2"/>
  <c r="F350" i="2"/>
  <c r="AD349" i="2"/>
  <c r="AD348" i="2"/>
  <c r="AD347" i="2"/>
  <c r="AD346" i="2"/>
  <c r="AA344" i="2"/>
  <c r="X344" i="2"/>
  <c r="U344" i="2"/>
  <c r="R344" i="2"/>
  <c r="O344" i="2"/>
  <c r="L344" i="2"/>
  <c r="I344" i="2"/>
  <c r="F344" i="2"/>
  <c r="AD343" i="2"/>
  <c r="AD342" i="2"/>
  <c r="AD341" i="2"/>
  <c r="AD340" i="2"/>
  <c r="AA338" i="2"/>
  <c r="AA353" i="2" s="1"/>
  <c r="X338" i="2"/>
  <c r="X353" i="2" s="1"/>
  <c r="U338" i="2"/>
  <c r="U353" i="2" s="1"/>
  <c r="R338" i="2"/>
  <c r="R353" i="2" s="1"/>
  <c r="O338" i="2"/>
  <c r="O353" i="2" s="1"/>
  <c r="L338" i="2"/>
  <c r="L353" i="2" s="1"/>
  <c r="I338" i="2"/>
  <c r="I353" i="2" s="1"/>
  <c r="F338" i="2"/>
  <c r="AD337" i="2"/>
  <c r="AD336" i="2"/>
  <c r="AD335" i="2"/>
  <c r="AD334" i="2"/>
  <c r="Z295" i="2"/>
  <c r="W295" i="2"/>
  <c r="T295" i="2"/>
  <c r="Q295" i="2"/>
  <c r="N295" i="2"/>
  <c r="K295" i="2"/>
  <c r="H295" i="2"/>
  <c r="Z293" i="2"/>
  <c r="W293" i="2"/>
  <c r="T293" i="2"/>
  <c r="Q293" i="2"/>
  <c r="N293" i="2"/>
  <c r="K293" i="2"/>
  <c r="H293" i="2"/>
  <c r="AC292" i="2"/>
  <c r="AC291" i="2"/>
  <c r="AC290" i="2"/>
  <c r="AC289" i="2"/>
  <c r="Z287" i="2"/>
  <c r="W287" i="2"/>
  <c r="T287" i="2"/>
  <c r="Q287" i="2"/>
  <c r="N287" i="2"/>
  <c r="K287" i="2"/>
  <c r="H287" i="2"/>
  <c r="AC286" i="2"/>
  <c r="AC285" i="2"/>
  <c r="AC284" i="2"/>
  <c r="AC283" i="2"/>
  <c r="Z281" i="2"/>
  <c r="W281" i="2"/>
  <c r="T281" i="2"/>
  <c r="Q281" i="2"/>
  <c r="N281" i="2"/>
  <c r="K281" i="2"/>
  <c r="H281" i="2"/>
  <c r="AC280" i="2"/>
  <c r="AC279" i="2"/>
  <c r="AC278" i="2"/>
  <c r="AC277" i="2"/>
  <c r="F353" i="2" l="1"/>
  <c r="AA508" i="2"/>
  <c r="AA510" i="2"/>
  <c r="AD338" i="2"/>
  <c r="AD344" i="2"/>
  <c r="AD350" i="2"/>
  <c r="AD352" i="2"/>
  <c r="AC295" i="2"/>
  <c r="AC287" i="2"/>
  <c r="H296" i="2"/>
  <c r="T296" i="2"/>
  <c r="AC281" i="2"/>
  <c r="K296" i="2"/>
  <c r="N296" i="2"/>
  <c r="Z296" i="2"/>
  <c r="W296" i="2"/>
  <c r="Q296" i="2"/>
  <c r="AC293" i="2"/>
  <c r="T917" i="2"/>
  <c r="X910" i="2"/>
  <c r="T910" i="2"/>
  <c r="X902" i="2"/>
  <c r="T902" i="2"/>
  <c r="X893" i="2"/>
  <c r="T893" i="2"/>
  <c r="T879" i="2"/>
  <c r="X879" i="2"/>
  <c r="X826" i="2"/>
  <c r="T826" i="2"/>
  <c r="P826" i="2"/>
  <c r="L826" i="2"/>
  <c r="AB825" i="2"/>
  <c r="AB824" i="2"/>
  <c r="AB823" i="2"/>
  <c r="AB821" i="2"/>
  <c r="AB820" i="2"/>
  <c r="AB819" i="2"/>
  <c r="AB818" i="2"/>
  <c r="AB817" i="2"/>
  <c r="AB816" i="2"/>
  <c r="AB815" i="2"/>
  <c r="AB814" i="2"/>
  <c r="AB813" i="2"/>
  <c r="AB812" i="2"/>
  <c r="AB811" i="2"/>
  <c r="AB810" i="2"/>
  <c r="AB809" i="2"/>
  <c r="AB808" i="2"/>
  <c r="AB807" i="2"/>
  <c r="L762" i="2"/>
  <c r="L761" i="2"/>
  <c r="L760" i="2"/>
  <c r="L759" i="2"/>
  <c r="V738" i="2"/>
  <c r="V728" i="2"/>
  <c r="V725" i="2" s="1"/>
  <c r="L728" i="2"/>
  <c r="L726" i="2"/>
  <c r="V716" i="2"/>
  <c r="L716" i="2"/>
  <c r="L690" i="2"/>
  <c r="V690" i="2"/>
  <c r="V682" i="2"/>
  <c r="L682" i="2"/>
  <c r="L670" i="2"/>
  <c r="V659" i="2"/>
  <c r="L659" i="2"/>
  <c r="V653" i="2"/>
  <c r="L653" i="2"/>
  <c r="T637" i="2"/>
  <c r="L637" i="2"/>
  <c r="AB625" i="2"/>
  <c r="X625" i="2"/>
  <c r="T625" i="2"/>
  <c r="L618" i="2"/>
  <c r="L625" i="2" s="1"/>
  <c r="H625" i="2"/>
  <c r="L570" i="2"/>
  <c r="L572" i="2" s="1"/>
  <c r="V555" i="2"/>
  <c r="L553" i="2"/>
  <c r="L554" i="2" s="1"/>
  <c r="L555" i="2" s="1"/>
  <c r="L551" i="2"/>
  <c r="V529" i="2"/>
  <c r="L529" i="2"/>
  <c r="V526" i="2"/>
  <c r="L526" i="2"/>
  <c r="AA504" i="2"/>
  <c r="AA503" i="2"/>
  <c r="AA502" i="2"/>
  <c r="AA501" i="2"/>
  <c r="AA500" i="2"/>
  <c r="AA499" i="2"/>
  <c r="AA498" i="2"/>
  <c r="AA497" i="2"/>
  <c r="V496" i="2"/>
  <c r="Q496" i="2"/>
  <c r="L496" i="2"/>
  <c r="G496" i="2"/>
  <c r="AA495" i="2"/>
  <c r="Q494" i="2"/>
  <c r="L494" i="2"/>
  <c r="G494" i="2"/>
  <c r="P486" i="2"/>
  <c r="W469" i="2"/>
  <c r="N469" i="2"/>
  <c r="W467" i="2"/>
  <c r="N467" i="2"/>
  <c r="N459" i="2"/>
  <c r="W457" i="2"/>
  <c r="N457" i="2"/>
  <c r="V443" i="2"/>
  <c r="L443" i="2"/>
  <c r="V430" i="2"/>
  <c r="V431" i="2" s="1"/>
  <c r="R424" i="2"/>
  <c r="K424" i="2"/>
  <c r="Y423" i="2"/>
  <c r="Y422" i="2"/>
  <c r="Y421" i="2"/>
  <c r="Y420" i="2"/>
  <c r="Y419" i="2"/>
  <c r="Y418" i="2"/>
  <c r="Y417" i="2"/>
  <c r="Y416" i="2"/>
  <c r="R414" i="2"/>
  <c r="K414" i="2"/>
  <c r="Y413" i="2"/>
  <c r="Y412" i="2"/>
  <c r="Y411" i="2"/>
  <c r="Y410" i="2"/>
  <c r="Y409" i="2"/>
  <c r="V401" i="2"/>
  <c r="Q401" i="2"/>
  <c r="L401" i="2"/>
  <c r="G401" i="2"/>
  <c r="AA400" i="2"/>
  <c r="AA399" i="2"/>
  <c r="AA398" i="2"/>
  <c r="AA397" i="2"/>
  <c r="AA396" i="2"/>
  <c r="V381" i="2"/>
  <c r="Q381" i="2"/>
  <c r="L381" i="2"/>
  <c r="G381" i="2"/>
  <c r="AA380" i="2"/>
  <c r="AA379" i="2"/>
  <c r="AA378" i="2"/>
  <c r="AA377" i="2"/>
  <c r="AA376" i="2"/>
  <c r="AA375" i="2"/>
  <c r="AA328" i="2"/>
  <c r="X328" i="2"/>
  <c r="U328" i="2"/>
  <c r="R328" i="2"/>
  <c r="O328" i="2"/>
  <c r="L328" i="2"/>
  <c r="I328" i="2"/>
  <c r="F328" i="2"/>
  <c r="AA326" i="2"/>
  <c r="X326" i="2"/>
  <c r="U326" i="2"/>
  <c r="R326" i="2"/>
  <c r="O326" i="2"/>
  <c r="L326" i="2"/>
  <c r="I326" i="2"/>
  <c r="F326" i="2"/>
  <c r="AD325" i="2"/>
  <c r="AD324" i="2"/>
  <c r="AD323" i="2"/>
  <c r="AD322" i="2"/>
  <c r="AA320" i="2"/>
  <c r="X320" i="2"/>
  <c r="U320" i="2"/>
  <c r="R320" i="2"/>
  <c r="O320" i="2"/>
  <c r="L320" i="2"/>
  <c r="I320" i="2"/>
  <c r="F320" i="2"/>
  <c r="AD319" i="2"/>
  <c r="AD318" i="2"/>
  <c r="AD317" i="2"/>
  <c r="AD316" i="2"/>
  <c r="AA314" i="2"/>
  <c r="AA329" i="2" s="1"/>
  <c r="X314" i="2"/>
  <c r="X329" i="2" s="1"/>
  <c r="U314" i="2"/>
  <c r="U329" i="2" s="1"/>
  <c r="R314" i="2"/>
  <c r="R329" i="2" s="1"/>
  <c r="O314" i="2"/>
  <c r="L314" i="2"/>
  <c r="L329" i="2" s="1"/>
  <c r="I314" i="2"/>
  <c r="F314" i="2"/>
  <c r="F329" i="2" s="1"/>
  <c r="AD313" i="2"/>
  <c r="AD312" i="2"/>
  <c r="AD311" i="2"/>
  <c r="AD310" i="2"/>
  <c r="Z271" i="2"/>
  <c r="W271" i="2"/>
  <c r="T271" i="2"/>
  <c r="Q271" i="2"/>
  <c r="N271" i="2"/>
  <c r="K271" i="2"/>
  <c r="H271" i="2"/>
  <c r="Z269" i="2"/>
  <c r="W269" i="2"/>
  <c r="T269" i="2"/>
  <c r="Q269" i="2"/>
  <c r="N269" i="2"/>
  <c r="K269" i="2"/>
  <c r="H269" i="2"/>
  <c r="AC268" i="2"/>
  <c r="AC267" i="2"/>
  <c r="AC266" i="2"/>
  <c r="AC265" i="2"/>
  <c r="Z263" i="2"/>
  <c r="W263" i="2"/>
  <c r="T263" i="2"/>
  <c r="Q263" i="2"/>
  <c r="N263" i="2"/>
  <c r="K263" i="2"/>
  <c r="H263" i="2"/>
  <c r="AC262" i="2"/>
  <c r="AC261" i="2"/>
  <c r="AC260" i="2"/>
  <c r="AC259" i="2"/>
  <c r="Z257" i="2"/>
  <c r="W257" i="2"/>
  <c r="T257" i="2"/>
  <c r="Q257" i="2"/>
  <c r="N257" i="2"/>
  <c r="K257" i="2"/>
  <c r="H257" i="2"/>
  <c r="AC256" i="2"/>
  <c r="AC255" i="2"/>
  <c r="AC254" i="2"/>
  <c r="AC253" i="2"/>
  <c r="AA51" i="2"/>
  <c r="V51" i="2"/>
  <c r="Q51" i="2"/>
  <c r="L51" i="2"/>
  <c r="X914" i="2" l="1"/>
  <c r="X917" i="2" s="1"/>
  <c r="O329" i="2"/>
  <c r="I329" i="2"/>
  <c r="AD353" i="2"/>
  <c r="AC296" i="2"/>
  <c r="AB644" i="2"/>
  <c r="Q272" i="2"/>
  <c r="AC271" i="2"/>
  <c r="AA494" i="2"/>
  <c r="L725" i="2"/>
  <c r="AA496" i="2"/>
  <c r="H272" i="2"/>
  <c r="T272" i="2"/>
  <c r="AC269" i="2"/>
  <c r="Y414" i="2"/>
  <c r="Y424" i="2"/>
  <c r="W272" i="2"/>
  <c r="AA401" i="2"/>
  <c r="K272" i="2"/>
  <c r="AC263" i="2"/>
  <c r="AC257" i="2"/>
  <c r="N272" i="2"/>
  <c r="Z272" i="2"/>
  <c r="AD314" i="2"/>
  <c r="AD320" i="2"/>
  <c r="AD328" i="2"/>
  <c r="AA381" i="2"/>
  <c r="X637" i="2"/>
  <c r="X644" i="2" s="1"/>
  <c r="L766" i="2"/>
  <c r="AB826" i="2"/>
  <c r="AD326" i="2"/>
  <c r="H766" i="2"/>
  <c r="AC272" i="2" l="1"/>
  <c r="AD329" i="2"/>
</calcChain>
</file>

<file path=xl/comments1.xml><?xml version="1.0" encoding="utf-8"?>
<comments xmlns="http://schemas.openxmlformats.org/spreadsheetml/2006/main">
  <authors>
    <author>Autor</author>
  </authors>
  <commentList>
    <comment ref="V529" authorId="0" shapeId="0">
      <text>
        <r>
          <rPr>
            <sz val="11"/>
            <color theme="1"/>
            <rFont val="Calibri"/>
            <family val="2"/>
            <scheme val="minor"/>
          </rPr>
          <t>[Zreťazený komentár]
Vaša verzia programu Excel vám umožňuje čítať tento zreťazený komentár, avšak akékoľvek jeho zmeny sa odstránia, ak sa súbor otvorí v novšej verzii programu Excel. Ďalšie informácie: https://go.microsoft.com/fwlink/?linkid=870924
Komentár:
    opravila som čísla, boli tam z roku 2019</t>
        </r>
      </text>
    </comment>
  </commentList>
</comments>
</file>

<file path=xl/sharedStrings.xml><?xml version="1.0" encoding="utf-8"?>
<sst xmlns="http://schemas.openxmlformats.org/spreadsheetml/2006/main" count="910" uniqueCount="598">
  <si>
    <t>Poznámky Úč PODV 3 - 01</t>
  </si>
  <si>
    <t>DIČ</t>
  </si>
  <si>
    <t>IČO</t>
  </si>
  <si>
    <t>KOVOSTROJ a.s. Medzilaborce</t>
  </si>
  <si>
    <r>
      <t>1.      </t>
    </r>
    <r>
      <rPr>
        <b/>
        <u/>
        <sz val="10"/>
        <rFont val="Arial"/>
        <family val="2"/>
        <charset val="238"/>
      </rPr>
      <t>POPIS SPOLOČNOSTI</t>
    </r>
  </si>
  <si>
    <t xml:space="preserve">Obchodné meno a sídlo:  </t>
  </si>
  <si>
    <t>Mierová 297/11, 068 01  Medzilaborce</t>
  </si>
  <si>
    <t>Dátum založenia:</t>
  </si>
  <si>
    <t xml:space="preserve">28.apríla 2000 </t>
  </si>
  <si>
    <t xml:space="preserve">Dátum vzniku:                </t>
  </si>
  <si>
    <t xml:space="preserve">20.júna 2000 zapísaná do Obchodného registra  vedenom na Okresnom súde         </t>
  </si>
  <si>
    <t>Prešov, oddiel: SA,  vložka číslo : 10181/P</t>
  </si>
  <si>
    <t>IČO:</t>
  </si>
  <si>
    <t>Hlavným predmetom činnosti je:</t>
  </si>
  <si>
    <t>1.</t>
  </si>
  <si>
    <t>Výroba a montáž, rekonštrukcie a periodické skúšky  vyhradených tlakových zariadení,</t>
  </si>
  <si>
    <t>2.</t>
  </si>
  <si>
    <t>výroba a montáž kovových konštrukcií,</t>
  </si>
  <si>
    <t>3.</t>
  </si>
  <si>
    <t>výroba poľnohospodárskej techniky,</t>
  </si>
  <si>
    <t>4.</t>
  </si>
  <si>
    <t>výroba a montáž kovových prefabrikátov pre stavby,</t>
  </si>
  <si>
    <t>5.</t>
  </si>
  <si>
    <t>výroba nádrží, zásobníkov a kontajnerov z kovu,</t>
  </si>
  <si>
    <t>6.</t>
  </si>
  <si>
    <t>výroba drevených obalov,</t>
  </si>
  <si>
    <t>7.</t>
  </si>
  <si>
    <t>kovanie, lisovanie, razenie a valcovanie kovov, prášková metalurgia,</t>
  </si>
  <si>
    <t>8.</t>
  </si>
  <si>
    <t>frézovanie, sústruženie a iné obrábanie kovov,</t>
  </si>
  <si>
    <t>9.</t>
  </si>
  <si>
    <t>povrchová úprava kovov,</t>
  </si>
  <si>
    <t>10.</t>
  </si>
  <si>
    <t>výroba nástrojov,</t>
  </si>
  <si>
    <t>11.</t>
  </si>
  <si>
    <t>výroba drobných kovových obalov,</t>
  </si>
  <si>
    <t>12.</t>
  </si>
  <si>
    <t>výroba účelových zariadení a strojov,</t>
  </si>
  <si>
    <t>13.</t>
  </si>
  <si>
    <t>obchodná a sprostredkovateľská činnosť,</t>
  </si>
  <si>
    <t>14.</t>
  </si>
  <si>
    <t>výkup a predaj železného šrotu,</t>
  </si>
  <si>
    <t>15.</t>
  </si>
  <si>
    <t>zámočnícke a zváračské práce,</t>
  </si>
  <si>
    <t>16.</t>
  </si>
  <si>
    <t>skladovanie,</t>
  </si>
  <si>
    <t>17.</t>
  </si>
  <si>
    <t>prenájom nehnuteľností spojený s poskytovaním iných než základných služieb spojených s prenájmom,</t>
  </si>
  <si>
    <t>18.</t>
  </si>
  <si>
    <t>čistiace a upratovacie služby,</t>
  </si>
  <si>
    <t>19.</t>
  </si>
  <si>
    <t>prenájom hnuteľných vecí.</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</si>
  <si>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</si>
  <si>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</si>
  <si>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</si>
  <si>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</si>
  <si>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</si>
  <si>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</si>
  <si>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</si>
  <si>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 xml:space="preserve">Informácie o štruktúre akcionárov ku dňu, ku ktorému sa zostavuje účtovná závierka </t>
  </si>
  <si>
    <t>Spoločník, akcionár</t>
  </si>
  <si>
    <t>Výška podielu na základnom imaní</t>
  </si>
  <si>
    <t>Podiel na hlasovacích právach v %</t>
  </si>
  <si>
    <t>Iný podiel na ostatných položkách VI ako na ZI v %</t>
  </si>
  <si>
    <t>absolútne</t>
  </si>
  <si>
    <t>v %</t>
  </si>
  <si>
    <t>Spolu</t>
  </si>
  <si>
    <t>Spoločnosť nie je v žiadnom podniku neobmedzene ručiacim spoločníkom.</t>
  </si>
  <si>
    <t>Predstavenstvo (Konatelia)</t>
  </si>
  <si>
    <t>Predseda:</t>
  </si>
  <si>
    <t>Ing. Darko Karlovský</t>
  </si>
  <si>
    <t>Dozorná rada</t>
  </si>
  <si>
    <t>Ing. Matilda Sciranková</t>
  </si>
  <si>
    <t>Člen:</t>
  </si>
  <si>
    <t>Tibor Lučkai</t>
  </si>
  <si>
    <t xml:space="preserve">Spoločnosť nemá organizačnú zložku v zahraničí. </t>
  </si>
  <si>
    <r>
      <t>2.</t>
    </r>
    <r>
      <rPr>
        <b/>
        <sz val="7"/>
        <rFont val="Times New Roman"/>
        <family val="1"/>
        <charset val="238"/>
      </rPr>
      <t xml:space="preserve">       </t>
    </r>
    <r>
      <rPr>
        <b/>
        <u/>
        <sz val="10"/>
        <rFont val="Arial"/>
        <family val="2"/>
        <charset val="238"/>
      </rPr>
      <t>ZÁKLADNÉ VÝCHODISKÁ PRE ZOSTAVENIE ÚČTOVNEJ ZÁVIERKY</t>
    </r>
  </si>
  <si>
    <r>
      <t>3.</t>
    </r>
    <r>
      <rPr>
        <b/>
        <sz val="7"/>
        <rFont val="Times New Roman"/>
        <family val="1"/>
        <charset val="238"/>
      </rPr>
      <t>      </t>
    </r>
    <r>
      <rPr>
        <b/>
        <u/>
        <sz val="10"/>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</si>
  <si>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</si>
  <si>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</si>
  <si>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</si>
  <si>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</si>
  <si>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</si>
  <si>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</si>
  <si>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</si>
  <si>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Metóda odpisovania</t>
  </si>
  <si>
    <t>Softvér</t>
  </si>
  <si>
    <t>4 roky</t>
  </si>
  <si>
    <t>rovnomerné</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</si>
  <si>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</si>
  <si>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</si>
  <si>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</si>
  <si>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</si>
  <si>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</si>
  <si>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</si>
  <si>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</si>
  <si>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Stavby</t>
  </si>
  <si>
    <t>20 až 40 rokov</t>
  </si>
  <si>
    <t>3,3 až 5%</t>
  </si>
  <si>
    <t>Stroje, prístroje a zariadenia</t>
  </si>
  <si>
    <t>4 až 12 rokov</t>
  </si>
  <si>
    <t>12,5 až 25%</t>
  </si>
  <si>
    <t>Dopravné prostriedky</t>
  </si>
  <si>
    <t xml:space="preserve">4 až 6 rokov </t>
  </si>
  <si>
    <t>Iný dlhodobý hmotný majetok</t>
  </si>
  <si>
    <t>13 mesiacov</t>
  </si>
  <si>
    <t>7,7 až 92,3%</t>
  </si>
  <si>
    <t>V prípade prechodného zníženia úžitkovej hodnoty dlhodobého hmotného majetku sa tvorí opravná položka vo výške rozdielu jeho zistenej úžitkovej hodnoty a zostatkovej hodnoty.</t>
  </si>
  <si>
    <t>c)    Finančný majetok</t>
  </si>
  <si>
    <t>Krátkodobý finančný majetok tvoria ceniny, peniaze v hotovosti a na bankových účtoch.</t>
  </si>
  <si>
    <t>d)    Zásoby</t>
  </si>
  <si>
    <r>
      <t xml:space="preserve">Nakupované zásoby sú ocenené obstarávacou cenou. Obstarávacia cena zásob zahŕňa cenu obstarania a náklady súvisiace s ich obstaraním (náklady na prepravu, clo, provízie, atď.). Prijaté zľavy, diskonty, rabaty znižujú obstarávaciu cenu zásob. Nakupovaný materiál vydaný do spotreby sa od 01.01.2019 oceňuje v skutočnej obstarávacej cene. </t>
    </r>
    <r>
      <rPr>
        <b/>
        <sz val="10"/>
        <rFont val="Arial"/>
        <family val="2"/>
        <charset val="238"/>
      </rPr>
      <t xml:space="preserve"> </t>
    </r>
  </si>
  <si>
    <t>Zásoby vytvorené vlastnou činnosťou sa oceňujú vlastnými nákladmi. Vlastné náklady zahŕňajú priame materiálové a mzdové náklady a nepriame výrobné náklady (výrobná réžia). Výrobné režijné náklady zahŕňajú napr. mzdy majstrov, pomocných pracovníkov,odpisy, opravy strojov, energie.</t>
  </si>
  <si>
    <t xml:space="preserve">Zásoby obstarané iným spôsobom sa oceňujú reálnou hodnotou  v prípade bezodplatného nadobudnutia zásob alebo zásob novo zistených pri inventarizácii, t.j. cenou, za ktorú by sa majetok obstaral v čase, keď sa o ňom účtuje. </t>
  </si>
  <si>
    <t xml:space="preserve">V prípade prechodného zníženia úžitkovej hodnoty zásob sa tvorí  opravná položka. </t>
  </si>
  <si>
    <t xml:space="preserve">e)    Zákazková výroba </t>
  </si>
  <si>
    <t>Zákazková výroba sa oceňuje metódou percenta dokončenia, pričom stupeň dokončenia zákazky sa zisťuje ako pomer skutočne vynaložených nákladov na zákazku k celkovým nákladom na zákazku podľa rozpočtu. Náklady na zákazku na účely účtovania sú priame náklady súvisiace so zákazkou, nepriame náklady, ktoré sa dajú priradiť k zákazke, a iné náklady, napríklad správna réžia, náklady na výskum a vývoj, ktoré sa dajú priradiť k zákazke odo dňa zabezpečenia zmluvy až po jej úplné splnenie.</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</si>
  <si>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</si>
  <si>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f)    Pohľadávky</t>
  </si>
  <si>
    <t>Pohľadávky oceňujeme pri ich vzniku alebo bezodplatnom nadobudnutí  menovitou hodnotou. Pri odplatnom nadobudnutí (postúpení) alebo nadobudnutí vkladom do základného imania ich oceňujeme obstarávacou cenou. Toto ocenenie sa znižuje o pochybné a nevymožiteľné pohľadávky.</t>
  </si>
  <si>
    <t>Ak je zostatková doba splatnosti pohľadávky dlhšia ako jeden rok, tvorí sa opravná položka, ktorá predstavuje rozdiel medzi menovitou a súčasnou hodnotou pohľadávky</t>
  </si>
  <si>
    <t>g)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</si>
  <si>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</si>
  <si>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h)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</si>
  <si>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</si>
  <si>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</si>
  <si>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i)    Rezervy </t>
  </si>
  <si>
    <t>Rezervy sú záväzky s neurčitým časovým vymedzením alebo výškou, tvoria sa na krytie  známych rizík alebo strát z podnikania. Oceňujú sa v očakávanej výške záväzku.</t>
  </si>
  <si>
    <t>Podmienené záväzky (pokiaľ existujú) nie sú vykázané v súvahe z dôvodu vysokej neistoty pri stanovení ich výšky,  alebo termínu plnenia.</t>
  </si>
  <si>
    <t>j)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</si>
  <si>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</si>
  <si>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k)    Vlastné imanie</t>
  </si>
  <si>
    <t xml:space="preserve">Vlastné imanie sa skladá zo základného imania, zákonného rezervného fondu, neuhradenej straty minulých rokov a výsledku hospodárenia v schvaľovacom konaní. </t>
  </si>
  <si>
    <t>Základné imanie spoločnosti sa vykazuje vo výške zapísanej v obchodnom registri okresného súdu Prešov. Pozostáva zo 64 akcií s menovitou hodnotou jednej akcie 33 250 EUR. Základné imanie bolo celé upísané a splatené.</t>
  </si>
  <si>
    <t xml:space="preserve">Spoločnosť vytvára rezervný fond 10% z čistého zisku vyčisleného v riadnej účtovnej závierke.  </t>
  </si>
  <si>
    <t>l)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</si>
  <si>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</si>
  <si>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</si>
  <si>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</si>
  <si>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m)    Výnosy</t>
  </si>
  <si>
    <t xml:space="preserve">Tržby za vlastné výkony a tovar neobsahujú daň z pridanej hodnoty. Sú tiež znížené o zľavy a zrážky (rabaty, bonusy, skontá, dobropisy a pod.). Tržby sú účtované ku dňu splnenia dodávky alebo služby. </t>
  </si>
  <si>
    <t>n)   Finančný lízing</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</si>
  <si>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</si>
  <si>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o)   Daň z príjmu</t>
  </si>
  <si>
    <t>Náklad na daň z príjmov sa počíta pomocou platnej daňovej sadzby  podľa slovenského zákona o dani z príjmov. Splatne dane z príjmov sa určujú z účtovného zisku pri sadzbe 21% upraveného o trvalé alebo dočasne daňovo neuznateľné náklady a nezdaňované výnosy. Odložené dane (odložená daňová pohľadávka a odložený daňový záväzok)  sa vzťahujú na:</t>
  </si>
  <si>
    <t>-</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</si>
  <si>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</si>
  <si>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</si>
  <si>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</si>
  <si>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</si>
  <si>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p)   Opravy chýb minulých účtovných období</t>
  </si>
  <si>
    <t>Spoločnosť v bežnom účtovnom období neúčtovala o oprave významných chýb minulých období.</t>
  </si>
  <si>
    <t>r)</t>
  </si>
  <si>
    <t>Informácie o poskytnutých dotáciách na úhradu nákladov /dotácie na obstaranie dlhodobého majetku - N/A/</t>
  </si>
  <si>
    <t>Dotácia na úhradu nákladov, ktorá kompenzuje konkrétne náklady spojené s činnosťou účtovnej jednotky, sa účtuje do výnosov v účtovnom období, v ktorom sa účtuje kompenzovaný náklad. Pri účtovaní dotácie na úhradu nákladov sa na zabezpečenie vecnej a časovej súvislosti použije účtovanie na účte 384 – Výnosy budúcich období. Tieto sa rozpúšťajú v prospech vecne príslušného účtu výnosov, a to účtu 648 – Ostatné výnosy z hospodárskej činnosti alebo účtu 668 – Ostatné finančné výnosy v účtovnom období, v ktorom sa účtujú kompenzované náklady.</t>
  </si>
  <si>
    <r>
      <t>4.</t>
    </r>
    <r>
      <rPr>
        <b/>
        <sz val="7"/>
        <rFont val="Times New Roman"/>
        <family val="1"/>
        <charset val="238"/>
      </rPr>
      <t>      </t>
    </r>
    <r>
      <rPr>
        <b/>
        <u/>
        <sz val="10"/>
        <rFont val="Arial"/>
        <family val="2"/>
        <charset val="238"/>
      </rPr>
      <t>DLHODOBÝ MAJETOK</t>
    </r>
  </si>
  <si>
    <t>a)   Dlhodobý nehmotný majetok</t>
  </si>
  <si>
    <t>Informácie o dlhodobom nehmotnom majetku</t>
  </si>
  <si>
    <t>Dlhodobý nehmotný majetok</t>
  </si>
  <si>
    <t>Aktivované náklady na vývoj</t>
  </si>
  <si>
    <t>Oceniteľné práva</t>
  </si>
  <si>
    <t>Goodwill</t>
  </si>
  <si>
    <t>Ostatný DNM</t>
  </si>
  <si>
    <t>Obstarávaný DNM</t>
  </si>
  <si>
    <t>Poskytnuté preddavky na DNM</t>
  </si>
  <si>
    <t>Prvotné ocenenie</t>
  </si>
  <si>
    <t>Stav na začiatku účtovného obdobia k 1.1.2018</t>
  </si>
  <si>
    <t>Prírastky</t>
  </si>
  <si>
    <t>Úbytky</t>
  </si>
  <si>
    <t>Presuny</t>
  </si>
  <si>
    <t xml:space="preserve">Stav na konci účtovného obdobia </t>
  </si>
  <si>
    <t>Oprávky</t>
  </si>
  <si>
    <t>Opravné položky</t>
  </si>
  <si>
    <t>Zostatková hodnota </t>
  </si>
  <si>
    <t>Stav na konci účtovného obdobia</t>
  </si>
  <si>
    <t>Hodnota za bežné účtovné obdobie</t>
  </si>
  <si>
    <t>Dlhodobý nehmotný majetok, na ktorý je zriadené záložné právo</t>
  </si>
  <si>
    <t>Dlhodobý nehmotný majetok, pri ktorom má účtovná jednotka obmedzené právo s ním nakladať</t>
  </si>
  <si>
    <t>b)   Dlhodobý hmotný majetok</t>
  </si>
  <si>
    <t>Informácie o dlhodobom hmotnom majetku</t>
  </si>
  <si>
    <t>Dlhodobý hmotný majetok</t>
  </si>
  <si>
    <t>Pozemky</t>
  </si>
  <si>
    <t>Samostatné hnuteľné veci a súbory hnuteľných vecí</t>
  </si>
  <si>
    <t>Pestovateľ-  ské celky 
trvalých porastov</t>
  </si>
  <si>
    <t>Základné stádo a ťažné zvieratá</t>
  </si>
  <si>
    <t>Ostatný DHM</t>
  </si>
  <si>
    <t>Obstarávaný DHM</t>
  </si>
  <si>
    <t>Poskytnuté preddavky na DHM</t>
  </si>
  <si>
    <t>Stav na začiatku účtovného obdobia</t>
  </si>
  <si>
    <t>Stav na začiatku účtovného obdobia</t>
  </si>
  <si>
    <t>Dlhodobý hmotný majetok, na ktorý je zriadené záložné právo</t>
  </si>
  <si>
    <t>Dlhodobý hmotný majetok, pri ktorom má účtovná jednotka obmedzené právo s ním nakladať</t>
  </si>
  <si>
    <t>Poistenie majetku</t>
  </si>
  <si>
    <r>
      <t xml:space="preserve">5.      </t>
    </r>
    <r>
      <rPr>
        <b/>
        <u/>
        <sz val="10"/>
        <rFont val="Arial"/>
        <family val="2"/>
        <charset val="238"/>
      </rPr>
      <t>ZÁSOBY</t>
    </r>
  </si>
  <si>
    <t>Ocenenie nadbytočných, zastaraných a nízkoobrátkových zásob sa znižuje na nižšiu úžitkovú hodnotu prostredníctvom opravných položiek. Opravnú položku stanovilo vedenie spoločnosti k zásobam bez obratu nad 360 dní vo výške 100% podľa posúdenia ich využiteľnosti v spoločnosti alebo možného odpredaja.</t>
  </si>
  <si>
    <t>Informácie o opravných položkách k zásobám</t>
  </si>
  <si>
    <t>Zásoby</t>
  </si>
  <si>
    <t>Stav  OP na začiatku účtovného obdobia</t>
  </si>
  <si>
    <t>Tvorba OP</t>
  </si>
  <si>
    <t>Zúčtovanie OP z dôvodu zániku opodstat-
nenosti</t>
  </si>
  <si>
    <t>Zúčtovanie OP z dôvodu vyradenia majetku 
z účtovníctva</t>
  </si>
  <si>
    <t>Stav OP na konci účtovného obdobia</t>
  </si>
  <si>
    <t>Materiál</t>
  </si>
  <si>
    <t>Nedokončená výroba a polotovary vlastnej výroby</t>
  </si>
  <si>
    <t>Výrobky</t>
  </si>
  <si>
    <t xml:space="preserve">Zvieratá </t>
  </si>
  <si>
    <t>Tovar</t>
  </si>
  <si>
    <t>Nehnuteľnosť na predaj</t>
  </si>
  <si>
    <t>Poskytnuté preddavky 
na zásoby</t>
  </si>
  <si>
    <t>Zásoby spolu</t>
  </si>
  <si>
    <t>Informácie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</si>
  <si>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</si>
  <si>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</si>
  <si>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r>
      <t xml:space="preserve">6.      </t>
    </r>
    <r>
      <rPr>
        <b/>
        <u/>
        <sz val="10"/>
        <rFont val="Arial"/>
        <family val="2"/>
        <charset val="238"/>
      </rPr>
      <t>POHĽADÁVKY</t>
    </r>
  </si>
  <si>
    <t>Informácie o vývoji opravnej položky k pohľadávkam</t>
  </si>
  <si>
    <t>Pohľadávky</t>
  </si>
  <si>
    <t xml:space="preserve">Pohľadávky z obchodného styku </t>
  </si>
  <si>
    <t>Pohľadávky voči DÚJ a MÚJ</t>
  </si>
  <si>
    <t>Ostatné pohľadávky v rámci kons. celku</t>
  </si>
  <si>
    <t>Pohľadávky voči spoločníkom, členom a združeniu</t>
  </si>
  <si>
    <t>Iné pohľadávky</t>
  </si>
  <si>
    <t>Pohľadávky spolu</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</si>
  <si>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</si>
  <si>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</si>
  <si>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</si>
  <si>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</si>
  <si>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</si>
  <si>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</si>
  <si>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</si>
  <si>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</si>
  <si>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</si>
  <si>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</si>
  <si>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</si>
  <si>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Čistá hodnota zákazky</t>
  </si>
  <si>
    <t>Pohľadávky voči DÚJ a MÚJ</t>
  </si>
  <si>
    <t>Sociálne poistenie</t>
  </si>
  <si>
    <t>Daňové pohľadávky a dotácie</t>
  </si>
  <si>
    <t>Krátkodobé pohľadávky spolu</t>
  </si>
  <si>
    <t>Informácie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</si>
  <si>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</si>
  <si>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</si>
  <si>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</si>
  <si>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</si>
  <si>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</si>
  <si>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</si>
  <si>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x</t>
  </si>
  <si>
    <r>
      <t xml:space="preserve">7.      </t>
    </r>
    <r>
      <rPr>
        <b/>
        <u/>
        <sz val="10"/>
        <rFont val="Arial"/>
        <family val="2"/>
        <charset val="238"/>
      </rPr>
      <t>FINANČNÉ ÚČTY</t>
    </r>
  </si>
  <si>
    <t>Informácie o finančných účtoch</t>
  </si>
  <si>
    <t>Pokladnica, ceniny</t>
  </si>
  <si>
    <t>Bežné účty v banke alebo v pobočke zahraničnej banky</t>
  </si>
  <si>
    <t>Vkladové účty v banke alebo v pobočke zahraničnej banky termínované</t>
  </si>
  <si>
    <t>Peniaze na ceste</t>
  </si>
  <si>
    <t>Krátkodobý  finančný majetok, na ktorý bolo zriadené záložné právo</t>
  </si>
  <si>
    <t>Krátkodobý  finančný majetok, pri ktorom je obmedzené právo s ním nakladať</t>
  </si>
  <si>
    <r>
      <t xml:space="preserve">8.      </t>
    </r>
    <r>
      <rPr>
        <b/>
        <u/>
        <sz val="10"/>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</si>
  <si>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</si>
  <si>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</si>
  <si>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</si>
  <si>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</si>
  <si>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poistenie</t>
  </si>
  <si>
    <t>finančný leasing</t>
  </si>
  <si>
    <t>predplatné publikácií</t>
  </si>
  <si>
    <t>nájomné za plynové fľaše</t>
  </si>
  <si>
    <t>poplatky za telefón</t>
  </si>
  <si>
    <t>ostatné</t>
  </si>
  <si>
    <t>Príjmy budúcich období dlhodobé, z toho:</t>
  </si>
  <si>
    <t>Príjmy budúcich období krátkodobé, z toho:</t>
  </si>
  <si>
    <r>
      <t xml:space="preserve">9.      </t>
    </r>
    <r>
      <rPr>
        <b/>
        <u/>
        <sz val="10"/>
        <rFont val="Arial"/>
        <family val="2"/>
        <charset val="238"/>
      </rPr>
      <t>VLASTNÉ IMANIE</t>
    </r>
  </si>
  <si>
    <t xml:space="preserve">Základné imanie spoločnosti je zložené z  64 akcií, kmeňových, plne upísaných a splatených, s nominálnou hodnotou za 
1 akciu 33 250 EUR. </t>
  </si>
  <si>
    <t>Informácie o rozdelení účtovného zisku  / straty</t>
  </si>
  <si>
    <t>Účtovná strata</t>
  </si>
  <si>
    <t>Vysporiadanie účtovnej straty</t>
  </si>
  <si>
    <t>prevod do neuhradených strát z minulých rokov</t>
  </si>
  <si>
    <t xml:space="preserve">Iné   </t>
  </si>
  <si>
    <r>
      <t xml:space="preserve">10.      </t>
    </r>
    <r>
      <rPr>
        <b/>
        <u/>
        <sz val="10"/>
        <rFont val="Arial"/>
        <family val="2"/>
        <charset val="238"/>
      </rPr>
      <t>REZERVY</t>
    </r>
  </si>
  <si>
    <t>Informácie o rezervách</t>
  </si>
  <si>
    <t>Tvorba</t>
  </si>
  <si>
    <t>Použitie</t>
  </si>
  <si>
    <t>Zrušenie</t>
  </si>
  <si>
    <t>Dlhodobé rezervy, z toho:</t>
  </si>
  <si>
    <t>záručné opravy a reklamácie</t>
  </si>
  <si>
    <t>Krátkodobé rezervy, z toho:</t>
  </si>
  <si>
    <t>rezerva na audit a overenie ÚZ</t>
  </si>
  <si>
    <t>rezerva na nevyfakt.dodávky energie</t>
  </si>
  <si>
    <t>rezerva na služby</t>
  </si>
  <si>
    <t>rezerva na nevyčerpanú dovolenku+odstupné</t>
  </si>
  <si>
    <t>rez.na zák.poist.k nevyčerp.dovolenke+odstupné</t>
  </si>
  <si>
    <t xml:space="preserve">rezerva na odmeny a prémie </t>
  </si>
  <si>
    <t>rezerva na zákon.poist. k odmenam a prémiam</t>
  </si>
  <si>
    <t>rezerva - ostatné</t>
  </si>
  <si>
    <r>
      <t xml:space="preserve">11.      </t>
    </r>
    <r>
      <rPr>
        <b/>
        <u/>
        <sz val="10"/>
        <rFont val="Arial"/>
        <family val="2"/>
        <charset val="238"/>
      </rPr>
      <t>ZÁVÄZKY</t>
    </r>
  </si>
  <si>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</si>
  <si>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</si>
  <si>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</si>
  <si>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</si>
  <si>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</si>
  <si>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</si>
  <si>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</si>
  <si>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r>
      <t>12.     </t>
    </r>
    <r>
      <rPr>
        <b/>
        <u/>
        <sz val="10"/>
        <rFont val="Arial"/>
        <family val="2"/>
        <charset val="238"/>
      </rPr>
      <t>ODLOŽENÁ DAŇ Z PRÍJMOV</t>
    </r>
  </si>
  <si>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</si>
  <si>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</si>
  <si>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</si>
  <si>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</si>
  <si>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</si>
  <si>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</si>
  <si>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</si>
  <si>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</si>
  <si>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</si>
  <si>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</si>
  <si>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 xml:space="preserve">Zaúčtovaná  ako náklad </t>
  </si>
  <si>
    <t>Zaúčtovaná do vlastného imania</t>
  </si>
  <si>
    <t>Odložený daňový záväzok</t>
  </si>
  <si>
    <t>Zmena odloženého daňového záväzku</t>
  </si>
  <si>
    <t>Zaúčtovaná ako náklad</t>
  </si>
  <si>
    <t>Iné</t>
  </si>
  <si>
    <r>
      <t>13.     </t>
    </r>
    <r>
      <rPr>
        <b/>
        <u/>
        <sz val="10"/>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</si>
  <si>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</si>
  <si>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</si>
  <si>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</si>
  <si>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</si>
  <si>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</si>
  <si>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</si>
  <si>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</si>
  <si>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</si>
  <si>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r>
      <t xml:space="preserve">14.      </t>
    </r>
    <r>
      <rPr>
        <b/>
        <u/>
        <sz val="10"/>
        <rFont val="Arial"/>
        <family val="2"/>
        <charset val="238"/>
      </rPr>
      <t>BANKOVÉ ÚVERY A FINANČNÉ VÝPOMOCI</t>
    </r>
  </si>
  <si>
    <t>Informácie o bankových úveroch, pôžičkách a krátkodobých finančných výpomociach</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</si>
  <si>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</si>
  <si>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</si>
  <si>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</si>
  <si>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</si>
  <si>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</si>
  <si>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</si>
  <si>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</si>
  <si>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Splátkový úver KM</t>
  </si>
  <si>
    <t>EUR</t>
  </si>
  <si>
    <t>3M EURIBOR+ 2,50% p.a.</t>
  </si>
  <si>
    <t>Splátkový úver A.K.M.L.</t>
  </si>
  <si>
    <t>Spotrebný úver č.UZF/7/56529</t>
  </si>
  <si>
    <t>fixná úr.s. 2,10% p.a.</t>
  </si>
  <si>
    <t>Spotrebný úver č.UZF/7/56531</t>
  </si>
  <si>
    <t>Úver. Zml. 4145602321 Unicr.Leasing</t>
  </si>
  <si>
    <t>5,17 % FIX</t>
  </si>
  <si>
    <t>úver 000404/CORP/2020 "Št.pomoc"</t>
  </si>
  <si>
    <t xml:space="preserve">1 M EURIBOR +2,00 % </t>
  </si>
  <si>
    <t>Krátkodobé bankové úvery</t>
  </si>
  <si>
    <t>Kontokorentný úver</t>
  </si>
  <si>
    <t>1M EURIBOR+ 2,00% p.a.</t>
  </si>
  <si>
    <t>Prehľad splatnosti bankových úverov a pôžičiek od spriaznených osôb</t>
  </si>
  <si>
    <t>(EUR)</t>
  </si>
  <si>
    <t>Bankové úvery</t>
  </si>
  <si>
    <t>Kontokorentné účty</t>
  </si>
  <si>
    <t>Finančné výpomoci - pôžičky</t>
  </si>
  <si>
    <t>Spotrebný úver</t>
  </si>
  <si>
    <r>
      <t>16.     </t>
    </r>
    <r>
      <rPr>
        <b/>
        <u/>
        <sz val="10"/>
        <rFont val="Arial"/>
        <family val="2"/>
        <charset val="238"/>
      </rPr>
      <t xml:space="preserve">PODMIENENÉ ZÁVÄZKY A AKTÍVA, PODSÚVAHOVÉ POLOŽKY </t>
    </r>
  </si>
  <si>
    <t>Podľa súčasných slovenských zákonov má spoločnosť povinnosť vyplatiť zamestnancom pri odchode do starobného dôchodku odchodné vo výške priemerného mesačného zárobku. Spoločnosť odhadla, že výška takéhoto záväzku nie je významná. Účtovné výkazy neobsahujú žiadnú úpravu z tohoto titulu.</t>
  </si>
  <si>
    <t>Spoločnosť neeviduje na podsúvahových účtoch žiadne položky.</t>
  </si>
  <si>
    <r>
      <t>17.     </t>
    </r>
    <r>
      <rPr>
        <b/>
        <u/>
        <sz val="10"/>
        <rFont val="Arial"/>
        <family val="2"/>
        <charset val="238"/>
      </rPr>
      <t>VÝNOSY A NÁKLADY</t>
    </r>
  </si>
  <si>
    <t>Tržby</t>
  </si>
  <si>
    <t>Informácie o tržbách</t>
  </si>
  <si>
    <t>Oblasť odbytu</t>
  </si>
  <si>
    <t>Tržby za výrobky a tovar strojárskej povahy</t>
  </si>
  <si>
    <t>Preprava</t>
  </si>
  <si>
    <t xml:space="preserve">Najom, balenie, ostatné služby </t>
  </si>
  <si>
    <t>Bezprostred- 
ne predchádza- 
júce účtovné obdobie</t>
  </si>
  <si>
    <t>Slovensko</t>
  </si>
  <si>
    <t>Zahraničie celkom</t>
  </si>
  <si>
    <t xml:space="preserve">     z toho</t>
  </si>
  <si>
    <t>Nemecko</t>
  </si>
  <si>
    <t>Česko</t>
  </si>
  <si>
    <t>Poľsko</t>
  </si>
  <si>
    <t xml:space="preserve">Údaje o zmene stavu vnútropodnikových zásob </t>
  </si>
  <si>
    <t>Informácie o zmene stavu vnútroorganizačných zásob</t>
  </si>
  <si>
    <t>Zmena stavu vnútroorganizačných zásob</t>
  </si>
  <si>
    <t>Konečný zostatok</t>
  </si>
  <si>
    <t>Začiatočný stav</t>
  </si>
  <si>
    <t>Bezprostred- 
ne predchádza-
júce účtovné obdobie</t>
  </si>
  <si>
    <t>Nedokončená výroba a polotovary vlastnej výroby</t>
  </si>
  <si>
    <t>Zvieratá</t>
  </si>
  <si>
    <t>Manká a škody</t>
  </si>
  <si>
    <t>Reprezentačné</t>
  </si>
  <si>
    <t>Dary</t>
  </si>
  <si>
    <t>Kovový odpad z výroby</t>
  </si>
  <si>
    <t>Zmena stavu vnútroorganizačných zásob vo výkaze ziskov a strát</t>
  </si>
  <si>
    <t xml:space="preserve">Aktivácia nákladov a výnosy z hospodárskej činnosti a finančnej činnosti </t>
  </si>
  <si>
    <t xml:space="preserve">Informácie o výnosoch pri aktivácii nákladov a o výnosoch z hospodárskej a finančnej činnosti </t>
  </si>
  <si>
    <r>
      <t>Významné položky pri aktivácii nákladov, z toho:</t>
    </r>
    <r>
      <rPr>
        <sz val="9"/>
        <rFont val="Arial"/>
        <family val="2"/>
        <charset val="238"/>
      </rPr>
      <t> </t>
    </r>
  </si>
  <si>
    <t>Technické zhodnotenie výrobnej haly č.1</t>
  </si>
  <si>
    <t>Odsávanie k paliacemu stroju</t>
  </si>
  <si>
    <t>Zvarovací stroj 600x2000</t>
  </si>
  <si>
    <t>Strecha nad dopravou</t>
  </si>
  <si>
    <t>Ostatné</t>
  </si>
  <si>
    <t>Ostatné významné položky výnosov z hospodárskej činnosti, z toho:</t>
  </si>
  <si>
    <t>Výnosy z refakturácie škody spôsobenej porušením povinnosti strážnej služby</t>
  </si>
  <si>
    <t>príspevok ku mzdám od ÚP</t>
  </si>
  <si>
    <t>príspevok ku mzdám -opatrenia COVID</t>
  </si>
  <si>
    <t>odmena obchodného zástupcu</t>
  </si>
  <si>
    <t>náhrady za zavinené nepodarky</t>
  </si>
  <si>
    <t>náhrady od poisťovní za poistnú udalosť</t>
  </si>
  <si>
    <t>náklady na opravu dodaného materiálu</t>
  </si>
  <si>
    <t>inventarizačné prebytky materiálu</t>
  </si>
  <si>
    <t>Finančné výnosy, z toho:</t>
  </si>
  <si>
    <t>Kurzové zisky, z toho:</t>
  </si>
  <si>
    <t>kurzové zisky ku dňu, ku ktorému sa zostavuje účtovná závierka</t>
  </si>
  <si>
    <t>Ostatné finančné výnosy</t>
  </si>
  <si>
    <t>Informácie o čistom obrate</t>
  </si>
  <si>
    <t>Tržby za vlastné výrobky</t>
  </si>
  <si>
    <t>Tržby z predaja služieb</t>
  </si>
  <si>
    <t>Tržby za tovar</t>
  </si>
  <si>
    <t>Čistý obrat celkom</t>
  </si>
  <si>
    <t>Náklady</t>
  </si>
  <si>
    <t>Informácie o nákladoch</t>
  </si>
  <si>
    <t>Náklady za poskytnuté služby, z toho:</t>
  </si>
  <si>
    <t>Náklady voči audítorovi, audítorskej spoločnosti</t>
  </si>
  <si>
    <t>práca vo mzde</t>
  </si>
  <si>
    <t>prepravné nesúv.s obstarním majetku a zásob</t>
  </si>
  <si>
    <t>opravy a údržba</t>
  </si>
  <si>
    <t>náklady na ochranu priestorov</t>
  </si>
  <si>
    <t>náklady na stočné</t>
  </si>
  <si>
    <t>služby IS pre užívateľov</t>
  </si>
  <si>
    <t>cestovné</t>
  </si>
  <si>
    <t>telefón, fax,</t>
  </si>
  <si>
    <t>náklady na školenie pracovníkov</t>
  </si>
  <si>
    <t>náklady na opravu nepodarkov</t>
  </si>
  <si>
    <t>manažérske služby</t>
  </si>
  <si>
    <t xml:space="preserve">konzultacne </t>
  </si>
  <si>
    <t>náklady na revízie techn.zariadení</t>
  </si>
  <si>
    <t>právne služby, poradenstvo</t>
  </si>
  <si>
    <t>bezpečnostno-technické služby a pož.ochrana</t>
  </si>
  <si>
    <t>náklady na certifikáciu spoločnosti</t>
  </si>
  <si>
    <t>nájomné platené externým prenajímateľom</t>
  </si>
  <si>
    <t>náklady na upratovanie</t>
  </si>
  <si>
    <t>nájomné za byty</t>
  </si>
  <si>
    <t>reprezentačné</t>
  </si>
  <si>
    <t>poštovné</t>
  </si>
  <si>
    <t>náklady na ciachovanie a preskúšanie</t>
  </si>
  <si>
    <t>služby notárov a kom.právnikov a advok.</t>
  </si>
  <si>
    <t>Ostatné významné položky nákladov z hospodárskej činnosti, z toho:</t>
  </si>
  <si>
    <t>poistenie majetku a poistenie organ. za škodu</t>
  </si>
  <si>
    <t>manká a škody na zásobách</t>
  </si>
  <si>
    <t>úroky z omeškania</t>
  </si>
  <si>
    <t>poistenie pohľadávok</t>
  </si>
  <si>
    <t>náhrada trov súdneho konania</t>
  </si>
  <si>
    <t>tvorba a rozpustenie rezerv na záručné opravy</t>
  </si>
  <si>
    <t>tvorba  a rozp. rezervy na stratu zo zákazkovej výroby</t>
  </si>
  <si>
    <t>Finančné náklady, z toho:</t>
  </si>
  <si>
    <t>Kurzové straty, z toho:</t>
  </si>
  <si>
    <t>kurzové straty ku dňu, ku ktorému sa zostavuje účtovná závierka</t>
  </si>
  <si>
    <t>Ostatné významné položky finančných nákladov, z toho:</t>
  </si>
  <si>
    <t>nákladové úroky</t>
  </si>
  <si>
    <t>ost.náklady na fin.činnosť</t>
  </si>
  <si>
    <t>Mimoriadne náklady, z toho:</t>
  </si>
  <si>
    <t>Náklady voči audítorovi, audítorskej spoločnosti, z toho:</t>
  </si>
  <si>
    <t>náklady za overenie individuálnej účtovnej závierky</t>
  </si>
  <si>
    <t>iné uisťovacie audítorské služby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</si>
  <si>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</si>
  <si>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</si>
  <si>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</si>
  <si>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</si>
  <si>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</si>
  <si>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</si>
  <si>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</si>
  <si>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</si>
  <si>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</si>
  <si>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</si>
  <si>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</si>
  <si>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</si>
  <si>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</si>
  <si>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 /trvalé rozdiely/</t>
  </si>
  <si>
    <t>Výnosy nepodliehajúce dani /trvalé rozdiely/</t>
  </si>
  <si>
    <t>Vplyv nevykázanej odloženej daňovej pohľadávky</t>
  </si>
  <si>
    <t>Umorenie daňovej straty</t>
  </si>
  <si>
    <t>Zmena sadzby dane</t>
  </si>
  <si>
    <t>Splatná daň z príjmov</t>
  </si>
  <si>
    <t>Zrážková daň</t>
  </si>
  <si>
    <t>Odložená daň z príjmov</t>
  </si>
  <si>
    <t xml:space="preserve">Celková daň z príjmov </t>
  </si>
  <si>
    <t>Údaje o príjmoch a výhodách členov štatutárnych, dozorných a iných orgánov</t>
  </si>
  <si>
    <t>Informácie o výnosoch pri aktivácii nákladov a o výnosoch z hospodárskej činnosti, finančnej činnosti a mimoriadnej činnosti</t>
  </si>
  <si>
    <t xml:space="preserve">Spoločnosť neposkytla členom štatutárnych a dozorných orgánov žiadne pôžičky ani iné výhody. </t>
  </si>
  <si>
    <r>
      <t>18.     </t>
    </r>
    <r>
      <rPr>
        <b/>
        <u/>
        <sz val="10"/>
        <rFont val="Arial"/>
        <family val="2"/>
        <charset val="238"/>
      </rPr>
      <t>INFORMÁCIE O SPRIAZNENÝCH OSOBÁCH</t>
    </r>
  </si>
  <si>
    <t>Informácie o ekonomických vzťahoch  medzi účtovnou jednotkou a personálne prepojenými osobami</t>
  </si>
  <si>
    <t>Spriaznená osoba </t>
  </si>
  <si>
    <t>Kód druhu obchodu</t>
  </si>
  <si>
    <t>Hodnotové vyjadrenie obchodu</t>
  </si>
  <si>
    <t xml:space="preserve">Bezprostredne predchádzajúce účtovné obdobie                                             </t>
  </si>
  <si>
    <t>STRIP, a.s. Košice</t>
  </si>
  <si>
    <t>1 - kúpa</t>
  </si>
  <si>
    <t>2 - predaj</t>
  </si>
  <si>
    <t>KOVOSTROJ a.s. Dobšiná</t>
  </si>
  <si>
    <t>z toho predaj majetku</t>
  </si>
  <si>
    <t>3 - poskytnutá pôžička</t>
  </si>
  <si>
    <t>z toho nákup majetku</t>
  </si>
  <si>
    <t>Personálne prepojená osoba</t>
  </si>
  <si>
    <t>1 - poskytnutá pôžička</t>
  </si>
  <si>
    <t>20.     INFORMÁCIE O ZMENÁCH VLASTNÉHO IMANIA</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</si>
  <si>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</si>
  <si>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</si>
  <si>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</si>
  <si>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</si>
  <si>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</si>
  <si>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</si>
  <si>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</si>
  <si>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</si>
  <si>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</si>
  <si>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</si>
  <si>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</si>
  <si>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</si>
  <si>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</si>
  <si>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</si>
  <si>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</si>
  <si>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</si>
  <si>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</si>
  <si>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</si>
  <si>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</si>
  <si>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</si>
  <si>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</si>
  <si>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</si>
  <si>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Celkom</t>
  </si>
  <si>
    <r>
      <t>21.     </t>
    </r>
    <r>
      <rPr>
        <b/>
        <u/>
        <sz val="10"/>
        <rFont val="Arial"/>
        <family val="2"/>
        <charset val="238"/>
      </rPr>
      <t xml:space="preserve">PREHĽAD O PEŇAŽNÝCH TOKOCH </t>
    </r>
  </si>
  <si>
    <t>Čistý zisk (pred odpočítaním daňových a mimoriadnych položiek)</t>
  </si>
  <si>
    <t>Úpravy o nepeňažné operácie:</t>
  </si>
  <si>
    <t>Odpisy dlhodobého majetku</t>
  </si>
  <si>
    <t>Odpis zásob</t>
  </si>
  <si>
    <t>Odpis pohľadávky</t>
  </si>
  <si>
    <t>Zmena stavu opravnej položky k dlhodobému majetku</t>
  </si>
  <si>
    <t>Zmena stavu opravnej položky k pohľadávkam</t>
  </si>
  <si>
    <t>Zmena stavu opravnej položky k zásobám</t>
  </si>
  <si>
    <t>Zmena stavu rezerv</t>
  </si>
  <si>
    <t>Úrokové náklady (netto)</t>
  </si>
  <si>
    <t>Strata / (zisk) z predaja dlhodobého majetku</t>
  </si>
  <si>
    <t>Výnosy z dlhodobého finančného majetku</t>
  </si>
  <si>
    <t>Ostatné položky nezahrnuté do nepeňažných operácií</t>
  </si>
  <si>
    <t>Zisk z prevádzky pred zmenou pracovného kapitálu</t>
  </si>
  <si>
    <t>Zmena pracovného kapitálu:</t>
  </si>
  <si>
    <t>Úbytok (prírastok) pohľadávok z obchodného styku a časového rozlíšenia</t>
  </si>
  <si>
    <t>Úbytok (prírastok) zásob</t>
  </si>
  <si>
    <t>(Úbytok) prírastok záväzkov a časového rozlíšenia</t>
  </si>
  <si>
    <t>Prevádzkové peňažné toky</t>
  </si>
  <si>
    <t>Peňažné toky z prevádzkovej činnosti</t>
  </si>
  <si>
    <t>Zaplatené úroky</t>
  </si>
  <si>
    <t>Prijaté úroky</t>
  </si>
  <si>
    <t>Zaplatená daň z príjmov</t>
  </si>
  <si>
    <t>Príjmy z mimoriadnych položiek</t>
  </si>
  <si>
    <t>Ostatné položky nezahrnuté do prevádzkovej činnosti</t>
  </si>
  <si>
    <t>Čisté peňažné toky z prevádzkovej činnosti</t>
  </si>
  <si>
    <t>Peňažné toky z investičnej činnosti</t>
  </si>
  <si>
    <t>Nákup dlhodobého majetku</t>
  </si>
  <si>
    <t>Príjmy z predaja dlhodobého majetku</t>
  </si>
  <si>
    <t>Obstaranie fin investícií</t>
  </si>
  <si>
    <t>Poskytnuté dlhodobé pôžičky</t>
  </si>
  <si>
    <t>Prijaté dividendy</t>
  </si>
  <si>
    <t>Čisté peňažné toky z investičnej činnosti</t>
  </si>
  <si>
    <t>Peňažné toky z finančnej činnosti</t>
  </si>
  <si>
    <t>Príjmy zo zvýšenia základného imania a ostatných kapitálových fondov</t>
  </si>
  <si>
    <t>Príjmy / splátky úverov a pôžičiek od bánk</t>
  </si>
  <si>
    <t>Príjmy / splátky pôžičiek prijatých od spoločností v Skupine</t>
  </si>
  <si>
    <t>Splátky dlhodobých záväzkov</t>
  </si>
  <si>
    <t>Čisté peňažné toky z finančnej činnosti</t>
  </si>
  <si>
    <t>Kurzové rozdiely k peňažným prostriekom a ekvivalentom</t>
  </si>
  <si>
    <t>Prírastky (úbytky) peňažných prostriedkov a peňažných ekvivalentov</t>
  </si>
  <si>
    <t>Peňažné prostriedky a peňažné ekvivalenty na začiatku roka</t>
  </si>
  <si>
    <t>Peňažné prostriedky a peňažné ekvivalenty na konci roka</t>
  </si>
  <si>
    <r>
      <t>22.     </t>
    </r>
    <r>
      <rPr>
        <b/>
        <u/>
        <sz val="10"/>
        <rFont val="Arial"/>
        <family val="2"/>
        <charset val="238"/>
      </rPr>
      <t>VÝZNAMNÉ UDALOSTI, KTORÉ NASTALI PO DNI, KU KTORÉMU SA ZOSTAVUJE ÚČTOVNÁ ZÁVIERKA</t>
    </r>
  </si>
  <si>
    <t>Ing. Marián Semančík, PhD.</t>
  </si>
  <si>
    <t>Stav na začiatku účtovného obdobia k 1.1.2021</t>
  </si>
  <si>
    <t>Stav na konci účtovného obdobia k 31.12.2021</t>
  </si>
  <si>
    <t>Francúzsko</t>
  </si>
  <si>
    <t>Opravné položky NV</t>
  </si>
  <si>
    <t>Opravné položky HV</t>
  </si>
  <si>
    <t>Dlhodobý nehmotný majetok obstaraný iným spôsobom sa oceňuje reálnou hodnotou v prípade bezodplatného nadobudnutia majetku alebo majetku novo zisteného pri inventarizácií, t.j. cenou, za ktorú by sa majetok obstaral v čase, keď sa o ňom účtuje.</t>
  </si>
  <si>
    <t>Dlhodobý hmotný majetok získaný bezodplatne sa oceňuje reálnou hodnotou a účtuje sa v prospech účtu ostatných kapitálových fondov. Reálna hodnota je cena, za ktorú by sa majetok obstaral v čase, keď sa o ňom účtuje.</t>
  </si>
  <si>
    <t>Dlhodobý hmotný majetok obstaraný iným spôsobom sa oceňuje reálnou hodnotou v prípade bezodplatného nadobudnutia majetku alebo majetku novo zisteného pri inventarizácií, t.j. cenou, za ktorú by sa majetok obstaral v čase, keď sa o ňom účtuje.</t>
  </si>
  <si>
    <t>Členovia štatutárnych orgánov k 31. decembru 2022:</t>
  </si>
  <si>
    <t>K pochybným pohľadávkam neboli v roku 2022 vytvorené opravné položky.</t>
  </si>
  <si>
    <t>Spoločnosť  v máji 2022 splatila  kontokorentný účet v  UNICREDIT BANK,  ktorý jej umožňoval čerpať úver.  Výška a mena úverového limitu bola 200 000,00 EUR.</t>
  </si>
  <si>
    <t>Bezprostredne predchádzajúce účtovné obdobie rok 2021</t>
  </si>
  <si>
    <t>Bežné účtovné obdobie rok 2022</t>
  </si>
  <si>
    <t xml:space="preserve">Rezervy sa účtujú v očakávanej výške záväzku. Spoločnosť vytvára rezervu na nevyčerpané dovolenky   vrátane sociálneho zabezpečenia, rezervy na nevyfakturované služby, rezervu na pokuty a penále, rezervu na záručné opravy vo výške priemerného  % nákladov na opravy z  tržieb za rok 2022 (% nákladov na opravy je vypočítané ako priemer za posledné 4 roky pomeru nákladov na záručné opravy k tržbám daného roka). </t>
  </si>
  <si>
    <t>Záväzky zabezpečené záložným právom / zárukou v prospech veriteľa: Počas účtovného obdobia t.j. od 1.januára 2022 do 31.decembra 2022, spoločnosť nevykazovala záväzky zabezpečené záložným právom alebo inou formou zabezpečenia.</t>
  </si>
  <si>
    <t>Spoločnosť v roku 2022 splatila jednorazovo úvery vo výške 434 645,00 eur.</t>
  </si>
  <si>
    <t>zúčtovanie časového rozlíšenia odpisov predaného  majetku</t>
  </si>
  <si>
    <t>Jediný akcionár rozhodol dňa 8.12.2022, že hospodársky výsledok za rok 2021   stratu vo výške -567 132,12 €  zúčtuje na účet strát minulých období.</t>
  </si>
  <si>
    <t>KYKLOP a.s., Pri Krásnej 4, 040 12 Košice</t>
  </si>
  <si>
    <t>Hromadné prepúšťanie je plánované po splnení všetkých zákonných lehôt v období od 1. februára 2023 do 31.5.2023.</t>
  </si>
  <si>
    <t>Účtovná závierka spoločnosti za predchádzajúce účtovné obdobie k 31. decembru 2021  bola schválená jediným akcionárom spoločnosti dňa 8. decembra 2022.</t>
  </si>
  <si>
    <t xml:space="preserve">Dlhodobý majetok je poistený v poisťovni Colonnade Insurance S.A. pobočka Košice a Kooperatíva Bratislava. Majetkové poistenie zahŕňa predovšetkým poistenie proti živelným pohromám a krádeži, havarijné poistenie a zodpovednosť organizácie za spôsobenú škodu. Ročný limit plnenia je pre všetky miesta poistenia na území SR vo výške  15 391 107,00  EUR. </t>
  </si>
  <si>
    <t>Pri záväzku zo SF vo výške 7 461,39  EUR a záväzku z odložených daní v sume  72 258,11 EUR nie je možné určiť zostatkovú dobu splatnosti.</t>
  </si>
  <si>
    <t>V roku 2022 poskytla Spoločnosti pôžičku personálne prepojená spoločnosť vo výške 43 000,00 EUR. Pôžička je úročená úrokovou sadzbou vo výške 5% p.a. V roku 2022 boli splatené pôžičky personálne prepojenej osobe vo výške isitny 231 000,00 Eur. V janári  2023 bola splatená pôžička vo výške 43 000,00 Eur.</t>
  </si>
  <si>
    <t>V januári 2023 došlo k podpisu Zmluvy o prevode vlastníckeho práva k nehnuteľnostiam.</t>
  </si>
  <si>
    <t xml:space="preserve">nepostačuje k úspešnému a efektívnemu fungovaniu spoločnosti. Hromadné prepúšťanie bolo naplánované z dôvodu potreby optimalizácie nákladov s cieľom uspokojiť </t>
  </si>
  <si>
    <t>existujúce záväzky veriteľov.</t>
  </si>
  <si>
    <t>Spoločnosť dňa 19.12.2022 rozhodla o organizačných zmenách a plánovanom hromadnom prepúšťaní v zmysle §73 Zákonníka práce v počte 40 zamestnancov.</t>
  </si>
  <si>
    <t>Dôvodom hromadného prepúšťania je nepriaznivá hospodárska situácia spoločnosti na trhu, nepriaznivé prognózy v objeme objednávok zo strany zákazníkov, čo</t>
  </si>
  <si>
    <t>Účtovná závierka bola zostavená podľa Zákona č. 431/2002 Z.z. o účtovníctve v znení neskorších predpisov za predpokladu nepretržitého trvania jej činnosti a je zostavená ako riadna účtovná závierka. Vzhľadom na nepriaznivú ekonomickú situáciu, v ktorej sa spoločnosť nachádza a vzhľadom na potrebu optimalizácie nákladov pre splnenie existujúcich záväzkov spoločnosti voči veriteľom, vedenie spoločnosti rozhodlo o organizačných zmenách súvisiacich s plánovaným hromadným prepúšťaním zamestnancov v počte 40 zamestnancov.</t>
  </si>
  <si>
    <t xml:space="preserve">Účtovné zásady a metódy, ktoré spoločnosť používala pri zostavení účtovnej závierky za rok 2022 a 2021 sú nasledovné: </t>
  </si>
  <si>
    <t>V roku 2022 neboli uskutočnené žiadne významné zmeny v zápise do Obchodného registra s výnimkou v štruktúre akcionárov.</t>
  </si>
  <si>
    <t>ktorá bola v roku 2022 umorená a ku ktorej  nebola v predchádzajúcom účtovnom období účtovaná odložená daňová pohľadávka.</t>
  </si>
  <si>
    <t xml:space="preserve">Rozdiel medzi celkovou daňou z príjmov vo výške 9 673 EUR a sumou Spolu vo výške 224 154 EUR je 214 481 EUR (1 021 341 EUR x 0,21), čo predstavuje daňovú stratu vo výške 1 021 340 EUR,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</si>
</sst>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EUR]"/>
    <numFmt numFmtId="165" formatCode="0.0%"/>
    <numFmt numFmtId="166" formatCode="#,##0;\-#,##0;0;"/>
    <numFmt numFmtId="167" formatCode="#,##0;\-#,##0;"/>
    <numFmt numFmtId="168" formatCode="#,##0;\-#,##0;0"/>
  </numFmts>
  <fonts count="25" x14ac:knownFonts="1">
    <font>
      <sz val="11"/>
      <color theme="1"/>
      <name val="Calibri"/>
      <family val="2"/>
      <scheme val="minor"/>
    </font>
    <font>
      <sz val="11"/>
      <color theme="1"/>
      <name val="Calibri"/>
      <family val="2"/>
      <scheme val="minor"/>
    </font>
    <font>
      <sz val="8"/>
      <name val="Arial"/>
      <family val="2"/>
      <charset val="238"/>
    </font>
    <font>
      <sz val="11"/>
      <name val="Arial"/>
      <family val="2"/>
      <charset val="238"/>
    </font>
    <font>
      <sz val="10"/>
      <name val="Arial"/>
      <family val="2"/>
      <charset val="238"/>
    </font>
    <font>
      <b/>
      <sz val="10"/>
      <name val="Arial"/>
      <family val="2"/>
      <charset val="238"/>
    </font>
    <font>
      <b/>
      <u/>
      <sz val="10"/>
      <name val="Arial"/>
      <family val="2"/>
      <charset val="238"/>
    </font>
    <font>
      <i/>
      <sz val="10"/>
      <name val="Arial"/>
      <family val="2"/>
      <charset val="238"/>
    </font>
    <font>
      <b/>
      <sz val="8"/>
      <name val="Arial"/>
      <family val="2"/>
      <charset val="238"/>
    </font>
    <font>
      <b/>
      <sz val="7"/>
      <name val="Times New Roman"/>
      <family val="1"/>
      <charset val="238"/>
    </font>
    <font>
      <b/>
      <i/>
      <sz val="10"/>
      <name val="Arial"/>
      <family val="2"/>
      <charset val="238"/>
    </font>
    <font>
      <b/>
      <sz val="9"/>
      <name val="Arial"/>
      <family val="2"/>
      <charset val="238"/>
    </font>
    <font>
      <sz val="9"/>
      <name val="Arial"/>
      <family val="2"/>
      <charset val="238"/>
    </font>
    <font>
      <i/>
      <sz val="12"/>
      <name val="Segoe UI"/>
      <family val="2"/>
      <charset val="238"/>
    </font>
    <font>
      <b/>
      <i/>
      <sz val="9"/>
      <name val="Arial"/>
      <family val="2"/>
      <charset val="238"/>
    </font>
    <font>
      <i/>
      <sz val="9"/>
      <name val="Arial"/>
      <family val="2"/>
      <charset val="238"/>
    </font>
    <font>
      <i/>
      <sz val="8"/>
      <name val="Arial"/>
      <family val="2"/>
      <charset val="238"/>
    </font>
    <font>
      <b/>
      <sz val="11"/>
      <name val="Arial"/>
      <family val="2"/>
      <charset val="238"/>
    </font>
    <font>
      <sz val="10"/>
      <color rgb="FFFF0000"/>
      <name val="Arial"/>
      <family val="2"/>
      <charset val="238"/>
    </font>
    <font>
      <sz val="11"/>
      <color rgb="FF00B050"/>
      <name val="Arial"/>
      <family val="2"/>
      <charset val="238"/>
    </font>
    <font>
      <sz val="8"/>
      <color rgb="FFFF0000"/>
      <name val="Arial"/>
      <family val="2"/>
      <charset val="238"/>
    </font>
    <font>
      <sz val="9"/>
      <color rgb="FFFF0000"/>
      <name val="Arial"/>
      <family val="2"/>
      <charset val="238"/>
    </font>
    <font>
      <sz val="11"/>
      <color rgb="FFFF0000"/>
      <name val="Arial"/>
      <family val="2"/>
      <charset val="238"/>
    </font>
    <font>
      <b/>
      <sz val="9"/>
      <color theme="1"/>
      <name val="Arial"/>
      <family val="2"/>
      <charset val="238"/>
    </font>
    <font>
      <sz val="9"/>
      <color theme="1"/>
      <name val="Arial"/>
      <family val="2"/>
      <charset val="238"/>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60">
    <border>
      <left/>
      <right/>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indexed="55"/>
      </bottom>
      <diagonal/>
    </border>
    <border>
      <left/>
      <right/>
      <top style="thick">
        <color indexed="55"/>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4" fillId="0" borderId="0"/>
  </cellStyleXfs>
  <cellXfs count="795">
    <xf numFmtId="0" fontId="0" fillId="0" borderId="0" xfId="0"/>
    <xf numFmtId="0" fontId="3" fillId="0" borderId="2" xfId="0" applyFont="1" applyBorder="1"/>
    <xf numFmtId="0" fontId="3" fillId="3" borderId="0" xfId="0" applyFont="1" applyFill="1"/>
    <xf numFmtId="0" fontId="3" fillId="0" borderId="0" xfId="0" applyFont="1"/>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5" fillId="4" borderId="0" xfId="0" applyFont="1" applyFill="1"/>
    <xf numFmtId="0" fontId="4" fillId="3" borderId="0" xfId="0" applyFont="1" applyFill="1"/>
    <xf numFmtId="0" fontId="4" fillId="0" borderId="0" xfId="0" applyFont="1" applyAlignment="1">
      <alignment vertical="top"/>
    </xf>
    <xf numFmtId="0" fontId="4" fillId="0" borderId="0" xfId="0" applyFont="1"/>
    <xf numFmtId="0" fontId="4" fillId="0" borderId="0" xfId="0" applyFont="1" applyAlignment="1">
      <alignment horizontal="left" indent="1"/>
    </xf>
    <xf numFmtId="0" fontId="4" fillId="0" borderId="0" xfId="0" applyFont="1" applyAlignment="1">
      <alignment horizontal="justify" vertical="top" wrapText="1"/>
    </xf>
    <xf numFmtId="0" fontId="3"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7" fillId="0" borderId="0" xfId="0" applyFont="1"/>
    <xf numFmtId="0" fontId="4" fillId="0" borderId="23" xfId="0" applyFont="1" applyBorder="1"/>
    <xf numFmtId="0" fontId="5" fillId="0" borderId="0" xfId="0" applyFont="1"/>
    <xf numFmtId="0" fontId="10" fillId="4" borderId="0" xfId="0" applyFont="1" applyFill="1"/>
    <xf numFmtId="0" fontId="12" fillId="0" borderId="2" xfId="0" applyFont="1" applyBorder="1"/>
    <xf numFmtId="0" fontId="13" fillId="0" borderId="0" xfId="0" applyFont="1"/>
    <xf numFmtId="0" fontId="4" fillId="0" borderId="0" xfId="0" applyFont="1" applyAlignment="1">
      <alignment vertical="top" wrapText="1"/>
    </xf>
    <xf numFmtId="0" fontId="5" fillId="3" borderId="0" xfId="0" applyFont="1" applyFill="1"/>
    <xf numFmtId="0" fontId="3" fillId="0" borderId="0" xfId="0" applyFont="1" applyAlignment="1">
      <alignment horizontal="justify" vertical="top"/>
    </xf>
    <xf numFmtId="0" fontId="4" fillId="0" borderId="0" xfId="0" applyFont="1" applyAlignment="1">
      <alignment horizontal="left" vertical="top" wrapText="1"/>
    </xf>
    <xf numFmtId="0" fontId="5" fillId="0" borderId="0" xfId="0" applyFont="1" applyAlignment="1">
      <alignment horizontal="left"/>
    </xf>
    <xf numFmtId="0" fontId="4" fillId="0" borderId="0" xfId="0" applyFont="1" applyAlignment="1">
      <alignment horizontal="left"/>
    </xf>
    <xf numFmtId="3" fontId="3" fillId="0" borderId="0" xfId="0" applyNumberFormat="1" applyFont="1"/>
    <xf numFmtId="0" fontId="12" fillId="0" borderId="0" xfId="0" applyFont="1" applyAlignment="1">
      <alignment horizontal="justify" vertical="top" wrapText="1"/>
    </xf>
    <xf numFmtId="0" fontId="12" fillId="0" borderId="0" xfId="0" applyFont="1"/>
    <xf numFmtId="0" fontId="2" fillId="3" borderId="0" xfId="0" applyFont="1" applyFill="1"/>
    <xf numFmtId="0" fontId="2" fillId="0" borderId="0" xfId="0" applyFont="1"/>
    <xf numFmtId="3" fontId="2" fillId="0" borderId="0" xfId="0" applyNumberFormat="1" applyFont="1"/>
    <xf numFmtId="0" fontId="11" fillId="3" borderId="0" xfId="0" applyFont="1" applyFill="1" applyAlignment="1">
      <alignment horizontal="left" vertical="center"/>
    </xf>
    <xf numFmtId="3" fontId="11" fillId="3" borderId="0" xfId="0" applyNumberFormat="1" applyFont="1" applyFill="1" applyAlignment="1">
      <alignment horizontal="right" vertical="center"/>
    </xf>
    <xf numFmtId="14" fontId="2" fillId="0" borderId="0" xfId="0" applyNumberFormat="1" applyFont="1"/>
    <xf numFmtId="4" fontId="2" fillId="0" borderId="0" xfId="0" applyNumberFormat="1" applyFont="1"/>
    <xf numFmtId="3" fontId="12" fillId="0" borderId="0" xfId="0" applyNumberFormat="1" applyFont="1" applyAlignment="1">
      <alignment horizontal="center" vertical="center"/>
    </xf>
    <xf numFmtId="3" fontId="12" fillId="3" borderId="0" xfId="0" applyNumberFormat="1" applyFont="1" applyFill="1" applyAlignment="1">
      <alignment horizontal="center" vertical="center"/>
    </xf>
    <xf numFmtId="0" fontId="4" fillId="0" borderId="0" xfId="0" applyFont="1" applyAlignment="1">
      <alignment horizontal="left" vertical="top"/>
    </xf>
    <xf numFmtId="0" fontId="2" fillId="0" borderId="0" xfId="0" applyFont="1" applyAlignment="1">
      <alignment wrapText="1"/>
    </xf>
    <xf numFmtId="0" fontId="2" fillId="3" borderId="0" xfId="0" applyFont="1" applyFill="1" applyAlignment="1">
      <alignment wrapText="1"/>
    </xf>
    <xf numFmtId="0" fontId="4" fillId="3" borderId="0" xfId="0" applyFont="1" applyFill="1" applyAlignment="1">
      <alignment wrapText="1"/>
    </xf>
    <xf numFmtId="0" fontId="15" fillId="3" borderId="0" xfId="0" applyFont="1" applyFill="1" applyAlignment="1">
      <alignment horizontal="left" vertical="center" wrapText="1"/>
    </xf>
    <xf numFmtId="3" fontId="12" fillId="3" borderId="0" xfId="0" applyNumberFormat="1" applyFont="1" applyFill="1" applyAlignment="1">
      <alignment horizontal="right" vertical="center" wrapText="1"/>
    </xf>
    <xf numFmtId="3" fontId="12" fillId="0" borderId="0" xfId="0" applyNumberFormat="1" applyFont="1" applyAlignment="1">
      <alignment horizontal="right" vertical="center" wrapText="1"/>
    </xf>
    <xf numFmtId="0" fontId="16" fillId="0" borderId="0" xfId="0" applyFont="1" applyAlignment="1">
      <alignment vertical="center" wrapText="1"/>
    </xf>
    <xf numFmtId="0" fontId="2" fillId="0" borderId="0" xfId="0" applyFont="1" applyAlignment="1">
      <alignment vertical="center"/>
    </xf>
    <xf numFmtId="0" fontId="2" fillId="3" borderId="0" xfId="0" applyFont="1" applyFill="1" applyAlignment="1">
      <alignment vertical="center"/>
    </xf>
    <xf numFmtId="0" fontId="4" fillId="3" borderId="0" xfId="0" applyFont="1" applyFill="1" applyAlignment="1">
      <alignment vertical="center"/>
    </xf>
    <xf numFmtId="3" fontId="4" fillId="0" borderId="0" xfId="0" applyNumberFormat="1" applyFont="1" applyAlignment="1">
      <alignment vertical="center"/>
    </xf>
    <xf numFmtId="0" fontId="5" fillId="0" borderId="0" xfId="0" applyFont="1" applyAlignment="1">
      <alignment horizontal="left" vertical="center" wrapText="1"/>
    </xf>
    <xf numFmtId="0" fontId="4" fillId="0" borderId="0" xfId="0" applyFont="1" applyAlignment="1">
      <alignment horizontal="center" vertical="center" wrapText="1"/>
    </xf>
    <xf numFmtId="3" fontId="4" fillId="0" borderId="0" xfId="0" applyNumberFormat="1" applyFont="1"/>
    <xf numFmtId="0" fontId="5" fillId="3" borderId="0" xfId="0" applyFont="1" applyFill="1" applyAlignment="1">
      <alignment vertical="top"/>
    </xf>
    <xf numFmtId="0" fontId="17" fillId="3" borderId="0" xfId="0" applyFont="1" applyFill="1" applyAlignment="1">
      <alignment vertical="top"/>
    </xf>
    <xf numFmtId="0" fontId="5" fillId="0" borderId="0" xfId="0" applyFont="1" applyAlignment="1">
      <alignment vertical="top"/>
    </xf>
    <xf numFmtId="0" fontId="5" fillId="0" borderId="0" xfId="2" applyFont="1" applyAlignment="1">
      <alignment horizontal="left"/>
    </xf>
    <xf numFmtId="0" fontId="4" fillId="0" borderId="24" xfId="0" applyFont="1" applyBorder="1"/>
    <xf numFmtId="0" fontId="4" fillId="0" borderId="0" xfId="2" applyAlignment="1">
      <alignment horizontal="left"/>
    </xf>
    <xf numFmtId="0" fontId="4" fillId="0" borderId="54" xfId="0" applyFont="1" applyBorder="1"/>
    <xf numFmtId="0" fontId="12" fillId="0" borderId="0" xfId="0" applyFont="1" applyAlignment="1">
      <alignment vertical="top"/>
    </xf>
    <xf numFmtId="0" fontId="4" fillId="3" borderId="0" xfId="0" applyFont="1" applyFill="1" applyAlignment="1">
      <alignment vertical="top" wrapText="1"/>
    </xf>
    <xf numFmtId="0" fontId="12" fillId="3" borderId="0" xfId="0" applyFont="1" applyFill="1" applyAlignment="1">
      <alignment vertical="top" wrapText="1"/>
    </xf>
    <xf numFmtId="0" fontId="11" fillId="0" borderId="0" xfId="2" applyFont="1" applyAlignment="1">
      <alignment horizontal="left"/>
    </xf>
    <xf numFmtId="0" fontId="4" fillId="0" borderId="6" xfId="0" applyFont="1" applyBorder="1" applyAlignment="1">
      <alignment vertical="center"/>
    </xf>
    <xf numFmtId="0" fontId="19" fillId="0" borderId="0" xfId="0" applyFont="1"/>
    <xf numFmtId="0" fontId="4" fillId="0" borderId="24" xfId="2" applyBorder="1" applyAlignment="1">
      <alignment horizontal="right"/>
    </xf>
    <xf numFmtId="0" fontId="5" fillId="0" borderId="0" xfId="2" applyFont="1" applyAlignment="1">
      <alignment horizontal="right"/>
    </xf>
    <xf numFmtId="0" fontId="20" fillId="3" borderId="0" xfId="0" applyFont="1" applyFill="1"/>
    <xf numFmtId="0" fontId="21" fillId="0" borderId="0" xfId="0" applyFont="1"/>
    <xf numFmtId="0" fontId="20" fillId="0" borderId="0" xfId="0" applyFont="1"/>
    <xf numFmtId="0" fontId="18" fillId="0" borderId="0" xfId="0" applyFont="1"/>
    <xf numFmtId="0" fontId="18" fillId="0" borderId="0" xfId="2" applyFont="1" applyAlignment="1">
      <alignment horizontal="right"/>
    </xf>
    <xf numFmtId="166" fontId="12" fillId="0" borderId="0" xfId="2" applyNumberFormat="1" applyFont="1" applyAlignment="1">
      <alignment horizontal="right" wrapText="1"/>
    </xf>
    <xf numFmtId="0" fontId="5" fillId="0" borderId="0" xfId="2" applyFont="1"/>
    <xf numFmtId="0" fontId="4" fillId="0" borderId="24" xfId="2" applyBorder="1"/>
    <xf numFmtId="167" fontId="4" fillId="0" borderId="0" xfId="2" applyNumberFormat="1"/>
    <xf numFmtId="166" fontId="5" fillId="0" borderId="0" xfId="2" applyNumberFormat="1" applyFont="1"/>
    <xf numFmtId="166" fontId="4" fillId="0" borderId="0" xfId="2" applyNumberFormat="1"/>
    <xf numFmtId="168" fontId="4" fillId="0" borderId="0" xfId="2" applyNumberFormat="1"/>
    <xf numFmtId="166" fontId="5" fillId="0" borderId="54" xfId="2" applyNumberFormat="1" applyFont="1" applyBorder="1"/>
    <xf numFmtId="166" fontId="12" fillId="0" borderId="0" xfId="2" applyNumberFormat="1" applyFont="1"/>
    <xf numFmtId="166" fontId="11" fillId="3" borderId="0" xfId="2" applyNumberFormat="1" applyFont="1" applyFill="1" applyAlignment="1">
      <alignment horizontal="right" wrapText="1"/>
    </xf>
    <xf numFmtId="166" fontId="11" fillId="3" borderId="0" xfId="0" applyNumberFormat="1" applyFont="1" applyFill="1" applyAlignment="1" applyProtection="1">
      <alignment horizontal="right" wrapText="1"/>
      <protection locked="0"/>
    </xf>
    <xf numFmtId="166" fontId="12" fillId="3" borderId="0" xfId="2" applyNumberFormat="1" applyFont="1" applyFill="1" applyAlignment="1">
      <alignment horizontal="right" wrapText="1"/>
    </xf>
    <xf numFmtId="166" fontId="12" fillId="3" borderId="0" xfId="0" applyNumberFormat="1" applyFont="1" applyFill="1" applyAlignment="1" applyProtection="1">
      <alignment horizontal="right" wrapText="1"/>
      <protection locked="0"/>
    </xf>
    <xf numFmtId="166" fontId="11" fillId="3" borderId="54" xfId="2" applyNumberFormat="1" applyFont="1" applyFill="1" applyBorder="1" applyAlignment="1">
      <alignment horizontal="right" wrapText="1"/>
    </xf>
    <xf numFmtId="166" fontId="12" fillId="3" borderId="0" xfId="0" applyNumberFormat="1" applyFont="1" applyFill="1" applyAlignment="1" applyProtection="1">
      <alignment horizontal="right"/>
      <protection locked="0"/>
    </xf>
    <xf numFmtId="0" fontId="5" fillId="3" borderId="0" xfId="2" applyFont="1" applyFill="1" applyAlignment="1">
      <alignment horizontal="left"/>
    </xf>
    <xf numFmtId="0" fontId="5" fillId="3" borderId="0" xfId="2" applyFont="1" applyFill="1"/>
    <xf numFmtId="0" fontId="12" fillId="3" borderId="0" xfId="0" applyFont="1" applyFill="1"/>
    <xf numFmtId="0" fontId="4" fillId="3" borderId="24" xfId="0" applyFont="1" applyFill="1" applyBorder="1"/>
    <xf numFmtId="0" fontId="4" fillId="3" borderId="24" xfId="2" applyFill="1" applyBorder="1"/>
    <xf numFmtId="0" fontId="12" fillId="3" borderId="0" xfId="2" applyFont="1" applyFill="1" applyAlignment="1">
      <alignment horizontal="right"/>
    </xf>
    <xf numFmtId="0" fontId="12" fillId="3" borderId="0" xfId="0" applyFont="1" applyFill="1" applyAlignment="1">
      <alignment horizontal="right"/>
    </xf>
    <xf numFmtId="166" fontId="5" fillId="3" borderId="0" xfId="2" applyNumberFormat="1" applyFont="1" applyFill="1"/>
    <xf numFmtId="0" fontId="4" fillId="3" borderId="0" xfId="0" applyFont="1" applyFill="1" applyAlignment="1">
      <alignment horizontal="right"/>
    </xf>
    <xf numFmtId="166" fontId="4" fillId="3" borderId="0" xfId="2" applyNumberFormat="1" applyFill="1"/>
    <xf numFmtId="0" fontId="4" fillId="3" borderId="0" xfId="2" applyFill="1" applyAlignment="1">
      <alignment horizontal="left"/>
    </xf>
    <xf numFmtId="166" fontId="5" fillId="3" borderId="54" xfId="2" applyNumberFormat="1" applyFont="1" applyFill="1" applyBorder="1"/>
    <xf numFmtId="0" fontId="4" fillId="3" borderId="54" xfId="0" applyFont="1" applyFill="1" applyBorder="1"/>
    <xf numFmtId="166" fontId="12" fillId="3" borderId="0" xfId="2" applyNumberFormat="1" applyFont="1" applyFill="1" applyAlignment="1" applyProtection="1">
      <alignment horizontal="right" wrapText="1"/>
      <protection locked="0"/>
    </xf>
    <xf numFmtId="0" fontId="4" fillId="3" borderId="24" xfId="2" applyFill="1" applyBorder="1" applyAlignment="1">
      <alignment horizontal="right"/>
    </xf>
    <xf numFmtId="167" fontId="4" fillId="3" borderId="0" xfId="2" applyNumberFormat="1" applyFill="1"/>
    <xf numFmtId="168" fontId="4" fillId="3" borderId="0" xfId="2" applyNumberFormat="1" applyFill="1"/>
    <xf numFmtId="3" fontId="12" fillId="0" borderId="13" xfId="0" applyNumberFormat="1" applyFont="1" applyBorder="1" applyAlignment="1">
      <alignment horizontal="right" vertical="center"/>
    </xf>
    <xf numFmtId="3" fontId="12" fillId="0" borderId="4" xfId="0" applyNumberFormat="1" applyFont="1" applyBorder="1" applyAlignment="1">
      <alignment horizontal="right" vertical="center"/>
    </xf>
    <xf numFmtId="3" fontId="12" fillId="0" borderId="14" xfId="0" applyNumberFormat="1" applyFont="1" applyBorder="1" applyAlignment="1">
      <alignment horizontal="right"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22" fillId="0" borderId="0" xfId="0" applyFont="1"/>
    <xf numFmtId="0" fontId="11" fillId="3" borderId="0" xfId="0" applyFont="1" applyFill="1" applyAlignment="1">
      <alignment horizontal="left" vertical="center" wrapText="1"/>
    </xf>
    <xf numFmtId="3" fontId="12" fillId="3" borderId="0" xfId="0" applyNumberFormat="1" applyFont="1" applyFill="1" applyAlignment="1">
      <alignment horizontal="right" vertical="center"/>
    </xf>
    <xf numFmtId="0" fontId="12" fillId="3" borderId="0" xfId="0" applyFont="1" applyFill="1" applyAlignment="1">
      <alignment horizontal="left" vertical="center"/>
    </xf>
    <xf numFmtId="0" fontId="12" fillId="3" borderId="0" xfId="0" applyFont="1" applyFill="1" applyAlignment="1">
      <alignment horizontal="center" vertical="center"/>
    </xf>
    <xf numFmtId="14" fontId="12" fillId="3" borderId="0" xfId="0" applyNumberFormat="1" applyFont="1" applyFill="1" applyAlignment="1">
      <alignment horizontal="right" vertical="center"/>
    </xf>
    <xf numFmtId="0" fontId="12" fillId="3" borderId="0" xfId="0" applyFont="1" applyFill="1" applyAlignment="1">
      <alignment horizontal="left" vertical="top"/>
    </xf>
    <xf numFmtId="3" fontId="4" fillId="0" borderId="0" xfId="0" applyNumberFormat="1" applyFont="1" applyAlignment="1">
      <alignment vertical="top" wrapText="1"/>
    </xf>
    <xf numFmtId="0" fontId="12" fillId="3" borderId="0" xfId="0" applyFont="1" applyFill="1" applyBorder="1"/>
    <xf numFmtId="0" fontId="4" fillId="3" borderId="0" xfId="0" applyFont="1" applyFill="1" applyAlignment="1">
      <alignment horizontal="justify" vertical="top" wrapText="1"/>
    </xf>
    <xf numFmtId="0" fontId="15" fillId="0" borderId="13" xfId="0" applyFont="1" applyBorder="1" applyAlignment="1">
      <alignment horizontal="center" vertical="center"/>
    </xf>
    <xf numFmtId="0" fontId="15" fillId="0" borderId="4" xfId="0" applyFont="1" applyBorder="1" applyAlignment="1">
      <alignment horizontal="center" vertical="center"/>
    </xf>
    <xf numFmtId="0" fontId="15" fillId="0" borderId="14" xfId="0" applyFont="1" applyBorder="1" applyAlignment="1">
      <alignment horizontal="center" vertical="center"/>
    </xf>
    <xf numFmtId="3" fontId="15" fillId="0" borderId="4" xfId="0" applyNumberFormat="1" applyFont="1" applyBorder="1" applyAlignment="1">
      <alignment horizontal="right" vertical="center"/>
    </xf>
    <xf numFmtId="3" fontId="15" fillId="0" borderId="14" xfId="0" applyNumberFormat="1" applyFont="1" applyBorder="1" applyAlignment="1">
      <alignment horizontal="right" vertical="center"/>
    </xf>
    <xf numFmtId="0" fontId="4" fillId="3" borderId="0" xfId="0" applyFont="1" applyFill="1" applyAlignment="1">
      <alignment horizontal="left" vertical="top"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3" fontId="11" fillId="3" borderId="15" xfId="0" applyNumberFormat="1" applyFont="1" applyFill="1" applyBorder="1" applyAlignment="1">
      <alignment horizontal="right" vertical="center"/>
    </xf>
    <xf numFmtId="3" fontId="11" fillId="3" borderId="16" xfId="0" applyNumberFormat="1" applyFont="1" applyFill="1" applyBorder="1" applyAlignment="1">
      <alignment horizontal="right" vertical="center"/>
    </xf>
    <xf numFmtId="3" fontId="11" fillId="3" borderId="17" xfId="0" applyNumberFormat="1" applyFont="1" applyFill="1" applyBorder="1" applyAlignment="1">
      <alignment horizontal="right" vertical="center"/>
    </xf>
    <xf numFmtId="3" fontId="11" fillId="8" borderId="15" xfId="0" applyNumberFormat="1" applyFont="1" applyFill="1" applyBorder="1" applyAlignment="1">
      <alignment horizontal="right" vertical="center"/>
    </xf>
    <xf numFmtId="3" fontId="11" fillId="8" borderId="16" xfId="0" applyNumberFormat="1" applyFont="1" applyFill="1" applyBorder="1" applyAlignment="1">
      <alignment horizontal="right" vertical="center"/>
    </xf>
    <xf numFmtId="3" fontId="11" fillId="8" borderId="17" xfId="0" applyNumberFormat="1" applyFont="1" applyFill="1" applyBorder="1" applyAlignment="1">
      <alignment horizontal="right" vertical="center"/>
    </xf>
    <xf numFmtId="0" fontId="12" fillId="0" borderId="13" xfId="0" applyFont="1" applyBorder="1" applyAlignment="1">
      <alignment horizontal="left" vertical="center" wrapText="1"/>
    </xf>
    <xf numFmtId="0" fontId="12" fillId="0" borderId="4" xfId="0" applyFont="1" applyBorder="1" applyAlignment="1">
      <alignment horizontal="left" vertical="center" wrapText="1"/>
    </xf>
    <xf numFmtId="0" fontId="12" fillId="0" borderId="14" xfId="0" applyFont="1" applyBorder="1" applyAlignment="1">
      <alignment horizontal="left" vertical="center" wrapText="1"/>
    </xf>
    <xf numFmtId="3" fontId="12" fillId="0" borderId="13" xfId="0" applyNumberFormat="1" applyFont="1" applyBorder="1" applyAlignment="1">
      <alignment horizontal="right" vertical="center"/>
    </xf>
    <xf numFmtId="3" fontId="12" fillId="0" borderId="4" xfId="0" applyNumberFormat="1" applyFont="1" applyBorder="1" applyAlignment="1">
      <alignment horizontal="right" vertical="center"/>
    </xf>
    <xf numFmtId="3" fontId="12" fillId="0" borderId="14" xfId="0" applyNumberFormat="1" applyFont="1" applyBorder="1" applyAlignment="1">
      <alignment horizontal="right" vertical="center"/>
    </xf>
    <xf numFmtId="3" fontId="12" fillId="8" borderId="13" xfId="0" applyNumberFormat="1" applyFont="1" applyFill="1" applyBorder="1" applyAlignment="1">
      <alignment horizontal="right" vertical="center"/>
    </xf>
    <xf numFmtId="3" fontId="12" fillId="8" borderId="4" xfId="0" applyNumberFormat="1" applyFont="1" applyFill="1" applyBorder="1" applyAlignment="1">
      <alignment horizontal="right" vertical="center"/>
    </xf>
    <xf numFmtId="3" fontId="12" fillId="8" borderId="14" xfId="0" applyNumberFormat="1" applyFont="1" applyFill="1" applyBorder="1" applyAlignment="1">
      <alignment horizontal="right" vertical="center"/>
    </xf>
    <xf numFmtId="0" fontId="12" fillId="3" borderId="1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4" xfId="0" applyFont="1" applyFill="1" applyBorder="1" applyAlignment="1">
      <alignment horizontal="left" vertical="center" wrapText="1"/>
    </xf>
    <xf numFmtId="3" fontId="12" fillId="3" borderId="13" xfId="0" applyNumberFormat="1" applyFont="1" applyFill="1" applyBorder="1" applyAlignment="1">
      <alignment horizontal="right" vertical="center" wrapText="1"/>
    </xf>
    <xf numFmtId="3" fontId="12" fillId="3" borderId="4" xfId="0" applyNumberFormat="1" applyFont="1" applyFill="1" applyBorder="1" applyAlignment="1">
      <alignment horizontal="right" vertical="center" wrapText="1"/>
    </xf>
    <xf numFmtId="3" fontId="12" fillId="3" borderId="14" xfId="0" applyNumberFormat="1" applyFont="1" applyFill="1" applyBorder="1" applyAlignment="1">
      <alignment horizontal="right" vertical="center" wrapText="1"/>
    </xf>
    <xf numFmtId="3" fontId="12" fillId="3" borderId="13" xfId="0" applyNumberFormat="1" applyFont="1" applyFill="1" applyBorder="1" applyAlignment="1">
      <alignment horizontal="right" vertical="center"/>
    </xf>
    <xf numFmtId="3" fontId="12" fillId="3" borderId="4" xfId="0" applyNumberFormat="1" applyFont="1" applyFill="1" applyBorder="1" applyAlignment="1">
      <alignment horizontal="right" vertical="center"/>
    </xf>
    <xf numFmtId="3" fontId="12" fillId="3" borderId="14" xfId="0" applyNumberFormat="1" applyFont="1" applyFill="1" applyBorder="1" applyAlignment="1">
      <alignment horizontal="right"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3" fontId="12" fillId="0" borderId="10" xfId="0" applyNumberFormat="1" applyFont="1" applyBorder="1" applyAlignment="1">
      <alignment horizontal="right" vertical="center"/>
    </xf>
    <xf numFmtId="3" fontId="12" fillId="0" borderId="11" xfId="0" applyNumberFormat="1" applyFont="1" applyBorder="1" applyAlignment="1">
      <alignment horizontal="right" vertical="center"/>
    </xf>
    <xf numFmtId="3" fontId="12" fillId="0" borderId="12" xfId="0" applyNumberFormat="1" applyFont="1" applyBorder="1" applyAlignment="1">
      <alignment horizontal="right" vertical="center"/>
    </xf>
    <xf numFmtId="3" fontId="12" fillId="8" borderId="10" xfId="0" applyNumberFormat="1" applyFont="1" applyFill="1" applyBorder="1" applyAlignment="1">
      <alignment horizontal="right" vertical="center"/>
    </xf>
    <xf numFmtId="3" fontId="12" fillId="8" borderId="11" xfId="0" applyNumberFormat="1" applyFont="1" applyFill="1" applyBorder="1" applyAlignment="1">
      <alignment horizontal="right" vertical="center"/>
    </xf>
    <xf numFmtId="3" fontId="12" fillId="8" borderId="12" xfId="0" applyNumberFormat="1" applyFont="1" applyFill="1" applyBorder="1" applyAlignment="1">
      <alignment horizontal="right" vertical="center"/>
    </xf>
    <xf numFmtId="0" fontId="11" fillId="3" borderId="18"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1" xfId="0" applyFont="1" applyFill="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4" fillId="0" borderId="52" xfId="0" applyFont="1" applyBorder="1" applyAlignment="1">
      <alignment horizontal="left" vertical="top" wrapText="1"/>
    </xf>
    <xf numFmtId="0" fontId="4" fillId="0" borderId="50" xfId="0" applyFont="1" applyBorder="1" applyAlignment="1">
      <alignment horizontal="left" vertical="top" wrapText="1"/>
    </xf>
    <xf numFmtId="0" fontId="4" fillId="0" borderId="53" xfId="0" applyFont="1" applyBorder="1" applyAlignment="1">
      <alignment horizontal="left" vertical="top" wrapText="1"/>
    </xf>
    <xf numFmtId="0" fontId="4" fillId="0" borderId="42" xfId="0" applyFont="1" applyBorder="1" applyAlignment="1">
      <alignment horizontal="left" vertical="top" wrapText="1"/>
    </xf>
    <xf numFmtId="0" fontId="4" fillId="0" borderId="24" xfId="0" applyFont="1" applyBorder="1" applyAlignment="1">
      <alignment horizontal="left" vertical="top" wrapText="1"/>
    </xf>
    <xf numFmtId="0" fontId="4" fillId="0" borderId="43" xfId="0" applyFont="1" applyBorder="1" applyAlignment="1">
      <alignment horizontal="left" vertical="top" wrapText="1"/>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3" fontId="15" fillId="0" borderId="16" xfId="0" applyNumberFormat="1" applyFont="1" applyBorder="1" applyAlignment="1">
      <alignment horizontal="right" vertical="center"/>
    </xf>
    <xf numFmtId="3" fontId="15" fillId="0" borderId="17" xfId="0" applyNumberFormat="1" applyFont="1" applyBorder="1" applyAlignment="1">
      <alignment horizontal="right" vertical="center"/>
    </xf>
    <xf numFmtId="3" fontId="15" fillId="0" borderId="15" xfId="0" applyNumberFormat="1" applyFont="1" applyBorder="1" applyAlignment="1">
      <alignment horizontal="right"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3" fontId="12" fillId="0" borderId="16" xfId="0" applyNumberFormat="1" applyFont="1" applyBorder="1" applyAlignment="1">
      <alignment horizontal="right" vertical="center"/>
    </xf>
    <xf numFmtId="3" fontId="12" fillId="0" borderId="17" xfId="0" applyNumberFormat="1" applyFont="1" applyBorder="1" applyAlignment="1">
      <alignment horizontal="right" vertical="center"/>
    </xf>
    <xf numFmtId="3" fontId="12" fillId="3" borderId="15" xfId="0" applyNumberFormat="1" applyFont="1" applyFill="1" applyBorder="1" applyAlignment="1">
      <alignment horizontal="right" vertical="center"/>
    </xf>
    <xf numFmtId="3" fontId="12" fillId="3" borderId="16" xfId="0" applyNumberFormat="1" applyFont="1" applyFill="1" applyBorder="1" applyAlignment="1">
      <alignment horizontal="right" vertical="center"/>
    </xf>
    <xf numFmtId="3" fontId="12" fillId="3" borderId="17" xfId="0" applyNumberFormat="1" applyFont="1" applyFill="1" applyBorder="1" applyAlignment="1">
      <alignment horizontal="right"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12" fillId="0" borderId="14" xfId="0" applyFont="1" applyBorder="1" applyAlignment="1">
      <alignment horizontal="center" vertical="center"/>
    </xf>
    <xf numFmtId="3" fontId="15" fillId="0" borderId="13" xfId="0" applyNumberFormat="1" applyFont="1" applyBorder="1" applyAlignment="1">
      <alignment horizontal="right"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13" xfId="0" applyFont="1" applyBorder="1" applyAlignment="1">
      <alignment horizontal="left" vertical="center"/>
    </xf>
    <xf numFmtId="0" fontId="12" fillId="0" borderId="4" xfId="0" applyFont="1" applyBorder="1" applyAlignment="1">
      <alignment horizontal="left" vertical="center"/>
    </xf>
    <xf numFmtId="0" fontId="12" fillId="0" borderId="55" xfId="0" applyFont="1" applyBorder="1" applyAlignment="1">
      <alignment horizontal="center" vertical="center"/>
    </xf>
    <xf numFmtId="0" fontId="12" fillId="0" borderId="24" xfId="0" applyFont="1" applyBorder="1" applyAlignment="1">
      <alignment horizontal="center" vertical="center"/>
    </xf>
    <xf numFmtId="0" fontId="12" fillId="0" borderId="56" xfId="0" applyFont="1" applyBorder="1" applyAlignment="1">
      <alignment horizontal="center" vertical="center"/>
    </xf>
    <xf numFmtId="0" fontId="5" fillId="3" borderId="0" xfId="0" applyFont="1" applyFill="1" applyAlignment="1">
      <alignment horizontal="left"/>
    </xf>
    <xf numFmtId="0" fontId="11" fillId="0" borderId="18"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1" xfId="0" applyFont="1" applyBorder="1" applyAlignment="1">
      <alignment horizontal="center" vertical="center" wrapText="1"/>
    </xf>
    <xf numFmtId="0" fontId="12" fillId="3" borderId="6" xfId="0" applyFont="1" applyFill="1" applyBorder="1" applyAlignment="1">
      <alignment horizontal="right" vertical="center"/>
    </xf>
    <xf numFmtId="0" fontId="12" fillId="3" borderId="4" xfId="0" applyFont="1" applyFill="1" applyBorder="1" applyAlignment="1">
      <alignment horizontal="right" vertical="center"/>
    </xf>
    <xf numFmtId="0" fontId="12" fillId="3" borderId="14" xfId="0" applyFont="1" applyFill="1" applyBorder="1" applyAlignment="1">
      <alignment horizontal="right" vertical="center"/>
    </xf>
    <xf numFmtId="0" fontId="24" fillId="3" borderId="15" xfId="0" applyFont="1" applyFill="1" applyBorder="1" applyAlignment="1">
      <alignment horizontal="left" vertical="center" wrapText="1"/>
    </xf>
    <xf numFmtId="0" fontId="24" fillId="3" borderId="16"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24" fillId="3" borderId="15"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27" xfId="0" applyFont="1" applyFill="1" applyBorder="1" applyAlignment="1">
      <alignment horizontal="center" vertical="center"/>
    </xf>
    <xf numFmtId="3" fontId="24" fillId="0" borderId="28" xfId="0" applyNumberFormat="1" applyFont="1" applyBorder="1" applyAlignment="1">
      <alignment horizontal="right" vertical="center"/>
    </xf>
    <xf numFmtId="3" fontId="24" fillId="0" borderId="16" xfId="0" applyNumberFormat="1" applyFont="1" applyBorder="1" applyAlignment="1">
      <alignment horizontal="right" vertical="center"/>
    </xf>
    <xf numFmtId="3" fontId="24" fillId="0" borderId="27" xfId="0" applyNumberFormat="1" applyFont="1" applyBorder="1" applyAlignment="1">
      <alignment horizontal="right" vertical="center"/>
    </xf>
    <xf numFmtId="0" fontId="24" fillId="3" borderId="28" xfId="0" applyFont="1" applyFill="1" applyBorder="1" applyAlignment="1">
      <alignment horizontal="right" vertical="center"/>
    </xf>
    <xf numFmtId="0" fontId="24" fillId="3" borderId="16" xfId="0" applyFont="1" applyFill="1" applyBorder="1" applyAlignment="1">
      <alignment horizontal="right" vertical="center"/>
    </xf>
    <xf numFmtId="0" fontId="24" fillId="3" borderId="17" xfId="0" applyFont="1" applyFill="1" applyBorder="1" applyAlignment="1">
      <alignment horizontal="right"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27" xfId="0" applyFont="1" applyFill="1" applyBorder="1" applyAlignment="1">
      <alignment horizontal="center" vertical="center"/>
    </xf>
    <xf numFmtId="3" fontId="12" fillId="3" borderId="28" xfId="0" applyNumberFormat="1" applyFont="1" applyFill="1" applyBorder="1" applyAlignment="1">
      <alignment horizontal="right" vertical="center"/>
    </xf>
    <xf numFmtId="3" fontId="12" fillId="3" borderId="27" xfId="0" applyNumberFormat="1" applyFont="1" applyFill="1" applyBorder="1" applyAlignment="1">
      <alignment horizontal="right" vertical="center"/>
    </xf>
    <xf numFmtId="0" fontId="12" fillId="3" borderId="28" xfId="0" applyFont="1" applyFill="1" applyBorder="1" applyAlignment="1">
      <alignment horizontal="right" vertical="center"/>
    </xf>
    <xf numFmtId="0" fontId="12" fillId="3" borderId="16" xfId="0" applyFont="1" applyFill="1" applyBorder="1" applyAlignment="1">
      <alignment horizontal="right" vertical="center"/>
    </xf>
    <xf numFmtId="0" fontId="12" fillId="3" borderId="17" xfId="0" applyFont="1" applyFill="1" applyBorder="1" applyAlignment="1">
      <alignment horizontal="right" vertical="center"/>
    </xf>
    <xf numFmtId="0" fontId="24" fillId="3" borderId="13"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1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3" fontId="24" fillId="0" borderId="6" xfId="0" applyNumberFormat="1" applyFont="1" applyBorder="1" applyAlignment="1">
      <alignment horizontal="right" vertical="center"/>
    </xf>
    <xf numFmtId="3" fontId="24" fillId="0" borderId="4" xfId="0" applyNumberFormat="1" applyFont="1" applyBorder="1" applyAlignment="1">
      <alignment horizontal="right" vertical="center"/>
    </xf>
    <xf numFmtId="3" fontId="24" fillId="0" borderId="5" xfId="0" applyNumberFormat="1" applyFont="1" applyBorder="1" applyAlignment="1">
      <alignment horizontal="right" vertical="center"/>
    </xf>
    <xf numFmtId="0" fontId="24" fillId="3" borderId="6" xfId="0" applyFont="1" applyFill="1" applyBorder="1" applyAlignment="1">
      <alignment horizontal="right" vertical="center"/>
    </xf>
    <xf numFmtId="0" fontId="24" fillId="3" borderId="4" xfId="0" applyFont="1" applyFill="1" applyBorder="1" applyAlignment="1">
      <alignment horizontal="right" vertical="center"/>
    </xf>
    <xf numFmtId="0" fontId="24" fillId="3" borderId="14" xfId="0" applyFont="1" applyFill="1" applyBorder="1" applyAlignment="1">
      <alignment horizontal="right" vertical="center"/>
    </xf>
    <xf numFmtId="0" fontId="12" fillId="3" borderId="1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3" fontId="12" fillId="3" borderId="6" xfId="0" applyNumberFormat="1" applyFont="1" applyFill="1" applyBorder="1" applyAlignment="1">
      <alignment horizontal="right" vertical="center"/>
    </xf>
    <xf numFmtId="3" fontId="12" fillId="3" borderId="5" xfId="0" applyNumberFormat="1" applyFont="1" applyFill="1" applyBorder="1" applyAlignment="1">
      <alignment horizontal="right" vertical="center"/>
    </xf>
    <xf numFmtId="0" fontId="12" fillId="3" borderId="6" xfId="0" applyFont="1" applyFill="1" applyBorder="1" applyAlignment="1">
      <alignment horizontal="center" vertical="center"/>
    </xf>
    <xf numFmtId="0" fontId="12" fillId="3" borderId="14"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14" xfId="0" applyFont="1" applyFill="1" applyBorder="1" applyAlignment="1">
      <alignment horizontal="center" vertical="center"/>
    </xf>
    <xf numFmtId="3" fontId="24" fillId="3" borderId="13" xfId="0" applyNumberFormat="1" applyFont="1" applyFill="1" applyBorder="1" applyAlignment="1">
      <alignment horizontal="right" vertical="center"/>
    </xf>
    <xf numFmtId="3" fontId="24" fillId="3" borderId="4" xfId="0" applyNumberFormat="1" applyFont="1" applyFill="1" applyBorder="1" applyAlignment="1">
      <alignment horizontal="right" vertical="center"/>
    </xf>
    <xf numFmtId="3" fontId="24" fillId="3" borderId="5" xfId="0" applyNumberFormat="1" applyFont="1" applyFill="1" applyBorder="1" applyAlignment="1">
      <alignment horizontal="right" vertical="center"/>
    </xf>
    <xf numFmtId="3" fontId="24" fillId="3" borderId="6" xfId="0" applyNumberFormat="1" applyFont="1" applyFill="1" applyBorder="1" applyAlignment="1">
      <alignment horizontal="right" vertical="center"/>
    </xf>
    <xf numFmtId="3" fontId="24" fillId="0" borderId="13" xfId="0" applyNumberFormat="1" applyFont="1" applyBorder="1" applyAlignment="1">
      <alignment horizontal="right" vertical="center"/>
    </xf>
    <xf numFmtId="0" fontId="24" fillId="0" borderId="6" xfId="0" applyFont="1" applyBorder="1" applyAlignment="1">
      <alignment horizontal="right" vertical="center"/>
    </xf>
    <xf numFmtId="0" fontId="24" fillId="0" borderId="4" xfId="0" applyFont="1" applyBorder="1" applyAlignment="1">
      <alignment horizontal="right" vertical="center"/>
    </xf>
    <xf numFmtId="0" fontId="24" fillId="0" borderId="14" xfId="0" applyFont="1" applyBorder="1" applyAlignment="1">
      <alignment horizontal="right" vertical="center"/>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24" fillId="3" borderId="10"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24" fillId="3" borderId="12" xfId="0" applyFont="1" applyFill="1" applyBorder="1" applyAlignment="1">
      <alignment horizontal="left" vertical="center" wrapText="1"/>
    </xf>
    <xf numFmtId="3" fontId="24" fillId="3" borderId="10" xfId="0" applyNumberFormat="1" applyFont="1" applyFill="1" applyBorder="1" applyAlignment="1">
      <alignment horizontal="right" vertical="center"/>
    </xf>
    <xf numFmtId="3" fontId="24" fillId="3" borderId="11" xfId="0" applyNumberFormat="1" applyFont="1" applyFill="1" applyBorder="1" applyAlignment="1">
      <alignment horizontal="right" vertical="center"/>
    </xf>
    <xf numFmtId="3" fontId="24" fillId="3" borderId="25" xfId="0" applyNumberFormat="1" applyFont="1" applyFill="1" applyBorder="1" applyAlignment="1">
      <alignment horizontal="right" vertical="center"/>
    </xf>
    <xf numFmtId="0" fontId="24" fillId="3" borderId="2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5" xfId="0" applyFont="1" applyFill="1" applyBorder="1" applyAlignment="1">
      <alignment horizontal="center" vertical="center"/>
    </xf>
    <xf numFmtId="0" fontId="24" fillId="3" borderId="12" xfId="0" applyFont="1" applyFill="1" applyBorder="1" applyAlignment="1">
      <alignment horizontal="center" vertical="center"/>
    </xf>
    <xf numFmtId="3" fontId="12" fillId="3" borderId="10" xfId="0" applyNumberFormat="1" applyFont="1" applyFill="1" applyBorder="1" applyAlignment="1">
      <alignment horizontal="right" vertical="center"/>
    </xf>
    <xf numFmtId="3" fontId="12" fillId="3" borderId="11" xfId="0" applyNumberFormat="1" applyFont="1" applyFill="1" applyBorder="1" applyAlignment="1">
      <alignment horizontal="right" vertical="center"/>
    </xf>
    <xf numFmtId="3" fontId="12" fillId="3" borderId="25" xfId="0" applyNumberFormat="1" applyFont="1" applyFill="1" applyBorder="1" applyAlignment="1">
      <alignment horizontal="right" vertical="center"/>
    </xf>
    <xf numFmtId="0" fontId="12" fillId="3" borderId="2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12" xfId="0" applyFont="1" applyFill="1" applyBorder="1" applyAlignment="1">
      <alignment horizontal="center" vertical="center"/>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3" fontId="12" fillId="0" borderId="15" xfId="0" applyNumberFormat="1" applyFont="1" applyBorder="1" applyAlignment="1">
      <alignment horizontal="right" vertical="center"/>
    </xf>
    <xf numFmtId="0" fontId="4" fillId="3" borderId="0" xfId="0" applyFont="1" applyFill="1" applyAlignment="1">
      <alignment horizontal="left"/>
    </xf>
    <xf numFmtId="0" fontId="23" fillId="3" borderId="18"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0" xfId="0" applyFont="1" applyFill="1" applyAlignment="1">
      <alignment horizontal="center" vertical="center"/>
    </xf>
    <xf numFmtId="0" fontId="23" fillId="3" borderId="40"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21" xfId="0" applyFont="1" applyFill="1" applyBorder="1" applyAlignment="1">
      <alignment horizontal="center" vertical="center"/>
    </xf>
    <xf numFmtId="0" fontId="23" fillId="3" borderId="18"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17" fillId="0" borderId="0" xfId="0" applyFont="1" applyAlignment="1">
      <alignment horizontal="left"/>
    </xf>
    <xf numFmtId="0" fontId="4" fillId="3" borderId="0" xfId="0" applyFont="1" applyFill="1" applyAlignment="1">
      <alignment horizontal="left" vertical="top"/>
    </xf>
    <xf numFmtId="3" fontId="12" fillId="0" borderId="13" xfId="0" applyNumberFormat="1" applyFont="1" applyBorder="1" applyAlignment="1">
      <alignment horizontal="right" vertical="center" wrapText="1"/>
    </xf>
    <xf numFmtId="3" fontId="12" fillId="0" borderId="4" xfId="0" applyNumberFormat="1" applyFont="1" applyBorder="1" applyAlignment="1">
      <alignment horizontal="right" vertical="center" wrapText="1"/>
    </xf>
    <xf numFmtId="3" fontId="12" fillId="0" borderId="14" xfId="0" applyNumberFormat="1" applyFont="1" applyBorder="1" applyAlignment="1">
      <alignment horizontal="right" vertical="center" wrapText="1"/>
    </xf>
    <xf numFmtId="3" fontId="12" fillId="0" borderId="15" xfId="0" applyNumberFormat="1" applyFont="1" applyBorder="1" applyAlignment="1">
      <alignment horizontal="right" vertical="center" wrapText="1"/>
    </xf>
    <xf numFmtId="3" fontId="12" fillId="0" borderId="16" xfId="0" applyNumberFormat="1" applyFont="1" applyBorder="1" applyAlignment="1">
      <alignment horizontal="right" vertical="center" wrapText="1"/>
    </xf>
    <xf numFmtId="3" fontId="12" fillId="0" borderId="17" xfId="0" applyNumberFormat="1" applyFont="1" applyBorder="1" applyAlignment="1">
      <alignment horizontal="righ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3" fontId="11" fillId="0" borderId="10" xfId="0" applyNumberFormat="1" applyFont="1" applyBorder="1" applyAlignment="1">
      <alignment horizontal="right" vertical="center" wrapText="1"/>
    </xf>
    <xf numFmtId="3" fontId="11" fillId="0" borderId="11" xfId="0" applyNumberFormat="1" applyFont="1" applyBorder="1" applyAlignment="1">
      <alignment horizontal="right" vertical="center" wrapText="1"/>
    </xf>
    <xf numFmtId="3" fontId="11" fillId="0" borderId="12" xfId="0" applyNumberFormat="1" applyFont="1" applyBorder="1" applyAlignment="1">
      <alignment horizontal="righ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3" fontId="4" fillId="0" borderId="13"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3" fontId="4" fillId="0" borderId="15" xfId="0" applyNumberFormat="1" applyFont="1" applyBorder="1" applyAlignment="1">
      <alignment horizontal="right" vertical="center" wrapText="1"/>
    </xf>
    <xf numFmtId="3" fontId="4" fillId="0" borderId="16" xfId="0" applyNumberFormat="1" applyFont="1" applyBorder="1" applyAlignment="1">
      <alignment horizontal="right" vertical="center" wrapText="1"/>
    </xf>
    <xf numFmtId="3" fontId="4" fillId="0" borderId="17" xfId="0" applyNumberFormat="1" applyFont="1" applyBorder="1" applyAlignment="1">
      <alignment horizontal="right" vertical="center" wrapText="1"/>
    </xf>
    <xf numFmtId="4" fontId="12" fillId="0" borderId="15" xfId="0" applyNumberFormat="1" applyFont="1" applyBorder="1" applyAlignment="1">
      <alignment horizontal="left" vertical="center" wrapText="1"/>
    </xf>
    <xf numFmtId="4" fontId="12" fillId="0" borderId="16" xfId="0" applyNumberFormat="1" applyFont="1" applyBorder="1" applyAlignment="1">
      <alignment horizontal="left" vertical="center" wrapText="1"/>
    </xf>
    <xf numFmtId="4" fontId="12" fillId="0" borderId="17" xfId="0" applyNumberFormat="1"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3" fontId="4" fillId="0" borderId="10" xfId="0" applyNumberFormat="1" applyFont="1" applyBorder="1" applyAlignment="1">
      <alignment horizontal="right" vertical="center" wrapText="1"/>
    </xf>
    <xf numFmtId="3" fontId="4" fillId="0" borderId="11" xfId="0" applyNumberFormat="1" applyFont="1" applyBorder="1" applyAlignment="1">
      <alignment horizontal="right" vertical="center" wrapText="1"/>
    </xf>
    <xf numFmtId="3" fontId="4" fillId="0" borderId="12" xfId="0" applyNumberFormat="1" applyFont="1" applyBorder="1" applyAlignment="1">
      <alignment horizontal="righ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14" xfId="0" applyFont="1" applyBorder="1" applyAlignment="1">
      <alignment horizontal="left" vertical="center" wrapText="1"/>
    </xf>
    <xf numFmtId="4" fontId="12" fillId="0" borderId="13" xfId="0" applyNumberFormat="1" applyFont="1" applyBorder="1" applyAlignment="1">
      <alignment horizontal="left" vertical="center" wrapText="1"/>
    </xf>
    <xf numFmtId="4" fontId="12" fillId="0" borderId="4" xfId="0" applyNumberFormat="1" applyFont="1" applyBorder="1" applyAlignment="1">
      <alignment horizontal="left" vertical="center" wrapText="1"/>
    </xf>
    <xf numFmtId="4" fontId="12" fillId="0" borderId="14" xfId="0" applyNumberFormat="1" applyFont="1" applyBorder="1" applyAlignment="1">
      <alignment horizontal="left" vertical="center" wrapText="1"/>
    </xf>
    <xf numFmtId="0" fontId="11" fillId="7" borderId="1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14" xfId="0" applyFont="1" applyFill="1" applyBorder="1" applyAlignment="1">
      <alignment horizontal="left" vertical="center" wrapText="1"/>
    </xf>
    <xf numFmtId="3" fontId="11" fillId="7" borderId="13" xfId="0" applyNumberFormat="1" applyFont="1" applyFill="1" applyBorder="1" applyAlignment="1">
      <alignment horizontal="right" vertical="center" wrapText="1"/>
    </xf>
    <xf numFmtId="3" fontId="11" fillId="7" borderId="4" xfId="0" applyNumberFormat="1" applyFont="1" applyFill="1" applyBorder="1" applyAlignment="1">
      <alignment horizontal="right" vertical="center" wrapText="1"/>
    </xf>
    <xf numFmtId="3" fontId="11" fillId="7" borderId="14" xfId="0" applyNumberFormat="1" applyFont="1" applyFill="1" applyBorder="1" applyAlignment="1">
      <alignment horizontal="right" vertical="center" wrapText="1"/>
    </xf>
    <xf numFmtId="4" fontId="12" fillId="3" borderId="13" xfId="0" applyNumberFormat="1" applyFont="1" applyFill="1" applyBorder="1" applyAlignment="1">
      <alignment horizontal="left" vertical="center" wrapText="1"/>
    </xf>
    <xf numFmtId="4" fontId="12" fillId="3" borderId="4" xfId="0" applyNumberFormat="1" applyFont="1" applyFill="1" applyBorder="1" applyAlignment="1">
      <alignment horizontal="left" vertical="center" wrapText="1"/>
    </xf>
    <xf numFmtId="4" fontId="12" fillId="3" borderId="14" xfId="0" applyNumberFormat="1" applyFont="1" applyFill="1" applyBorder="1" applyAlignment="1">
      <alignment horizontal="left" vertical="center" wrapText="1"/>
    </xf>
    <xf numFmtId="0" fontId="11" fillId="7" borderId="10"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7" borderId="12" xfId="0" applyFont="1" applyFill="1" applyBorder="1" applyAlignment="1">
      <alignment horizontal="left" vertical="center" wrapText="1"/>
    </xf>
    <xf numFmtId="3" fontId="11" fillId="7" borderId="10" xfId="0" applyNumberFormat="1" applyFont="1" applyFill="1" applyBorder="1" applyAlignment="1">
      <alignment horizontal="right" vertical="center" wrapText="1"/>
    </xf>
    <xf numFmtId="3" fontId="11" fillId="7" borderId="11" xfId="0" applyNumberFormat="1" applyFont="1" applyFill="1" applyBorder="1" applyAlignment="1">
      <alignment horizontal="right" vertical="center" wrapText="1"/>
    </xf>
    <xf numFmtId="3" fontId="11" fillId="7" borderId="12" xfId="0" applyNumberFormat="1" applyFont="1" applyFill="1" applyBorder="1" applyAlignment="1">
      <alignment horizontal="righ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3" fontId="11" fillId="2" borderId="15" xfId="0" applyNumberFormat="1" applyFont="1" applyFill="1" applyBorder="1" applyAlignment="1">
      <alignment horizontal="right" vertical="center" wrapText="1"/>
    </xf>
    <xf numFmtId="3" fontId="11" fillId="2" borderId="16" xfId="0" applyNumberFormat="1" applyFont="1" applyFill="1" applyBorder="1" applyAlignment="1">
      <alignment horizontal="right" vertical="center" wrapText="1"/>
    </xf>
    <xf numFmtId="3" fontId="11" fillId="2" borderId="17" xfId="0" applyNumberFormat="1" applyFont="1" applyFill="1" applyBorder="1" applyAlignment="1">
      <alignment horizontal="right" vertical="center" wrapText="1"/>
    </xf>
    <xf numFmtId="0" fontId="4" fillId="0" borderId="0" xfId="0" applyFont="1" applyAlignment="1">
      <alignment horizontal="left" vertical="top"/>
    </xf>
    <xf numFmtId="3" fontId="11" fillId="3" borderId="10" xfId="0" applyNumberFormat="1" applyFont="1" applyFill="1" applyBorder="1" applyAlignment="1">
      <alignment horizontal="right" vertical="center" wrapText="1"/>
    </xf>
    <xf numFmtId="3" fontId="11" fillId="3" borderId="11" xfId="0" applyNumberFormat="1" applyFont="1" applyFill="1" applyBorder="1" applyAlignment="1">
      <alignment horizontal="right" vertical="center" wrapText="1"/>
    </xf>
    <xf numFmtId="3" fontId="11" fillId="3" borderId="12" xfId="0" applyNumberFormat="1" applyFont="1" applyFill="1" applyBorder="1" applyAlignment="1">
      <alignment horizontal="right" vertical="center" wrapText="1"/>
    </xf>
    <xf numFmtId="0" fontId="15" fillId="3" borderId="15"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7" xfId="0" applyFont="1" applyFill="1" applyBorder="1" applyAlignment="1">
      <alignment horizontal="left" vertical="center" wrapText="1"/>
    </xf>
    <xf numFmtId="3" fontId="12" fillId="3" borderId="15" xfId="0" applyNumberFormat="1" applyFont="1" applyFill="1" applyBorder="1" applyAlignment="1">
      <alignment horizontal="right" vertical="center" wrapText="1"/>
    </xf>
    <xf numFmtId="3" fontId="12" fillId="3" borderId="16" xfId="0" applyNumberFormat="1" applyFont="1" applyFill="1" applyBorder="1" applyAlignment="1">
      <alignment horizontal="right" vertical="center" wrapText="1"/>
    </xf>
    <xf numFmtId="3" fontId="12" fillId="3" borderId="17" xfId="0" applyNumberFormat="1" applyFont="1" applyFill="1" applyBorder="1" applyAlignment="1">
      <alignment horizontal="right" vertical="center" wrapText="1"/>
    </xf>
    <xf numFmtId="0" fontId="11" fillId="0" borderId="13" xfId="0" applyFont="1" applyBorder="1" applyAlignment="1">
      <alignment horizontal="left" vertical="center" wrapText="1"/>
    </xf>
    <xf numFmtId="0" fontId="11" fillId="0" borderId="4" xfId="0" applyFont="1" applyBorder="1" applyAlignment="1">
      <alignment horizontal="left" vertical="center" wrapText="1"/>
    </xf>
    <xf numFmtId="0" fontId="11" fillId="0" borderId="14" xfId="0" applyFont="1" applyBorder="1" applyAlignment="1">
      <alignment horizontal="left" vertical="center" wrapText="1"/>
    </xf>
    <xf numFmtId="3" fontId="11" fillId="3" borderId="13" xfId="0" applyNumberFormat="1" applyFont="1" applyFill="1" applyBorder="1" applyAlignment="1">
      <alignment horizontal="right" vertical="center" wrapText="1"/>
    </xf>
    <xf numFmtId="3" fontId="11" fillId="3" borderId="4" xfId="0" applyNumberFormat="1" applyFont="1" applyFill="1" applyBorder="1" applyAlignment="1">
      <alignment horizontal="right" vertical="center" wrapText="1"/>
    </xf>
    <xf numFmtId="3" fontId="11" fillId="3" borderId="14" xfId="0" applyNumberFormat="1" applyFont="1" applyFill="1" applyBorder="1" applyAlignment="1">
      <alignment horizontal="right" vertical="center" wrapText="1"/>
    </xf>
    <xf numFmtId="3" fontId="11" fillId="0" borderId="13" xfId="0" applyNumberFormat="1" applyFont="1" applyBorder="1" applyAlignment="1">
      <alignment horizontal="right" vertical="center" wrapText="1"/>
    </xf>
    <xf numFmtId="3" fontId="11" fillId="0" borderId="4" xfId="0" applyNumberFormat="1" applyFont="1" applyBorder="1" applyAlignment="1">
      <alignment horizontal="right" vertical="center" wrapText="1"/>
    </xf>
    <xf numFmtId="3" fontId="11" fillId="0" borderId="14" xfId="0" applyNumberFormat="1" applyFont="1" applyBorder="1" applyAlignment="1">
      <alignment horizontal="right" vertical="center" wrapText="1"/>
    </xf>
    <xf numFmtId="0" fontId="5" fillId="0" borderId="0" xfId="0" applyFont="1" applyAlignment="1">
      <alignment horizontal="left"/>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8" fillId="0" borderId="44" xfId="0" applyFont="1" applyBorder="1" applyAlignment="1">
      <alignment horizontal="left" vertical="center" wrapText="1"/>
    </xf>
    <xf numFmtId="3" fontId="8" fillId="3" borderId="44" xfId="0" applyNumberFormat="1" applyFont="1" applyFill="1" applyBorder="1" applyAlignment="1">
      <alignment horizontal="center" vertical="center"/>
    </xf>
    <xf numFmtId="0" fontId="8" fillId="3" borderId="44" xfId="0" applyFont="1" applyFill="1" applyBorder="1" applyAlignment="1">
      <alignment horizontal="center" vertical="center"/>
    </xf>
    <xf numFmtId="0" fontId="8"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4" xfId="0" applyFont="1" applyFill="1" applyBorder="1" applyAlignment="1">
      <alignment horizontal="center" vertical="center"/>
    </xf>
    <xf numFmtId="3" fontId="8" fillId="3" borderId="44" xfId="0" applyNumberFormat="1" applyFont="1" applyFill="1" applyBorder="1" applyAlignment="1">
      <alignment horizontal="right" vertical="center"/>
    </xf>
    <xf numFmtId="0" fontId="8" fillId="3" borderId="44" xfId="0" applyFont="1" applyFill="1" applyBorder="1" applyAlignment="1">
      <alignment horizontal="right" vertical="center"/>
    </xf>
    <xf numFmtId="3" fontId="8" fillId="3" borderId="9" xfId="0" applyNumberFormat="1" applyFont="1" applyFill="1" applyBorder="1" applyAlignment="1">
      <alignment horizontal="right" vertical="center"/>
    </xf>
    <xf numFmtId="0" fontId="2" fillId="0" borderId="48" xfId="0" applyFont="1" applyBorder="1" applyAlignment="1">
      <alignment horizontal="left"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5" xfId="0" applyFont="1" applyFill="1" applyBorder="1" applyAlignment="1">
      <alignment horizontal="center" vertical="center"/>
    </xf>
    <xf numFmtId="3" fontId="2" fillId="3" borderId="33" xfId="0" applyNumberFormat="1" applyFont="1" applyFill="1" applyBorder="1" applyAlignment="1">
      <alignment horizontal="right" vertical="center"/>
    </xf>
    <xf numFmtId="3" fontId="2" fillId="3" borderId="34" xfId="0" applyNumberFormat="1" applyFont="1" applyFill="1" applyBorder="1" applyAlignment="1">
      <alignment horizontal="right" vertical="center"/>
    </xf>
    <xf numFmtId="3" fontId="2" fillId="3" borderId="35" xfId="0" applyNumberFormat="1" applyFont="1" applyFill="1" applyBorder="1" applyAlignment="1">
      <alignment horizontal="right" vertical="center"/>
    </xf>
    <xf numFmtId="0" fontId="2" fillId="0" borderId="46" xfId="0" applyFont="1" applyBorder="1" applyAlignment="1">
      <alignment horizontal="left" vertical="center" wrapText="1"/>
    </xf>
    <xf numFmtId="3" fontId="2" fillId="3" borderId="13"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3" fontId="2" fillId="3" borderId="14" xfId="0" applyNumberFormat="1" applyFont="1" applyFill="1" applyBorder="1" applyAlignment="1">
      <alignment horizontal="right" vertical="center"/>
    </xf>
    <xf numFmtId="0" fontId="2" fillId="3" borderId="4" xfId="0" applyFont="1" applyFill="1" applyBorder="1" applyAlignment="1">
      <alignment horizontal="right" vertical="center"/>
    </xf>
    <xf numFmtId="0" fontId="2" fillId="3" borderId="14" xfId="0" applyFont="1" applyFill="1" applyBorder="1" applyAlignment="1">
      <alignment horizontal="right" vertical="center"/>
    </xf>
    <xf numFmtId="3" fontId="2" fillId="3" borderId="6" xfId="0" applyNumberFormat="1" applyFont="1" applyFill="1" applyBorder="1" applyAlignment="1">
      <alignment horizontal="right" vertic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3" fontId="8" fillId="3" borderId="33" xfId="0" applyNumberFormat="1" applyFont="1" applyFill="1" applyBorder="1" applyAlignment="1">
      <alignment horizontal="right" vertical="center"/>
    </xf>
    <xf numFmtId="3" fontId="8" fillId="3" borderId="34" xfId="0" applyNumberFormat="1" applyFont="1" applyFill="1" applyBorder="1" applyAlignment="1">
      <alignment horizontal="right" vertical="center"/>
    </xf>
    <xf numFmtId="3" fontId="8" fillId="3" borderId="6" xfId="0" applyNumberFormat="1" applyFont="1" applyFill="1" applyBorder="1" applyAlignment="1">
      <alignment horizontal="right" vertical="center"/>
    </xf>
    <xf numFmtId="3" fontId="8" fillId="3" borderId="35" xfId="0" applyNumberFormat="1" applyFont="1" applyFill="1" applyBorder="1" applyAlignment="1">
      <alignment horizontal="right" vertical="center"/>
    </xf>
    <xf numFmtId="3" fontId="8" fillId="3" borderId="5" xfId="0" applyNumberFormat="1" applyFont="1" applyFill="1" applyBorder="1" applyAlignment="1">
      <alignment horizontal="right" vertical="center"/>
    </xf>
    <xf numFmtId="3" fontId="2" fillId="3" borderId="47" xfId="0" applyNumberFormat="1" applyFont="1" applyFill="1" applyBorder="1" applyAlignment="1">
      <alignment horizontal="right" vertical="center"/>
    </xf>
    <xf numFmtId="3" fontId="2" fillId="3" borderId="45" xfId="0" applyNumberFormat="1" applyFont="1" applyFill="1" applyBorder="1" applyAlignment="1">
      <alignment horizontal="right" vertical="center"/>
    </xf>
    <xf numFmtId="0" fontId="8" fillId="0" borderId="9" xfId="0" applyFont="1" applyBorder="1" applyAlignment="1">
      <alignment horizontal="center" vertical="center" wrapText="1"/>
    </xf>
    <xf numFmtId="0" fontId="8" fillId="0" borderId="44" xfId="0" applyFont="1" applyBorder="1" applyAlignment="1">
      <alignment horizontal="center" vertical="center" wrapText="1"/>
    </xf>
    <xf numFmtId="0" fontId="2" fillId="0" borderId="45" xfId="0" applyFont="1" applyBorder="1" applyAlignment="1">
      <alignment horizontal="left" vertical="center" wrapText="1"/>
    </xf>
    <xf numFmtId="3" fontId="2" fillId="3" borderId="18" xfId="0" applyNumberFormat="1" applyFont="1" applyFill="1" applyBorder="1" applyAlignment="1">
      <alignment horizontal="right" vertical="center"/>
    </xf>
    <xf numFmtId="3" fontId="2" fillId="3" borderId="11" xfId="0" applyNumberFormat="1" applyFont="1" applyFill="1" applyBorder="1" applyAlignment="1">
      <alignment horizontal="right" vertical="center"/>
    </xf>
    <xf numFmtId="3" fontId="2" fillId="3" borderId="12" xfId="0" applyNumberFormat="1" applyFont="1" applyFill="1" applyBorder="1" applyAlignment="1">
      <alignment horizontal="right" vertical="center"/>
    </xf>
    <xf numFmtId="0" fontId="2" fillId="0" borderId="3" xfId="0" applyFont="1" applyBorder="1" applyAlignment="1">
      <alignment horizontal="left"/>
    </xf>
    <xf numFmtId="0" fontId="8" fillId="0" borderId="44" xfId="0" applyFont="1" applyBorder="1" applyAlignment="1">
      <alignment horizontal="center" vertical="center"/>
    </xf>
    <xf numFmtId="0" fontId="8" fillId="0" borderId="7" xfId="0" applyFont="1" applyBorder="1" applyAlignment="1">
      <alignment horizontal="center" vertical="center" wrapText="1"/>
    </xf>
    <xf numFmtId="0" fontId="8" fillId="3" borderId="4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6" borderId="15" xfId="0" applyFont="1" applyFill="1" applyBorder="1" applyAlignment="1">
      <alignment horizontal="left"/>
    </xf>
    <xf numFmtId="0" fontId="8" fillId="6" borderId="16" xfId="0" applyFont="1" applyFill="1" applyBorder="1" applyAlignment="1">
      <alignment horizontal="left"/>
    </xf>
    <xf numFmtId="0" fontId="8" fillId="6" borderId="17" xfId="0" applyFont="1" applyFill="1" applyBorder="1" applyAlignment="1">
      <alignment horizontal="left"/>
    </xf>
    <xf numFmtId="3" fontId="2" fillId="7" borderId="15" xfId="0" applyNumberFormat="1" applyFont="1" applyFill="1" applyBorder="1" applyAlignment="1">
      <alignment horizontal="right" vertical="center"/>
    </xf>
    <xf numFmtId="3" fontId="2" fillId="7" borderId="16" xfId="0" applyNumberFormat="1" applyFont="1" applyFill="1" applyBorder="1" applyAlignment="1">
      <alignment horizontal="right" vertical="center"/>
    </xf>
    <xf numFmtId="3" fontId="2" fillId="7" borderId="17" xfId="0" applyNumberFormat="1" applyFont="1" applyFill="1" applyBorder="1" applyAlignment="1">
      <alignment horizontal="right" vertical="center"/>
    </xf>
    <xf numFmtId="0" fontId="2" fillId="3" borderId="13" xfId="0" applyFont="1" applyFill="1" applyBorder="1" applyAlignment="1">
      <alignment horizontal="left"/>
    </xf>
    <xf numFmtId="0" fontId="2" fillId="3" borderId="4" xfId="0" applyFont="1" applyFill="1" applyBorder="1" applyAlignment="1">
      <alignment horizontal="left"/>
    </xf>
    <xf numFmtId="0" fontId="2" fillId="3" borderId="14" xfId="0" applyFont="1" applyFill="1" applyBorder="1" applyAlignment="1">
      <alignment horizontal="left"/>
    </xf>
    <xf numFmtId="0" fontId="2" fillId="0" borderId="13" xfId="0" applyFont="1" applyBorder="1" applyAlignment="1">
      <alignment horizontal="left"/>
    </xf>
    <xf numFmtId="0" fontId="2" fillId="0" borderId="4" xfId="0" applyFont="1" applyBorder="1" applyAlignment="1">
      <alignment horizontal="left"/>
    </xf>
    <xf numFmtId="0" fontId="2" fillId="0" borderId="14" xfId="0" applyFont="1" applyBorder="1" applyAlignment="1">
      <alignment horizontal="left"/>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3" fontId="2" fillId="3" borderId="10" xfId="0" applyNumberFormat="1" applyFont="1" applyFill="1" applyBorder="1" applyAlignment="1">
      <alignment horizontal="right" vertical="center"/>
    </xf>
    <xf numFmtId="0" fontId="8" fillId="3" borderId="18"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1" xfId="0" applyFont="1" applyFill="1" applyBorder="1" applyAlignment="1">
      <alignment horizontal="center" vertical="center"/>
    </xf>
    <xf numFmtId="0" fontId="12" fillId="3" borderId="0" xfId="0" applyFont="1" applyFill="1" applyAlignment="1">
      <alignment horizontal="left" vertical="center"/>
    </xf>
    <xf numFmtId="3" fontId="12" fillId="0" borderId="0" xfId="0" applyNumberFormat="1" applyFont="1" applyAlignment="1">
      <alignment horizontal="center" vertical="center"/>
    </xf>
    <xf numFmtId="0" fontId="12" fillId="3" borderId="3" xfId="0" applyFont="1" applyFill="1" applyBorder="1" applyAlignment="1">
      <alignment horizontal="left" vertical="center"/>
    </xf>
    <xf numFmtId="3" fontId="12" fillId="0" borderId="3" xfId="0" applyNumberFormat="1" applyFont="1" applyBorder="1" applyAlignment="1">
      <alignment horizontal="center" vertical="center"/>
    </xf>
    <xf numFmtId="0" fontId="14" fillId="0" borderId="2" xfId="0" applyFont="1" applyBorder="1" applyAlignment="1">
      <alignment horizontal="left" vertical="center"/>
    </xf>
    <xf numFmtId="0" fontId="14" fillId="0" borderId="2" xfId="0" applyFont="1" applyBorder="1" applyAlignment="1">
      <alignment horizontal="center" vertical="center"/>
    </xf>
    <xf numFmtId="0" fontId="11" fillId="0" borderId="2" xfId="0" applyFont="1" applyBorder="1" applyAlignment="1">
      <alignment horizontal="center" vertical="center"/>
    </xf>
    <xf numFmtId="3" fontId="12" fillId="0" borderId="34" xfId="0" applyNumberFormat="1" applyFont="1" applyBorder="1" applyAlignment="1">
      <alignment horizontal="right" vertical="center"/>
    </xf>
    <xf numFmtId="0" fontId="12" fillId="3" borderId="36" xfId="0" applyFont="1" applyFill="1" applyBorder="1" applyAlignment="1">
      <alignment horizontal="left" vertical="center"/>
    </xf>
    <xf numFmtId="0" fontId="12" fillId="3" borderId="37" xfId="0" applyFont="1" applyFill="1" applyBorder="1" applyAlignment="1">
      <alignment horizontal="left" vertical="center"/>
    </xf>
    <xf numFmtId="0" fontId="12" fillId="3" borderId="37" xfId="0" applyFont="1" applyFill="1" applyBorder="1" applyAlignment="1">
      <alignment horizontal="center" vertical="center"/>
    </xf>
    <xf numFmtId="0" fontId="2" fillId="3" borderId="37" xfId="0" applyFont="1" applyFill="1" applyBorder="1" applyAlignment="1">
      <alignment vertical="center"/>
    </xf>
    <xf numFmtId="14" fontId="12" fillId="3" borderId="37" xfId="0" applyNumberFormat="1" applyFont="1" applyFill="1" applyBorder="1" applyAlignment="1">
      <alignment horizontal="right" vertical="center"/>
    </xf>
    <xf numFmtId="3" fontId="12" fillId="3" borderId="37" xfId="0" applyNumberFormat="1" applyFont="1" applyFill="1" applyBorder="1" applyAlignment="1">
      <alignment horizontal="center" vertical="center"/>
    </xf>
    <xf numFmtId="3" fontId="11" fillId="3" borderId="37" xfId="0" applyNumberFormat="1" applyFont="1" applyFill="1" applyBorder="1" applyAlignment="1">
      <alignment horizontal="right" vertical="center"/>
    </xf>
    <xf numFmtId="3" fontId="12" fillId="3" borderId="37" xfId="0" applyNumberFormat="1" applyFont="1" applyFill="1" applyBorder="1" applyAlignment="1">
      <alignment horizontal="righ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2" fillId="0" borderId="34" xfId="0" applyFont="1" applyBorder="1" applyAlignment="1">
      <alignment vertical="center"/>
    </xf>
    <xf numFmtId="14" fontId="12" fillId="0" borderId="34" xfId="0" applyNumberFormat="1" applyFont="1" applyBorder="1" applyAlignment="1">
      <alignment horizontal="right" vertical="center"/>
    </xf>
    <xf numFmtId="3" fontId="12" fillId="0" borderId="34" xfId="0" applyNumberFormat="1" applyFont="1" applyBorder="1" applyAlignment="1">
      <alignment horizontal="center" vertical="center"/>
    </xf>
    <xf numFmtId="3" fontId="11" fillId="0" borderId="34" xfId="0" applyNumberFormat="1" applyFont="1" applyBorder="1" applyAlignment="1">
      <alignment horizontal="right" vertical="center"/>
    </xf>
    <xf numFmtId="0" fontId="2" fillId="0" borderId="34" xfId="0" applyFont="1" applyBorder="1" applyAlignment="1">
      <alignment horizontal="left" vertical="center"/>
    </xf>
    <xf numFmtId="3" fontId="11" fillId="0" borderId="6" xfId="0" applyNumberFormat="1" applyFont="1" applyBorder="1" applyAlignment="1">
      <alignment horizontal="right" vertical="center"/>
    </xf>
    <xf numFmtId="3" fontId="11" fillId="0" borderId="4" xfId="0" applyNumberFormat="1" applyFont="1" applyBorder="1" applyAlignment="1">
      <alignment horizontal="right" vertical="center"/>
    </xf>
    <xf numFmtId="3" fontId="11" fillId="0" borderId="5" xfId="0" applyNumberFormat="1" applyFont="1" applyBorder="1" applyAlignment="1">
      <alignment horizontal="right" vertical="center"/>
    </xf>
    <xf numFmtId="3" fontId="12" fillId="3" borderId="1" xfId="0" applyNumberFormat="1" applyFont="1" applyFill="1" applyBorder="1" applyAlignment="1">
      <alignment horizontal="right" vertical="center"/>
    </xf>
    <xf numFmtId="3" fontId="12" fillId="3" borderId="2" xfId="0" applyNumberFormat="1" applyFont="1" applyFill="1" applyBorder="1" applyAlignment="1">
      <alignment horizontal="right" vertical="center"/>
    </xf>
    <xf numFmtId="3" fontId="12" fillId="3" borderId="21" xfId="0" applyNumberFormat="1" applyFont="1" applyFill="1" applyBorder="1" applyAlignment="1">
      <alignment horizontal="right" vertical="center"/>
    </xf>
    <xf numFmtId="0" fontId="11" fillId="0" borderId="39" xfId="0" applyFont="1" applyBorder="1" applyAlignment="1">
      <alignment horizontal="left" vertical="center"/>
    </xf>
    <xf numFmtId="0" fontId="11" fillId="0" borderId="0" xfId="0" applyFont="1" applyAlignment="1">
      <alignment horizontal="left" vertical="center"/>
    </xf>
    <xf numFmtId="0" fontId="11" fillId="0" borderId="40" xfId="0" applyFont="1" applyBorder="1" applyAlignment="1">
      <alignment horizontal="left" vertical="center"/>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12" fillId="0" borderId="32" xfId="0" applyFont="1" applyBorder="1" applyAlignment="1">
      <alignment horizontal="center" vertical="center"/>
    </xf>
    <xf numFmtId="0" fontId="2" fillId="0" borderId="32" xfId="0" applyFont="1" applyBorder="1" applyAlignment="1">
      <alignment horizontal="left" vertical="center"/>
    </xf>
    <xf numFmtId="14" fontId="12" fillId="0" borderId="32" xfId="0" applyNumberFormat="1" applyFont="1" applyBorder="1" applyAlignment="1">
      <alignment horizontal="right" vertical="center"/>
    </xf>
    <xf numFmtId="3" fontId="12" fillId="0" borderId="32" xfId="0" applyNumberFormat="1" applyFont="1" applyBorder="1" applyAlignment="1">
      <alignment horizontal="right" vertical="center"/>
    </xf>
    <xf numFmtId="3" fontId="12" fillId="0" borderId="41" xfId="0" applyNumberFormat="1" applyFont="1" applyBorder="1" applyAlignment="1">
      <alignment horizontal="right" vertical="center"/>
    </xf>
    <xf numFmtId="3" fontId="11" fillId="3" borderId="1" xfId="0" applyNumberFormat="1" applyFont="1" applyFill="1" applyBorder="1" applyAlignment="1">
      <alignment horizontal="right" vertical="center"/>
    </xf>
    <xf numFmtId="3" fontId="11" fillId="3" borderId="2" xfId="0" applyNumberFormat="1" applyFont="1" applyFill="1" applyBorder="1" applyAlignment="1">
      <alignment horizontal="right" vertical="center"/>
    </xf>
    <xf numFmtId="3" fontId="11" fillId="3" borderId="38" xfId="0" applyNumberFormat="1" applyFont="1" applyFill="1" applyBorder="1" applyAlignment="1">
      <alignment horizontal="right" vertical="center"/>
    </xf>
    <xf numFmtId="0" fontId="11" fillId="7" borderId="15" xfId="0" applyFont="1" applyFill="1" applyBorder="1" applyAlignment="1">
      <alignment horizontal="left" vertical="center"/>
    </xf>
    <xf numFmtId="0" fontId="11" fillId="7" borderId="16" xfId="0" applyFont="1" applyFill="1" applyBorder="1" applyAlignment="1">
      <alignment horizontal="left" vertical="center"/>
    </xf>
    <xf numFmtId="0" fontId="11" fillId="7" borderId="17" xfId="0" applyFont="1" applyFill="1" applyBorder="1" applyAlignment="1">
      <alignment horizontal="left" vertical="center"/>
    </xf>
    <xf numFmtId="3" fontId="11" fillId="7" borderId="15" xfId="0" applyNumberFormat="1" applyFont="1" applyFill="1" applyBorder="1" applyAlignment="1">
      <alignment horizontal="right" vertical="center"/>
    </xf>
    <xf numFmtId="3" fontId="11" fillId="7" borderId="16" xfId="0" applyNumberFormat="1" applyFont="1" applyFill="1" applyBorder="1" applyAlignment="1">
      <alignment horizontal="right" vertical="center"/>
    </xf>
    <xf numFmtId="3" fontId="11" fillId="7" borderId="17" xfId="0" applyNumberFormat="1" applyFont="1" applyFill="1" applyBorder="1" applyAlignment="1">
      <alignment horizontal="right" vertical="center"/>
    </xf>
    <xf numFmtId="3" fontId="12" fillId="0" borderId="35" xfId="0" applyNumberFormat="1" applyFont="1" applyBorder="1" applyAlignment="1">
      <alignment horizontal="right" vertical="center"/>
    </xf>
    <xf numFmtId="3" fontId="12" fillId="0" borderId="6" xfId="0" applyNumberFormat="1" applyFont="1" applyBorder="1" applyAlignment="1">
      <alignment horizontal="right" vertical="center"/>
    </xf>
    <xf numFmtId="14" fontId="12" fillId="3" borderId="34" xfId="0" applyNumberFormat="1" applyFont="1" applyFill="1" applyBorder="1" applyAlignment="1">
      <alignment horizontal="right" vertical="center"/>
    </xf>
    <xf numFmtId="0" fontId="11" fillId="7" borderId="13" xfId="0" applyFont="1" applyFill="1" applyBorder="1" applyAlignment="1">
      <alignment horizontal="left" vertical="center"/>
    </xf>
    <xf numFmtId="0" fontId="11" fillId="7" borderId="4" xfId="0" applyFont="1" applyFill="1" applyBorder="1" applyAlignment="1">
      <alignment horizontal="left" vertical="center"/>
    </xf>
    <xf numFmtId="0" fontId="11" fillId="7" borderId="14" xfId="0" applyFont="1" applyFill="1" applyBorder="1" applyAlignment="1">
      <alignment horizontal="left" vertical="center"/>
    </xf>
    <xf numFmtId="3" fontId="12" fillId="7" borderId="13" xfId="0" applyNumberFormat="1" applyFont="1" applyFill="1" applyBorder="1" applyAlignment="1">
      <alignment horizontal="right" vertical="center"/>
    </xf>
    <xf numFmtId="3" fontId="12" fillId="7" borderId="4" xfId="0" applyNumberFormat="1" applyFont="1" applyFill="1" applyBorder="1" applyAlignment="1">
      <alignment horizontal="right" vertical="center"/>
    </xf>
    <xf numFmtId="3" fontId="12" fillId="7" borderId="14" xfId="0" applyNumberFormat="1" applyFont="1" applyFill="1" applyBorder="1" applyAlignment="1">
      <alignment horizontal="right" vertical="center"/>
    </xf>
    <xf numFmtId="0" fontId="12" fillId="0" borderId="14"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8" xfId="0" applyFont="1" applyBorder="1" applyAlignment="1">
      <alignment horizontal="left" vertical="center"/>
    </xf>
    <xf numFmtId="0" fontId="11" fillId="0" borderId="3" xfId="0" applyFont="1" applyBorder="1" applyAlignment="1">
      <alignment horizontal="left" vertical="center"/>
    </xf>
    <xf numFmtId="0" fontId="11" fillId="0" borderId="19" xfId="0" applyFont="1" applyBorder="1" applyAlignment="1">
      <alignment horizontal="left" vertical="center"/>
    </xf>
    <xf numFmtId="0" fontId="2" fillId="0" borderId="32" xfId="0" applyFont="1" applyBorder="1" applyAlignment="1">
      <alignment vertical="center"/>
    </xf>
    <xf numFmtId="3" fontId="12" fillId="0" borderId="32" xfId="0" applyNumberFormat="1" applyFont="1" applyBorder="1" applyAlignment="1">
      <alignment horizontal="center" vertical="center"/>
    </xf>
    <xf numFmtId="3" fontId="11" fillId="0" borderId="26" xfId="0" applyNumberFormat="1" applyFont="1" applyBorder="1" applyAlignment="1">
      <alignment horizontal="right" vertical="center"/>
    </xf>
    <xf numFmtId="3" fontId="11" fillId="0" borderId="11" xfId="0" applyNumberFormat="1" applyFont="1" applyBorder="1" applyAlignment="1">
      <alignment horizontal="right" vertical="center"/>
    </xf>
    <xf numFmtId="3" fontId="11" fillId="0" borderId="25" xfId="0" applyNumberFormat="1" applyFont="1" applyBorder="1" applyAlignment="1">
      <alignment horizontal="right" vertical="center"/>
    </xf>
    <xf numFmtId="3" fontId="12" fillId="0" borderId="26" xfId="0" applyNumberFormat="1" applyFont="1" applyBorder="1" applyAlignment="1">
      <alignment horizontal="right" vertical="center"/>
    </xf>
    <xf numFmtId="0" fontId="11" fillId="0" borderId="13" xfId="0" applyFont="1" applyBorder="1" applyAlignment="1">
      <alignment horizontal="left" vertical="center"/>
    </xf>
    <xf numFmtId="0" fontId="11" fillId="0" borderId="4" xfId="0" applyFont="1" applyBorder="1" applyAlignment="1">
      <alignment horizontal="left" vertical="center"/>
    </xf>
    <xf numFmtId="0" fontId="11" fillId="0" borderId="14" xfId="0" applyFont="1" applyBorder="1" applyAlignment="1">
      <alignment horizontal="left" vertical="center"/>
    </xf>
    <xf numFmtId="0" fontId="4" fillId="3" borderId="0" xfId="0" applyFont="1" applyFill="1" applyAlignment="1">
      <alignment horizontal="justify" vertical="top" wrapText="1"/>
    </xf>
    <xf numFmtId="3" fontId="11" fillId="3" borderId="13" xfId="0" applyNumberFormat="1" applyFont="1" applyFill="1" applyBorder="1" applyAlignment="1">
      <alignment horizontal="right" vertical="center"/>
    </xf>
    <xf numFmtId="3" fontId="11" fillId="3" borderId="4" xfId="0" applyNumberFormat="1" applyFont="1" applyFill="1" applyBorder="1" applyAlignment="1">
      <alignment horizontal="right" vertical="center"/>
    </xf>
    <xf numFmtId="3" fontId="11" fillId="3" borderId="14" xfId="0" applyNumberFormat="1" applyFont="1" applyFill="1" applyBorder="1" applyAlignment="1">
      <alignment horizontal="right" vertical="center"/>
    </xf>
    <xf numFmtId="3" fontId="11" fillId="0" borderId="13" xfId="0" applyNumberFormat="1" applyFont="1" applyBorder="1" applyAlignment="1">
      <alignment horizontal="right" vertical="center"/>
    </xf>
    <xf numFmtId="3" fontId="11" fillId="0" borderId="14" xfId="0" applyNumberFormat="1" applyFont="1" applyBorder="1" applyAlignment="1">
      <alignment horizontal="right" vertical="center"/>
    </xf>
    <xf numFmtId="3" fontId="11" fillId="3" borderId="10" xfId="0" applyNumberFormat="1" applyFont="1" applyFill="1" applyBorder="1" applyAlignment="1">
      <alignment horizontal="right" vertical="center"/>
    </xf>
    <xf numFmtId="3" fontId="11" fillId="3" borderId="11" xfId="0" applyNumberFormat="1" applyFont="1" applyFill="1" applyBorder="1" applyAlignment="1">
      <alignment horizontal="right" vertical="center"/>
    </xf>
    <xf numFmtId="3" fontId="11" fillId="3" borderId="12" xfId="0" applyNumberFormat="1" applyFont="1" applyFill="1" applyBorder="1" applyAlignment="1">
      <alignment horizontal="right" vertical="center"/>
    </xf>
    <xf numFmtId="0" fontId="4" fillId="0" borderId="0" xfId="0" applyFont="1" applyAlignment="1">
      <alignment horizontal="left" wrapText="1"/>
    </xf>
    <xf numFmtId="3" fontId="12" fillId="3" borderId="12" xfId="0" applyNumberFormat="1" applyFont="1" applyFill="1" applyBorder="1" applyAlignment="1">
      <alignment horizontal="right" vertical="center"/>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3" fontId="11" fillId="7" borderId="7" xfId="0" applyNumberFormat="1" applyFont="1" applyFill="1" applyBorder="1" applyAlignment="1">
      <alignment horizontal="right" vertical="center"/>
    </xf>
    <xf numFmtId="3" fontId="11" fillId="7" borderId="8" xfId="0" applyNumberFormat="1" applyFont="1" applyFill="1" applyBorder="1" applyAlignment="1">
      <alignment horizontal="right" vertical="center"/>
    </xf>
    <xf numFmtId="3" fontId="11" fillId="7" borderId="9" xfId="0" applyNumberFormat="1" applyFont="1" applyFill="1" applyBorder="1" applyAlignment="1">
      <alignment horizontal="right" vertical="center"/>
    </xf>
    <xf numFmtId="3" fontId="12" fillId="0" borderId="27" xfId="0" applyNumberFormat="1" applyFont="1" applyBorder="1" applyAlignment="1">
      <alignment horizontal="right" vertical="center"/>
    </xf>
    <xf numFmtId="3" fontId="12" fillId="0" borderId="28" xfId="0" applyNumberFormat="1" applyFont="1" applyBorder="1" applyAlignment="1">
      <alignment horizontal="right"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3" fontId="12" fillId="0" borderId="7" xfId="0" applyNumberFormat="1" applyFont="1" applyBorder="1" applyAlignment="1">
      <alignment horizontal="right" vertical="center"/>
    </xf>
    <xf numFmtId="3" fontId="12" fillId="0" borderId="8" xfId="0" applyNumberFormat="1" applyFont="1" applyBorder="1" applyAlignment="1">
      <alignment horizontal="right" vertical="center"/>
    </xf>
    <xf numFmtId="3" fontId="12" fillId="0" borderId="9" xfId="0" applyNumberFormat="1" applyFont="1" applyBorder="1" applyAlignment="1">
      <alignment horizontal="right" vertical="center"/>
    </xf>
    <xf numFmtId="3" fontId="12" fillId="0" borderId="29" xfId="0" applyNumberFormat="1" applyFont="1" applyBorder="1" applyAlignment="1">
      <alignment horizontal="right" vertical="center"/>
    </xf>
    <xf numFmtId="3" fontId="12" fillId="3" borderId="30" xfId="0" applyNumberFormat="1" applyFont="1" applyFill="1" applyBorder="1" applyAlignment="1">
      <alignment horizontal="right" vertical="center"/>
    </xf>
    <xf numFmtId="3" fontId="12" fillId="3" borderId="8" xfId="0" applyNumberFormat="1" applyFont="1" applyFill="1" applyBorder="1" applyAlignment="1">
      <alignment horizontal="right" vertical="center"/>
    </xf>
    <xf numFmtId="3" fontId="12" fillId="3" borderId="9" xfId="0" applyNumberFormat="1" applyFont="1" applyFill="1" applyBorder="1" applyAlignment="1">
      <alignment horizontal="right" vertical="center"/>
    </xf>
    <xf numFmtId="3" fontId="12" fillId="0" borderId="5" xfId="0" applyNumberFormat="1" applyFont="1" applyBorder="1" applyAlignment="1">
      <alignment horizontal="right" vertical="center"/>
    </xf>
    <xf numFmtId="3" fontId="12" fillId="3" borderId="26" xfId="0" applyNumberFormat="1" applyFont="1" applyFill="1" applyBorder="1" applyAlignment="1">
      <alignment horizontal="right" vertical="center"/>
    </xf>
    <xf numFmtId="3" fontId="12" fillId="0" borderId="25" xfId="0" applyNumberFormat="1" applyFont="1" applyBorder="1" applyAlignment="1">
      <alignment horizontal="right" vertical="center"/>
    </xf>
    <xf numFmtId="3" fontId="11" fillId="0" borderId="7" xfId="0" applyNumberFormat="1" applyFont="1" applyBorder="1" applyAlignment="1">
      <alignment horizontal="right" vertical="center"/>
    </xf>
    <xf numFmtId="3" fontId="11" fillId="0" borderId="8" xfId="0" applyNumberFormat="1" applyFont="1" applyBorder="1" applyAlignment="1">
      <alignment horizontal="right" vertical="center"/>
    </xf>
    <xf numFmtId="3" fontId="11" fillId="0" borderId="9" xfId="0" applyNumberFormat="1" applyFont="1" applyBorder="1" applyAlignment="1">
      <alignment horizontal="right" vertical="center"/>
    </xf>
    <xf numFmtId="3" fontId="11" fillId="0" borderId="29" xfId="0" applyNumberFormat="1" applyFont="1" applyBorder="1" applyAlignment="1">
      <alignment horizontal="right" vertical="center"/>
    </xf>
    <xf numFmtId="3" fontId="11" fillId="3" borderId="30" xfId="0" applyNumberFormat="1" applyFont="1" applyFill="1" applyBorder="1" applyAlignment="1">
      <alignment horizontal="right" vertical="center"/>
    </xf>
    <xf numFmtId="3" fontId="11" fillId="3" borderId="8" xfId="0" applyNumberFormat="1" applyFont="1" applyFill="1" applyBorder="1" applyAlignment="1">
      <alignment horizontal="right" vertical="center"/>
    </xf>
    <xf numFmtId="3" fontId="11" fillId="3" borderId="9" xfId="0" applyNumberFormat="1" applyFont="1" applyFill="1" applyBorder="1" applyAlignment="1">
      <alignment horizontal="righ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3" fontId="12" fillId="0" borderId="30" xfId="0" applyNumberFormat="1" applyFont="1" applyBorder="1" applyAlignment="1">
      <alignment horizontal="right" vertical="center"/>
    </xf>
    <xf numFmtId="0" fontId="12" fillId="3" borderId="13" xfId="0" applyFont="1" applyFill="1" applyBorder="1" applyAlignment="1">
      <alignment horizontal="left" vertical="center"/>
    </xf>
    <xf numFmtId="0" fontId="12" fillId="3" borderId="4" xfId="0" applyFont="1" applyFill="1" applyBorder="1" applyAlignment="1">
      <alignment horizontal="left" vertical="center"/>
    </xf>
    <xf numFmtId="0" fontId="12" fillId="3" borderId="14"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16" xfId="0" applyFont="1" applyFill="1" applyBorder="1" applyAlignment="1">
      <alignment horizontal="left" vertical="center"/>
    </xf>
    <xf numFmtId="0" fontId="11" fillId="3" borderId="17" xfId="0" applyFont="1" applyFill="1" applyBorder="1" applyAlignment="1">
      <alignment horizontal="left" vertical="center"/>
    </xf>
    <xf numFmtId="0" fontId="12"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7" xfId="0" applyFont="1" applyBorder="1" applyAlignment="1">
      <alignment horizontal="left" vertical="center"/>
    </xf>
    <xf numFmtId="0" fontId="12" fillId="0" borderId="12" xfId="0" applyFont="1" applyBorder="1" applyAlignment="1">
      <alignment horizontal="left" vertical="center"/>
    </xf>
    <xf numFmtId="3" fontId="12" fillId="0" borderId="15" xfId="0" applyNumberFormat="1" applyFont="1" applyBorder="1" applyAlignment="1">
      <alignment horizontal="center"/>
    </xf>
    <xf numFmtId="3" fontId="12" fillId="0" borderId="16" xfId="0" applyNumberFormat="1" applyFont="1" applyBorder="1" applyAlignment="1">
      <alignment horizontal="center"/>
    </xf>
    <xf numFmtId="3" fontId="12" fillId="0" borderId="27" xfId="0" applyNumberFormat="1" applyFont="1" applyBorder="1" applyAlignment="1">
      <alignment horizontal="center"/>
    </xf>
    <xf numFmtId="3" fontId="12" fillId="3" borderId="28" xfId="0" applyNumberFormat="1" applyFont="1" applyFill="1" applyBorder="1" applyAlignment="1">
      <alignment horizontal="center"/>
    </xf>
    <xf numFmtId="3" fontId="12" fillId="3" borderId="16" xfId="0" applyNumberFormat="1" applyFont="1" applyFill="1" applyBorder="1" applyAlignment="1">
      <alignment horizontal="center"/>
    </xf>
    <xf numFmtId="3" fontId="12" fillId="3" borderId="17" xfId="0" applyNumberFormat="1" applyFont="1" applyFill="1" applyBorder="1" applyAlignment="1">
      <alignment horizontal="center"/>
    </xf>
    <xf numFmtId="0" fontId="4" fillId="0" borderId="0" xfId="0" applyFont="1" applyAlignment="1">
      <alignment horizontal="justify" vertical="top" wrapText="1"/>
    </xf>
    <xf numFmtId="0" fontId="4" fillId="0" borderId="0" xfId="0" applyFont="1" applyAlignment="1">
      <alignment horizontal="justify" vertical="top"/>
    </xf>
    <xf numFmtId="3" fontId="11" fillId="3" borderId="7" xfId="0" applyNumberFormat="1" applyFont="1" applyFill="1" applyBorder="1" applyAlignment="1">
      <alignment horizontal="right" vertical="center"/>
    </xf>
    <xf numFmtId="3" fontId="12" fillId="0" borderId="10" xfId="0" applyNumberFormat="1" applyFont="1" applyBorder="1" applyAlignment="1">
      <alignment horizontal="right"/>
    </xf>
    <xf numFmtId="3" fontId="12" fillId="0" borderId="11" xfId="0" applyNumberFormat="1" applyFont="1" applyBorder="1" applyAlignment="1">
      <alignment horizontal="right"/>
    </xf>
    <xf numFmtId="3" fontId="12" fillId="0" borderId="25" xfId="0" applyNumberFormat="1" applyFont="1" applyBorder="1" applyAlignment="1">
      <alignment horizontal="right"/>
    </xf>
    <xf numFmtId="3" fontId="12" fillId="3" borderId="26" xfId="0" applyNumberFormat="1" applyFont="1" applyFill="1" applyBorder="1" applyAlignment="1">
      <alignment horizontal="right"/>
    </xf>
    <xf numFmtId="3" fontId="12" fillId="3" borderId="11" xfId="0" applyNumberFormat="1" applyFont="1" applyFill="1" applyBorder="1" applyAlignment="1">
      <alignment horizontal="right"/>
    </xf>
    <xf numFmtId="3" fontId="12" fillId="3" borderId="12" xfId="0" applyNumberFormat="1" applyFont="1" applyFill="1" applyBorder="1" applyAlignment="1">
      <alignment horizontal="right"/>
    </xf>
    <xf numFmtId="3" fontId="12" fillId="0" borderId="7" xfId="0" applyNumberFormat="1" applyFont="1" applyBorder="1" applyAlignment="1">
      <alignment horizontal="center"/>
    </xf>
    <xf numFmtId="3" fontId="12" fillId="0" borderId="8" xfId="0" applyNumberFormat="1" applyFont="1" applyBorder="1" applyAlignment="1">
      <alignment horizontal="center"/>
    </xf>
    <xf numFmtId="3" fontId="12" fillId="0" borderId="29" xfId="0" applyNumberFormat="1" applyFont="1" applyBorder="1" applyAlignment="1">
      <alignment horizontal="center"/>
    </xf>
    <xf numFmtId="3" fontId="12" fillId="3" borderId="30" xfId="0" applyNumberFormat="1" applyFont="1" applyFill="1" applyBorder="1" applyAlignment="1">
      <alignment horizontal="center"/>
    </xf>
    <xf numFmtId="3" fontId="12" fillId="3" borderId="8" xfId="0" applyNumberFormat="1" applyFont="1" applyFill="1" applyBorder="1" applyAlignment="1">
      <alignment horizontal="center"/>
    </xf>
    <xf numFmtId="3" fontId="12" fillId="3" borderId="9" xfId="0" applyNumberFormat="1" applyFont="1" applyFill="1" applyBorder="1" applyAlignment="1">
      <alignment horizontal="center"/>
    </xf>
    <xf numFmtId="3" fontId="12" fillId="0" borderId="13" xfId="0" applyNumberFormat="1" applyFont="1" applyBorder="1" applyAlignment="1">
      <alignment horizontal="right"/>
    </xf>
    <xf numFmtId="3" fontId="12" fillId="0" borderId="4" xfId="0" applyNumberFormat="1" applyFont="1" applyBorder="1" applyAlignment="1">
      <alignment horizontal="right"/>
    </xf>
    <xf numFmtId="3" fontId="12" fillId="0" borderId="14" xfId="0" applyNumberFormat="1" applyFont="1" applyBorder="1" applyAlignment="1">
      <alignment horizontal="right"/>
    </xf>
    <xf numFmtId="3" fontId="11" fillId="0" borderId="10" xfId="0" applyNumberFormat="1" applyFont="1" applyBorder="1" applyAlignment="1">
      <alignment horizontal="right" vertical="center"/>
    </xf>
    <xf numFmtId="3" fontId="11" fillId="0" borderId="12" xfId="0" applyNumberFormat="1" applyFont="1" applyBorder="1" applyAlignment="1">
      <alignment horizontal="right" vertical="center"/>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9" xfId="0" applyFont="1" applyFill="1" applyBorder="1" applyAlignment="1">
      <alignment horizontal="left" vertical="center" wrapText="1"/>
    </xf>
    <xf numFmtId="3" fontId="11" fillId="2" borderId="7" xfId="0" applyNumberFormat="1" applyFont="1" applyFill="1" applyBorder="1" applyAlignment="1">
      <alignment horizontal="right" vertical="center"/>
    </xf>
    <xf numFmtId="3" fontId="11" fillId="2" borderId="8" xfId="0" applyNumberFormat="1" applyFont="1" applyFill="1" applyBorder="1" applyAlignment="1">
      <alignment horizontal="right" vertical="center"/>
    </xf>
    <xf numFmtId="3" fontId="11" fillId="2" borderId="9" xfId="0" applyNumberFormat="1" applyFont="1" applyFill="1" applyBorder="1" applyAlignment="1">
      <alignment horizontal="right" vertical="center"/>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51" xfId="0" applyFont="1" applyBorder="1" applyAlignment="1">
      <alignment horizontal="left" vertical="center" wrapText="1"/>
    </xf>
    <xf numFmtId="3" fontId="12" fillId="0" borderId="49" xfId="0" applyNumberFormat="1" applyFont="1" applyBorder="1" applyAlignment="1">
      <alignment horizontal="right" vertical="center"/>
    </xf>
    <xf numFmtId="3" fontId="12" fillId="0" borderId="50" xfId="0" applyNumberFormat="1" applyFont="1" applyBorder="1" applyAlignment="1">
      <alignment horizontal="right" vertical="center"/>
    </xf>
    <xf numFmtId="3" fontId="12" fillId="0" borderId="51" xfId="0" applyNumberFormat="1" applyFont="1" applyBorder="1" applyAlignment="1">
      <alignment horizontal="right"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12" fillId="0" borderId="17" xfId="0" applyFont="1" applyBorder="1" applyAlignment="1">
      <alignment horizontal="right" vertical="center"/>
    </xf>
    <xf numFmtId="0" fontId="12" fillId="0" borderId="4" xfId="0" applyFont="1" applyBorder="1" applyAlignment="1">
      <alignment horizontal="right" vertical="center"/>
    </xf>
    <xf numFmtId="0" fontId="12" fillId="0" borderId="14" xfId="0" applyFont="1" applyBorder="1" applyAlignment="1">
      <alignment horizontal="right" vertical="center"/>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3" fontId="12" fillId="2" borderId="13" xfId="0" applyNumberFormat="1" applyFont="1" applyFill="1" applyBorder="1" applyAlignment="1">
      <alignment horizontal="right" vertical="center"/>
    </xf>
    <xf numFmtId="3" fontId="12" fillId="2" borderId="4" xfId="0" applyNumberFormat="1" applyFont="1" applyFill="1" applyBorder="1" applyAlignment="1">
      <alignment horizontal="right" vertical="center"/>
    </xf>
    <xf numFmtId="3" fontId="12" fillId="2" borderId="14" xfId="0" applyNumberFormat="1" applyFont="1" applyFill="1" applyBorder="1" applyAlignment="1">
      <alignment horizontal="right" vertical="center"/>
    </xf>
    <xf numFmtId="3" fontId="12" fillId="3" borderId="49" xfId="0" applyNumberFormat="1" applyFont="1" applyFill="1" applyBorder="1" applyAlignment="1">
      <alignment horizontal="right" vertical="center"/>
    </xf>
    <xf numFmtId="3" fontId="12" fillId="3" borderId="50" xfId="0" applyNumberFormat="1" applyFont="1" applyFill="1" applyBorder="1" applyAlignment="1">
      <alignment horizontal="right" vertical="center"/>
    </xf>
    <xf numFmtId="3" fontId="12" fillId="3" borderId="51" xfId="0" applyNumberFormat="1" applyFont="1" applyFill="1" applyBorder="1" applyAlignment="1">
      <alignment horizontal="right" vertical="center"/>
    </xf>
    <xf numFmtId="3" fontId="12" fillId="2" borderId="49" xfId="0" applyNumberFormat="1" applyFont="1" applyFill="1" applyBorder="1" applyAlignment="1">
      <alignment horizontal="right" vertical="center"/>
    </xf>
    <xf numFmtId="3" fontId="12" fillId="2" borderId="50" xfId="0" applyNumberFormat="1" applyFont="1" applyFill="1" applyBorder="1" applyAlignment="1">
      <alignment horizontal="right" vertical="center"/>
    </xf>
    <xf numFmtId="3" fontId="12" fillId="2" borderId="51" xfId="0" applyNumberFormat="1" applyFont="1" applyFill="1" applyBorder="1" applyAlignment="1">
      <alignment horizontal="right" vertical="center"/>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1" fillId="3" borderId="9" xfId="0" applyFont="1" applyFill="1" applyBorder="1" applyAlignment="1">
      <alignment horizontal="left" vertical="center"/>
    </xf>
    <xf numFmtId="3" fontId="12" fillId="2" borderId="10" xfId="0" applyNumberFormat="1" applyFont="1" applyFill="1" applyBorder="1" applyAlignment="1">
      <alignment horizontal="right" vertical="center"/>
    </xf>
    <xf numFmtId="3" fontId="12" fillId="2" borderId="11" xfId="0" applyNumberFormat="1" applyFont="1" applyFill="1" applyBorder="1" applyAlignment="1">
      <alignment horizontal="right" vertical="center"/>
    </xf>
    <xf numFmtId="3" fontId="12" fillId="2" borderId="12" xfId="0" applyNumberFormat="1" applyFont="1" applyFill="1" applyBorder="1" applyAlignment="1">
      <alignment horizontal="right" vertical="center"/>
    </xf>
    <xf numFmtId="3" fontId="11" fillId="2" borderId="15" xfId="0" applyNumberFormat="1" applyFont="1" applyFill="1" applyBorder="1" applyAlignment="1">
      <alignment horizontal="right" vertical="center"/>
    </xf>
    <xf numFmtId="3" fontId="11" fillId="2" borderId="16" xfId="0" applyNumberFormat="1" applyFont="1" applyFill="1" applyBorder="1" applyAlignment="1">
      <alignment horizontal="right" vertical="center"/>
    </xf>
    <xf numFmtId="3" fontId="11" fillId="2" borderId="17" xfId="0" applyNumberFormat="1" applyFont="1" applyFill="1" applyBorder="1" applyAlignment="1">
      <alignment horizontal="right" vertical="center"/>
    </xf>
    <xf numFmtId="0" fontId="4" fillId="3" borderId="0" xfId="0" applyFont="1" applyFill="1" applyAlignment="1">
      <alignment horizontal="justify" vertical="top"/>
    </xf>
    <xf numFmtId="3" fontId="11" fillId="2" borderId="27" xfId="0" applyNumberFormat="1" applyFont="1" applyFill="1" applyBorder="1" applyAlignment="1">
      <alignment horizontal="right" vertical="center"/>
    </xf>
    <xf numFmtId="3" fontId="11" fillId="2" borderId="28" xfId="0" applyNumberFormat="1" applyFont="1" applyFill="1" applyBorder="1" applyAlignment="1">
      <alignment horizontal="right" vertical="center"/>
    </xf>
    <xf numFmtId="3" fontId="12" fillId="2" borderId="6" xfId="0" applyNumberFormat="1" applyFont="1" applyFill="1" applyBorder="1" applyAlignment="1">
      <alignment horizontal="right" vertical="center"/>
    </xf>
    <xf numFmtId="3" fontId="12" fillId="2" borderId="26" xfId="0" applyNumberFormat="1" applyFont="1" applyFill="1" applyBorder="1" applyAlignment="1">
      <alignment horizontal="right" vertical="center"/>
    </xf>
    <xf numFmtId="0" fontId="4" fillId="0" borderId="0" xfId="0" applyFont="1" applyAlignment="1">
      <alignment horizontal="left"/>
    </xf>
    <xf numFmtId="0" fontId="11" fillId="7" borderId="7"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11" fillId="7" borderId="9" xfId="0" applyFont="1" applyFill="1" applyBorder="1" applyAlignment="1">
      <alignment horizontal="left" vertical="center" wrapText="1"/>
    </xf>
    <xf numFmtId="3" fontId="11" fillId="7" borderId="29" xfId="0" applyNumberFormat="1" applyFont="1" applyFill="1" applyBorder="1" applyAlignment="1">
      <alignment horizontal="right" vertical="center"/>
    </xf>
    <xf numFmtId="3" fontId="11" fillId="7" borderId="30" xfId="0" applyNumberFormat="1" applyFont="1" applyFill="1" applyBorder="1" applyAlignment="1">
      <alignment horizontal="right" vertical="center"/>
    </xf>
    <xf numFmtId="0" fontId="12" fillId="0" borderId="57" xfId="0" applyFont="1" applyBorder="1" applyAlignment="1">
      <alignment horizontal="left" vertical="center" wrapText="1"/>
    </xf>
    <xf numFmtId="0" fontId="12" fillId="0" borderId="58" xfId="0" applyFont="1" applyBorder="1" applyAlignment="1">
      <alignment horizontal="left" vertical="center" wrapText="1"/>
    </xf>
    <xf numFmtId="0" fontId="12" fillId="0" borderId="59" xfId="0" applyFont="1" applyBorder="1" applyAlignment="1">
      <alignment horizontal="left" vertical="center" wrapText="1"/>
    </xf>
    <xf numFmtId="3" fontId="12" fillId="0" borderId="53" xfId="0" applyNumberFormat="1" applyFont="1" applyBorder="1" applyAlignment="1">
      <alignment horizontal="right" vertical="center"/>
    </xf>
    <xf numFmtId="3" fontId="12" fillId="0" borderId="52" xfId="0" applyNumberFormat="1" applyFont="1" applyBorder="1" applyAlignment="1">
      <alignment horizontal="right" vertical="center"/>
    </xf>
    <xf numFmtId="3" fontId="12" fillId="3" borderId="52" xfId="0" applyNumberFormat="1" applyFont="1" applyFill="1" applyBorder="1" applyAlignment="1">
      <alignment horizontal="right" vertical="center"/>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3" fontId="12" fillId="3" borderId="10" xfId="0" applyNumberFormat="1" applyFont="1" applyFill="1" applyBorder="1" applyAlignment="1">
      <alignment horizontal="left" vertical="center" wrapText="1"/>
    </xf>
    <xf numFmtId="3" fontId="12" fillId="3" borderId="11" xfId="0" applyNumberFormat="1" applyFont="1" applyFill="1" applyBorder="1" applyAlignment="1">
      <alignment horizontal="left" vertical="center" wrapText="1"/>
    </xf>
    <xf numFmtId="3" fontId="12" fillId="3" borderId="12" xfId="0" applyNumberFormat="1" applyFont="1" applyFill="1" applyBorder="1" applyAlignment="1">
      <alignment horizontal="left" vertical="center" wrapText="1"/>
    </xf>
    <xf numFmtId="0" fontId="12" fillId="0" borderId="18" xfId="0" applyFont="1" applyBorder="1" applyAlignment="1">
      <alignment horizontal="left" vertical="center" wrapText="1"/>
    </xf>
    <xf numFmtId="0" fontId="12" fillId="0" borderId="3" xfId="0" applyFont="1" applyBorder="1" applyAlignment="1">
      <alignment horizontal="left" vertical="center" wrapText="1"/>
    </xf>
    <xf numFmtId="0" fontId="12" fillId="0" borderId="19" xfId="0" applyFont="1" applyBorder="1" applyAlignment="1">
      <alignment horizontal="left" vertical="center" wrapText="1"/>
    </xf>
    <xf numFmtId="3" fontId="12" fillId="0" borderId="11" xfId="0" applyNumberFormat="1" applyFont="1" applyBorder="1" applyAlignment="1">
      <alignment horizontal="center" vertical="center"/>
    </xf>
    <xf numFmtId="3" fontId="12" fillId="0" borderId="25" xfId="0" applyNumberFormat="1" applyFont="1" applyBorder="1" applyAlignment="1">
      <alignment horizontal="center" vertical="center"/>
    </xf>
    <xf numFmtId="3" fontId="12" fillId="0" borderId="26" xfId="0" applyNumberFormat="1" applyFont="1" applyBorder="1" applyAlignment="1">
      <alignment horizontal="center" vertical="center"/>
    </xf>
    <xf numFmtId="3" fontId="12" fillId="2" borderId="15" xfId="0" applyNumberFormat="1" applyFont="1" applyFill="1" applyBorder="1" applyAlignment="1">
      <alignment horizontal="right" vertical="center" wrapText="1"/>
    </xf>
    <xf numFmtId="3" fontId="12" fillId="2" borderId="16" xfId="0" applyNumberFormat="1" applyFont="1" applyFill="1" applyBorder="1" applyAlignment="1">
      <alignment horizontal="right" vertical="center" wrapText="1"/>
    </xf>
    <xf numFmtId="3" fontId="12" fillId="2" borderId="17" xfId="0" applyNumberFormat="1" applyFont="1" applyFill="1" applyBorder="1" applyAlignment="1">
      <alignment horizontal="right" vertical="center" wrapText="1"/>
    </xf>
    <xf numFmtId="3" fontId="12" fillId="2" borderId="10" xfId="0" applyNumberFormat="1" applyFont="1" applyFill="1" applyBorder="1" applyAlignment="1">
      <alignment horizontal="right" vertical="center" wrapText="1"/>
    </xf>
    <xf numFmtId="3" fontId="12" fillId="2" borderId="11" xfId="0" applyNumberFormat="1" applyFont="1" applyFill="1" applyBorder="1" applyAlignment="1">
      <alignment horizontal="right" vertical="center" wrapText="1"/>
    </xf>
    <xf numFmtId="3" fontId="12" fillId="2" borderId="12" xfId="0" applyNumberFormat="1" applyFont="1" applyFill="1" applyBorder="1" applyAlignment="1">
      <alignment horizontal="right" vertical="center" wrapText="1"/>
    </xf>
    <xf numFmtId="0" fontId="12" fillId="0" borderId="8" xfId="0" applyFont="1" applyBorder="1" applyAlignment="1">
      <alignment horizontal="left" vertical="center"/>
    </xf>
    <xf numFmtId="3" fontId="12" fillId="0" borderId="10" xfId="0" applyNumberFormat="1" applyFont="1" applyBorder="1" applyAlignment="1">
      <alignment horizontal="right" vertical="center" wrapText="1"/>
    </xf>
    <xf numFmtId="3" fontId="12" fillId="0" borderId="11" xfId="0" applyNumberFormat="1" applyFont="1" applyBorder="1" applyAlignment="1">
      <alignment horizontal="right" vertical="center" wrapText="1"/>
    </xf>
    <xf numFmtId="3" fontId="12" fillId="0" borderId="12" xfId="0" applyNumberFormat="1" applyFont="1" applyBorder="1" applyAlignment="1">
      <alignment horizontal="right" vertical="center" wrapText="1"/>
    </xf>
    <xf numFmtId="0" fontId="12" fillId="0" borderId="9" xfId="0" applyFont="1" applyBorder="1" applyAlignment="1">
      <alignment horizontal="left" vertical="center"/>
    </xf>
    <xf numFmtId="3" fontId="12" fillId="2" borderId="15" xfId="0" applyNumberFormat="1" applyFont="1" applyFill="1" applyBorder="1" applyAlignment="1">
      <alignment horizontal="right" vertical="center"/>
    </xf>
    <xf numFmtId="3" fontId="12" fillId="2" borderId="16" xfId="0" applyNumberFormat="1" applyFont="1" applyFill="1" applyBorder="1" applyAlignment="1">
      <alignment horizontal="right" vertical="center"/>
    </xf>
    <xf numFmtId="3" fontId="12" fillId="2" borderId="17" xfId="0" applyNumberFormat="1" applyFont="1" applyFill="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5" fillId="0" borderId="0" xfId="0" applyFont="1" applyAlignment="1">
      <alignment horizontal="left" vertical="top" wrapText="1"/>
    </xf>
    <xf numFmtId="0" fontId="12" fillId="0" borderId="24" xfId="0" applyFont="1" applyBorder="1" applyAlignment="1">
      <alignment horizontal="left"/>
    </xf>
    <xf numFmtId="0" fontId="12" fillId="0" borderId="24" xfId="0" applyFont="1" applyBorder="1" applyAlignment="1">
      <alignment horizontal="center"/>
    </xf>
    <xf numFmtId="165" fontId="12" fillId="0" borderId="24" xfId="0" applyNumberFormat="1" applyFont="1" applyBorder="1" applyAlignment="1">
      <alignment horizontal="center"/>
    </xf>
    <xf numFmtId="0" fontId="2"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11" fillId="0" borderId="2" xfId="0" applyFont="1" applyBorder="1" applyAlignment="1">
      <alignment horizontal="center" wrapText="1"/>
    </xf>
    <xf numFmtId="0" fontId="12" fillId="0" borderId="3" xfId="0" applyFont="1" applyBorder="1" applyAlignment="1">
      <alignment horizontal="left"/>
    </xf>
    <xf numFmtId="0" fontId="12" fillId="0" borderId="3" xfId="0" applyFont="1" applyBorder="1" applyAlignment="1">
      <alignment horizontal="center"/>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164" fontId="8" fillId="0" borderId="15" xfId="0" applyNumberFormat="1" applyFont="1" applyBorder="1" applyAlignment="1">
      <alignment horizontal="right" vertical="center"/>
    </xf>
    <xf numFmtId="164" fontId="8" fillId="0" borderId="16" xfId="0" applyNumberFormat="1" applyFont="1" applyBorder="1" applyAlignment="1">
      <alignment horizontal="right" vertical="center"/>
    </xf>
    <xf numFmtId="164" fontId="8" fillId="0" borderId="17" xfId="0" applyNumberFormat="1" applyFont="1" applyBorder="1" applyAlignment="1">
      <alignment horizontal="right" vertical="center"/>
    </xf>
    <xf numFmtId="9" fontId="8" fillId="0" borderId="15" xfId="1" applyFont="1" applyBorder="1" applyAlignment="1">
      <alignment horizontal="right" vertical="center"/>
    </xf>
    <xf numFmtId="9" fontId="8" fillId="0" borderId="16" xfId="1" applyFont="1" applyBorder="1" applyAlignment="1">
      <alignment horizontal="right" vertical="center"/>
    </xf>
    <xf numFmtId="9" fontId="8" fillId="0" borderId="17" xfId="1" applyFont="1" applyBorder="1" applyAlignment="1">
      <alignment horizontal="right" vertical="center"/>
    </xf>
    <xf numFmtId="0" fontId="8" fillId="0" borderId="1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9" fontId="12" fillId="0" borderId="3" xfId="0" applyNumberFormat="1" applyFont="1" applyBorder="1" applyAlignment="1">
      <alignment horizontal="center"/>
    </xf>
    <xf numFmtId="9" fontId="12" fillId="0" borderId="24" xfId="0" applyNumberFormat="1" applyFont="1" applyBorder="1" applyAlignment="1">
      <alignment horizontal="center"/>
    </xf>
    <xf numFmtId="0" fontId="5" fillId="0" borderId="22" xfId="0" applyFont="1" applyBorder="1" applyAlignment="1">
      <alignment horizontal="center"/>
    </xf>
    <xf numFmtId="0" fontId="2" fillId="0" borderId="13"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3" fontId="8" fillId="3" borderId="13"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wrapText="1"/>
    </xf>
    <xf numFmtId="3" fontId="8" fillId="3" borderId="14" xfId="0" applyNumberFormat="1" applyFont="1" applyFill="1" applyBorder="1" applyAlignment="1">
      <alignment horizontal="center" vertical="center" wrapText="1"/>
    </xf>
    <xf numFmtId="3" fontId="8" fillId="3" borderId="13" xfId="0" applyNumberFormat="1" applyFont="1" applyFill="1" applyBorder="1" applyAlignment="1">
      <alignment horizontal="right" vertical="center" wrapText="1"/>
    </xf>
    <xf numFmtId="3" fontId="8" fillId="3" borderId="4" xfId="0" applyNumberFormat="1" applyFont="1" applyFill="1" applyBorder="1" applyAlignment="1">
      <alignment horizontal="right" vertical="center" wrapText="1"/>
    </xf>
    <xf numFmtId="3" fontId="8" fillId="3" borderId="14" xfId="0" applyNumberFormat="1" applyFont="1" applyFill="1" applyBorder="1" applyAlignment="1">
      <alignment horizontal="righ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3" fontId="8" fillId="3" borderId="15" xfId="0" applyNumberFormat="1" applyFont="1" applyFill="1" applyBorder="1" applyAlignment="1">
      <alignment horizontal="center" vertical="center" wrapText="1"/>
    </xf>
    <xf numFmtId="3" fontId="8" fillId="3" borderId="16" xfId="0" applyNumberFormat="1" applyFont="1" applyFill="1" applyBorder="1" applyAlignment="1">
      <alignment horizontal="center" vertical="center" wrapText="1"/>
    </xf>
    <xf numFmtId="3" fontId="8" fillId="3" borderId="17" xfId="0" applyNumberFormat="1" applyFont="1" applyFill="1" applyBorder="1" applyAlignment="1">
      <alignment horizontal="center" vertical="center" wrapText="1"/>
    </xf>
    <xf numFmtId="3" fontId="8" fillId="3" borderId="15" xfId="0" applyNumberFormat="1" applyFont="1" applyFill="1" applyBorder="1" applyAlignment="1">
      <alignment horizontal="right" vertical="center" wrapText="1"/>
    </xf>
    <xf numFmtId="3" fontId="8" fillId="3" borderId="16" xfId="0" applyNumberFormat="1" applyFont="1" applyFill="1" applyBorder="1" applyAlignment="1">
      <alignment horizontal="right" vertical="center" wrapText="1"/>
    </xf>
    <xf numFmtId="3" fontId="8" fillId="3" borderId="17" xfId="0" applyNumberFormat="1" applyFont="1" applyFill="1" applyBorder="1" applyAlignment="1">
      <alignment horizontal="right" vertical="center" wrapText="1"/>
    </xf>
    <xf numFmtId="3" fontId="4" fillId="0" borderId="0" xfId="0" applyNumberFormat="1" applyFont="1" applyAlignment="1">
      <alignment horizontal="left"/>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3" fontId="8" fillId="3" borderId="10" xfId="0" applyNumberFormat="1" applyFont="1" applyFill="1" applyBorder="1" applyAlignment="1">
      <alignment horizontal="center" vertical="center" wrapText="1"/>
    </xf>
    <xf numFmtId="3" fontId="8" fillId="3" borderId="11"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3" fontId="8" fillId="3" borderId="10" xfId="0" applyNumberFormat="1" applyFont="1" applyFill="1" applyBorder="1" applyAlignment="1">
      <alignment horizontal="right" vertical="center" wrapText="1"/>
    </xf>
    <xf numFmtId="3" fontId="8" fillId="3" borderId="11" xfId="0" applyNumberFormat="1" applyFont="1" applyFill="1" applyBorder="1" applyAlignment="1">
      <alignment horizontal="right" vertical="center" wrapText="1"/>
    </xf>
    <xf numFmtId="3" fontId="8" fillId="3" borderId="12" xfId="0" applyNumberFormat="1" applyFont="1" applyFill="1" applyBorder="1" applyAlignment="1">
      <alignment horizontal="right" vertical="center" wrapText="1"/>
    </xf>
    <xf numFmtId="164" fontId="2" fillId="0" borderId="10" xfId="0" applyNumberFormat="1" applyFont="1" applyBorder="1" applyAlignment="1">
      <alignment horizontal="right" vertical="center"/>
    </xf>
    <xf numFmtId="164" fontId="2" fillId="0" borderId="11" xfId="0" applyNumberFormat="1" applyFont="1" applyBorder="1" applyAlignment="1">
      <alignment horizontal="right" vertical="center"/>
    </xf>
    <xf numFmtId="164" fontId="2" fillId="0" borderId="12" xfId="0" applyNumberFormat="1" applyFont="1" applyBorder="1" applyAlignment="1">
      <alignment horizontal="right" vertical="center"/>
    </xf>
    <xf numFmtId="9" fontId="2" fillId="0" borderId="10" xfId="0" applyNumberFormat="1" applyFont="1" applyBorder="1" applyAlignment="1">
      <alignment horizontal="right" vertical="center"/>
    </xf>
    <xf numFmtId="9" fontId="2" fillId="0" borderId="11" xfId="0" applyNumberFormat="1" applyFont="1" applyBorder="1" applyAlignment="1">
      <alignment horizontal="right" vertical="center"/>
    </xf>
    <xf numFmtId="9" fontId="2" fillId="0" borderId="12" xfId="0" applyNumberFormat="1" applyFont="1" applyBorder="1" applyAlignment="1">
      <alignment horizontal="right" vertical="center"/>
    </xf>
    <xf numFmtId="10" fontId="2" fillId="0" borderId="10" xfId="0" applyNumberFormat="1" applyFont="1" applyBorder="1" applyAlignment="1">
      <alignment horizontal="right" vertical="center"/>
    </xf>
    <xf numFmtId="10" fontId="2" fillId="0" borderId="11" xfId="0" applyNumberFormat="1" applyFont="1" applyBorder="1" applyAlignment="1">
      <alignment horizontal="right" vertical="center"/>
    </xf>
    <xf numFmtId="10" fontId="2" fillId="0" borderId="12" xfId="0" applyNumberFormat="1" applyFont="1" applyBorder="1" applyAlignment="1">
      <alignment horizontal="right" vertical="center"/>
    </xf>
    <xf numFmtId="3" fontId="11" fillId="0" borderId="28" xfId="0" applyNumberFormat="1" applyFont="1" applyBorder="1" applyAlignment="1">
      <alignment horizontal="right" vertical="center"/>
    </xf>
    <xf numFmtId="3" fontId="11" fillId="0" borderId="16" xfId="0" applyNumberFormat="1" applyFont="1" applyBorder="1" applyAlignment="1">
      <alignment horizontal="right" vertical="center"/>
    </xf>
    <xf numFmtId="3" fontId="11" fillId="0" borderId="27" xfId="0" applyNumberFormat="1" applyFont="1" applyBorder="1" applyAlignment="1">
      <alignment horizontal="right" vertical="center"/>
    </xf>
  </cellXfs>
  <cellStyles count="3">
    <cellStyle name="Normal_Seki2" xfId="2"/>
    <cellStyle name="Normálne" xfId="0" builtinId="0"/>
    <cellStyle name="Percentá" xfId="1" builtinId="5"/>
  </cellStyles>
  <dxfs count="34">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fgColor indexed="64"/>
          <bgColor indexed="45"/>
        </patternFill>
      </fill>
    </dxf>
    <dxf>
      <font>
        <color indexed="20"/>
      </font>
      <fill>
        <patternFill>
          <fgColor indexed="64"/>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fgColor indexed="64"/>
          <bgColor indexed="45"/>
        </patternFill>
      </fill>
    </dxf>
    <dxf>
      <font>
        <color indexed="20"/>
      </font>
      <fill>
        <patternFill>
          <fgColor indexed="64"/>
          <bgColor indexed="45"/>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fgColor indexed="64"/>
          <bgColor indexed="45"/>
        </patternFill>
      </fill>
    </dxf>
    <dxf>
      <font>
        <color indexed="20"/>
      </font>
      <fill>
        <patternFill>
          <fgColor indexed="64"/>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I951"/>
  <sheetViews>
    <sheetView tabSelected="1" view="pageBreakPreview" topLeftCell="A893" zoomScaleNormal="100" zoomScaleSheetLayoutView="100" workbookViewId="0">
      <selection activeCell="Q941" sqref="Q941"/>
    </sheetView>
  </sheetViews>
  <sheetFormatPr defaultColWidth="9.140625" defaultRowHeight="11.25" x14ac:dyDescent="0.2"/>
  <cols>
    <col min="1" max="1" width="3.42578125" style="37" customWidth="1"/>
    <col min="2" max="7" width="3.42578125" style="38" customWidth="1"/>
    <col min="8" max="8" width="9.42578125" style="38" customWidth="1"/>
    <col min="9" max="9" width="4.140625" style="38" customWidth="1"/>
    <col min="10" max="13" width="3.42578125" style="38" customWidth="1"/>
    <col min="14" max="14" width="5.7109375" style="38" customWidth="1"/>
    <col min="15" max="15" width="9.140625" style="38" customWidth="1"/>
    <col min="16" max="18" width="3.42578125" style="38" customWidth="1"/>
    <col min="19" max="19" width="5.5703125" style="38" customWidth="1"/>
    <col min="20" max="20" width="9" style="38" customWidth="1"/>
    <col min="21" max="21" width="6.85546875" style="38" customWidth="1"/>
    <col min="22" max="22" width="3.5703125" style="38" customWidth="1"/>
    <col min="23" max="23" width="6.140625" style="38" customWidth="1"/>
    <col min="24" max="24" width="9.85546875" style="38" customWidth="1"/>
    <col min="25" max="25" width="5" style="38" customWidth="1"/>
    <col min="26" max="26" width="3.42578125" style="38" customWidth="1"/>
    <col min="27" max="27" width="5.42578125" style="38" customWidth="1"/>
    <col min="28" max="29" width="3.42578125" style="38" customWidth="1"/>
    <col min="30" max="30" width="4.42578125" style="38" customWidth="1"/>
    <col min="31" max="31" width="17.7109375" style="38" customWidth="1"/>
    <col min="32" max="32" width="10.140625" style="38" bestFit="1" customWidth="1"/>
    <col min="33" max="33" width="13.85546875" style="38" customWidth="1"/>
    <col min="34" max="16384" width="9.140625" style="38"/>
  </cols>
  <sheetData>
    <row r="2" spans="1:31" s="3" customFormat="1" ht="15" customHeight="1" x14ac:dyDescent="0.2">
      <c r="A2" s="2"/>
      <c r="B2" s="72" t="s">
        <v>0</v>
      </c>
      <c r="C2" s="4"/>
      <c r="D2" s="4"/>
      <c r="E2" s="4"/>
      <c r="F2" s="4"/>
      <c r="G2" s="4"/>
      <c r="H2" s="5"/>
      <c r="I2" s="6"/>
      <c r="J2" s="7" t="s">
        <v>1</v>
      </c>
      <c r="K2" s="8">
        <v>2</v>
      </c>
      <c r="L2" s="9">
        <v>0</v>
      </c>
      <c r="M2" s="9">
        <v>2</v>
      </c>
      <c r="N2" s="9">
        <v>0</v>
      </c>
      <c r="O2" s="9">
        <v>0</v>
      </c>
      <c r="P2" s="9">
        <v>2</v>
      </c>
      <c r="Q2" s="9">
        <v>4</v>
      </c>
      <c r="R2" s="9">
        <v>7</v>
      </c>
      <c r="S2" s="9">
        <v>1</v>
      </c>
      <c r="T2" s="10">
        <v>0</v>
      </c>
      <c r="V2" s="7" t="s">
        <v>2</v>
      </c>
      <c r="W2" s="8">
        <v>3</v>
      </c>
      <c r="X2" s="9">
        <v>6</v>
      </c>
      <c r="Y2" s="9">
        <v>4</v>
      </c>
      <c r="Z2" s="9">
        <v>6</v>
      </c>
      <c r="AA2" s="9">
        <v>7</v>
      </c>
      <c r="AB2" s="9">
        <v>1</v>
      </c>
      <c r="AC2" s="9">
        <v>3</v>
      </c>
      <c r="AD2" s="10">
        <v>8</v>
      </c>
      <c r="AE2" s="11"/>
    </row>
    <row r="3" spans="1:31" s="3" customFormat="1" ht="15" customHeight="1" x14ac:dyDescent="0.2">
      <c r="A3" s="2"/>
      <c r="B3" s="12"/>
      <c r="C3" s="6"/>
      <c r="D3" s="6"/>
      <c r="E3" s="6"/>
      <c r="F3" s="6"/>
      <c r="G3" s="6"/>
      <c r="H3" s="6"/>
      <c r="I3" s="6"/>
      <c r="U3" s="7"/>
      <c r="V3" s="11"/>
      <c r="W3" s="11"/>
      <c r="X3" s="11"/>
      <c r="Y3" s="11"/>
      <c r="Z3" s="11"/>
      <c r="AA3" s="11"/>
      <c r="AB3" s="11"/>
      <c r="AC3" s="11"/>
      <c r="AD3" s="11"/>
      <c r="AE3" s="11"/>
    </row>
    <row r="4" spans="1:31" s="3" customFormat="1" ht="15" customHeight="1" x14ac:dyDescent="0.2">
      <c r="A4" s="2"/>
      <c r="B4" s="12" t="s">
        <v>3</v>
      </c>
      <c r="C4" s="6"/>
      <c r="D4" s="6"/>
      <c r="E4" s="6"/>
      <c r="F4" s="6"/>
      <c r="G4" s="6"/>
      <c r="H4" s="6"/>
      <c r="I4" s="6"/>
      <c r="U4" s="7"/>
      <c r="V4" s="11"/>
      <c r="W4" s="11"/>
      <c r="X4" s="11"/>
      <c r="Y4" s="11"/>
      <c r="Z4" s="11"/>
      <c r="AA4" s="11"/>
      <c r="AB4" s="11"/>
      <c r="AC4" s="11"/>
      <c r="AD4" s="11"/>
      <c r="AE4" s="11"/>
    </row>
    <row r="5" spans="1:31" s="3" customFormat="1" ht="21.75" customHeight="1" x14ac:dyDescent="0.2">
      <c r="A5" s="2"/>
    </row>
    <row r="6" spans="1:31" s="3" customFormat="1" ht="14.25" x14ac:dyDescent="0.2">
      <c r="A6" s="2"/>
      <c r="B6" s="13" t="s">
        <v>4</v>
      </c>
    </row>
    <row r="7" spans="1:31" s="3" customFormat="1" ht="14.25" x14ac:dyDescent="0.2">
      <c r="A7" s="2"/>
      <c r="B7" s="13"/>
    </row>
    <row r="8" spans="1:31" s="16" customFormat="1" ht="12.75" customHeight="1" x14ac:dyDescent="0.2">
      <c r="A8" s="14"/>
      <c r="B8" s="15" t="s">
        <v>5</v>
      </c>
      <c r="C8" s="15"/>
      <c r="D8" s="15"/>
      <c r="E8" s="15"/>
      <c r="F8" s="15"/>
      <c r="G8" s="15"/>
      <c r="H8" s="15"/>
      <c r="I8" s="15"/>
      <c r="J8" s="15" t="s">
        <v>3</v>
      </c>
      <c r="K8" s="15"/>
      <c r="L8" s="15"/>
      <c r="M8" s="15"/>
      <c r="N8" s="15"/>
      <c r="O8" s="15"/>
      <c r="P8" s="15"/>
      <c r="Q8" s="15"/>
      <c r="R8" s="15"/>
      <c r="S8" s="15"/>
      <c r="T8" s="15"/>
      <c r="U8" s="15"/>
      <c r="V8" s="15"/>
      <c r="W8" s="15"/>
      <c r="X8" s="15"/>
      <c r="Y8" s="15"/>
      <c r="Z8" s="15"/>
      <c r="AA8" s="15"/>
      <c r="AB8" s="15"/>
      <c r="AC8" s="15"/>
      <c r="AD8" s="15"/>
      <c r="AE8" s="15"/>
    </row>
    <row r="9" spans="1:31" s="16" customFormat="1" ht="12.75" customHeight="1" x14ac:dyDescent="0.2">
      <c r="A9" s="14"/>
      <c r="B9" s="17"/>
      <c r="J9" s="16" t="s">
        <v>6</v>
      </c>
      <c r="Z9" s="18"/>
      <c r="AA9" s="18"/>
      <c r="AB9" s="18"/>
      <c r="AC9" s="18"/>
      <c r="AD9" s="18"/>
      <c r="AE9" s="18"/>
    </row>
    <row r="10" spans="1:31" s="16" customFormat="1" ht="12.75" customHeight="1" x14ac:dyDescent="0.2">
      <c r="A10" s="14"/>
      <c r="B10" s="16" t="s">
        <v>7</v>
      </c>
      <c r="J10" s="16" t="s">
        <v>8</v>
      </c>
      <c r="Z10" s="18"/>
      <c r="AA10" s="18"/>
      <c r="AB10" s="18"/>
      <c r="AC10" s="18"/>
      <c r="AD10" s="18"/>
      <c r="AE10" s="18"/>
    </row>
    <row r="11" spans="1:31" s="16" customFormat="1" ht="12.75" customHeight="1" x14ac:dyDescent="0.2">
      <c r="A11" s="14"/>
      <c r="B11" s="16" t="s">
        <v>9</v>
      </c>
      <c r="C11" s="19"/>
      <c r="D11" s="19"/>
      <c r="E11" s="19"/>
      <c r="F11" s="19"/>
      <c r="G11" s="19"/>
      <c r="H11" s="19"/>
      <c r="I11" s="19"/>
      <c r="J11" s="16" t="s">
        <v>10</v>
      </c>
      <c r="K11" s="19"/>
      <c r="L11" s="19"/>
      <c r="M11" s="19"/>
      <c r="N11" s="19"/>
      <c r="O11" s="19"/>
      <c r="P11" s="19"/>
      <c r="Q11" s="19"/>
      <c r="R11" s="19"/>
      <c r="S11" s="19"/>
      <c r="T11" s="19"/>
      <c r="U11" s="19"/>
      <c r="V11" s="19"/>
      <c r="W11" s="19"/>
      <c r="X11" s="19"/>
      <c r="Y11" s="19"/>
      <c r="Z11" s="19"/>
      <c r="AA11" s="19"/>
      <c r="AB11" s="19"/>
      <c r="AC11" s="19"/>
      <c r="AD11" s="19"/>
      <c r="AE11" s="19"/>
    </row>
    <row r="12" spans="1:31" s="16" customFormat="1" ht="12.75" customHeight="1" x14ac:dyDescent="0.2">
      <c r="A12" s="14"/>
      <c r="B12" s="20"/>
      <c r="C12" s="19"/>
      <c r="D12" s="19"/>
      <c r="E12" s="19"/>
      <c r="F12" s="19"/>
      <c r="G12" s="19"/>
      <c r="H12" s="19"/>
      <c r="I12" s="19"/>
      <c r="J12" s="16" t="s">
        <v>11</v>
      </c>
    </row>
    <row r="13" spans="1:31" s="16" customFormat="1" ht="12.75" customHeight="1" x14ac:dyDescent="0.2">
      <c r="A13" s="14"/>
      <c r="B13" s="16" t="s">
        <v>12</v>
      </c>
      <c r="J13" s="773">
        <v>36467138</v>
      </c>
      <c r="K13" s="773"/>
      <c r="L13" s="773"/>
      <c r="M13" s="773"/>
      <c r="N13" s="773"/>
      <c r="O13" s="773"/>
      <c r="P13" s="773"/>
      <c r="Q13" s="773"/>
      <c r="R13" s="773"/>
      <c r="S13" s="773"/>
      <c r="T13" s="773"/>
      <c r="U13" s="773"/>
      <c r="V13" s="773"/>
      <c r="W13" s="773"/>
      <c r="X13" s="773"/>
      <c r="Y13" s="773"/>
      <c r="Z13" s="773"/>
      <c r="AA13" s="773"/>
      <c r="AB13" s="773"/>
    </row>
    <row r="14" spans="1:31" s="16" customFormat="1" ht="12.75" customHeight="1" x14ac:dyDescent="0.2">
      <c r="A14" s="14"/>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row>
    <row r="15" spans="1:31" s="3" customFormat="1" ht="15" customHeight="1" x14ac:dyDescent="0.2">
      <c r="A15" s="2"/>
      <c r="B15" s="411" t="s">
        <v>595</v>
      </c>
      <c r="C15" s="411"/>
      <c r="D15" s="411"/>
      <c r="E15" s="411"/>
      <c r="F15" s="411"/>
      <c r="G15" s="411"/>
      <c r="H15" s="411"/>
      <c r="I15" s="411"/>
      <c r="J15" s="411"/>
      <c r="K15" s="411"/>
      <c r="L15" s="411"/>
      <c r="M15" s="411"/>
      <c r="N15" s="411"/>
      <c r="O15" s="411"/>
      <c r="P15" s="411"/>
      <c r="Q15" s="411"/>
      <c r="R15" s="411"/>
      <c r="S15" s="411"/>
      <c r="T15" s="411"/>
      <c r="U15" s="411"/>
      <c r="V15" s="411"/>
      <c r="W15" s="411"/>
      <c r="X15" s="411"/>
      <c r="Y15" s="411"/>
      <c r="Z15" s="411"/>
      <c r="AA15" s="411"/>
      <c r="AB15" s="411"/>
      <c r="AC15" s="411"/>
      <c r="AD15" s="411"/>
      <c r="AE15" s="411"/>
    </row>
    <row r="16" spans="1:31" s="3" customFormat="1" ht="12" customHeight="1" x14ac:dyDescent="0.2">
      <c r="A16" s="2"/>
      <c r="B16" s="411"/>
      <c r="C16" s="411"/>
      <c r="D16" s="411"/>
      <c r="E16" s="411"/>
      <c r="F16" s="411"/>
      <c r="G16" s="411"/>
      <c r="H16" s="411"/>
      <c r="I16" s="411"/>
      <c r="J16" s="411"/>
      <c r="K16" s="411"/>
      <c r="L16" s="411"/>
      <c r="M16" s="411"/>
      <c r="N16" s="411"/>
      <c r="O16" s="411"/>
      <c r="P16" s="411"/>
      <c r="Q16" s="411"/>
      <c r="R16" s="411"/>
      <c r="S16" s="411"/>
      <c r="T16" s="411"/>
      <c r="U16" s="411"/>
      <c r="V16" s="411"/>
      <c r="W16" s="411"/>
      <c r="X16" s="411"/>
      <c r="Y16" s="411"/>
      <c r="Z16" s="411"/>
      <c r="AA16" s="411"/>
      <c r="AB16" s="411"/>
      <c r="AC16" s="411"/>
      <c r="AD16" s="411"/>
      <c r="AE16" s="411"/>
    </row>
    <row r="17" spans="1:23" s="3" customFormat="1" ht="14.25" customHeight="1" x14ac:dyDescent="0.2">
      <c r="A17" s="2"/>
      <c r="B17" s="16" t="s">
        <v>13</v>
      </c>
    </row>
    <row r="18" spans="1:23" s="3" customFormat="1" ht="14.25" x14ac:dyDescent="0.2">
      <c r="A18" s="2"/>
      <c r="B18" s="16"/>
    </row>
    <row r="19" spans="1:23" s="3" customFormat="1" ht="14.25" x14ac:dyDescent="0.2">
      <c r="A19" s="2"/>
      <c r="B19" s="22" t="s">
        <v>14</v>
      </c>
      <c r="C19" s="17" t="s">
        <v>15</v>
      </c>
      <c r="D19" s="16"/>
      <c r="E19" s="16"/>
      <c r="F19" s="16"/>
      <c r="G19" s="16"/>
      <c r="H19" s="16"/>
      <c r="I19" s="16"/>
      <c r="J19" s="16"/>
      <c r="K19" s="16"/>
      <c r="L19" s="16"/>
      <c r="M19" s="16"/>
      <c r="N19" s="16"/>
      <c r="O19" s="16"/>
      <c r="P19" s="16"/>
      <c r="Q19" s="16"/>
      <c r="R19" s="16"/>
      <c r="S19" s="16"/>
      <c r="T19" s="16"/>
      <c r="U19" s="16"/>
      <c r="V19" s="16"/>
      <c r="W19" s="16"/>
    </row>
    <row r="20" spans="1:23" s="3" customFormat="1" ht="14.25" x14ac:dyDescent="0.2">
      <c r="A20" s="2"/>
      <c r="B20" s="22" t="s">
        <v>16</v>
      </c>
      <c r="C20" s="17" t="s">
        <v>17</v>
      </c>
      <c r="D20" s="16"/>
      <c r="E20" s="16"/>
      <c r="F20" s="16"/>
      <c r="G20" s="16"/>
      <c r="H20" s="16"/>
      <c r="I20" s="16"/>
      <c r="J20" s="16"/>
      <c r="K20" s="16"/>
    </row>
    <row r="21" spans="1:23" s="3" customFormat="1" ht="14.25" x14ac:dyDescent="0.2">
      <c r="A21" s="2"/>
      <c r="B21" s="22" t="s">
        <v>18</v>
      </c>
      <c r="C21" s="17" t="s">
        <v>19</v>
      </c>
      <c r="D21" s="16"/>
      <c r="E21" s="16"/>
      <c r="F21" s="16"/>
      <c r="G21" s="16"/>
      <c r="H21" s="16"/>
      <c r="I21" s="16"/>
      <c r="J21" s="16"/>
      <c r="K21" s="16"/>
    </row>
    <row r="22" spans="1:23" s="3" customFormat="1" ht="14.25" x14ac:dyDescent="0.2">
      <c r="A22" s="2"/>
      <c r="B22" s="22" t="s">
        <v>20</v>
      </c>
      <c r="C22" s="17" t="s">
        <v>21</v>
      </c>
      <c r="D22" s="16"/>
      <c r="E22" s="16"/>
      <c r="F22" s="16"/>
      <c r="G22" s="16"/>
      <c r="H22" s="16"/>
      <c r="I22" s="16"/>
      <c r="J22" s="16"/>
      <c r="K22" s="16"/>
      <c r="L22" s="16"/>
      <c r="M22" s="16"/>
      <c r="N22" s="16"/>
    </row>
    <row r="23" spans="1:23" s="3" customFormat="1" ht="14.25" x14ac:dyDescent="0.2">
      <c r="A23" s="14"/>
      <c r="B23" s="22" t="s">
        <v>22</v>
      </c>
      <c r="C23" s="17" t="s">
        <v>23</v>
      </c>
      <c r="D23" s="16"/>
      <c r="E23" s="16"/>
      <c r="F23" s="16"/>
      <c r="G23" s="16"/>
      <c r="H23" s="16"/>
      <c r="I23" s="16"/>
      <c r="J23" s="16"/>
      <c r="K23" s="16"/>
      <c r="L23" s="16"/>
      <c r="M23" s="16"/>
      <c r="N23" s="16"/>
    </row>
    <row r="24" spans="1:23" s="3" customFormat="1" ht="14.25" x14ac:dyDescent="0.2">
      <c r="A24" s="14"/>
      <c r="B24" s="22" t="s">
        <v>24</v>
      </c>
      <c r="C24" s="17" t="s">
        <v>25</v>
      </c>
      <c r="D24" s="16"/>
      <c r="E24" s="16"/>
      <c r="F24" s="16"/>
      <c r="G24" s="16"/>
      <c r="H24" s="16"/>
      <c r="I24" s="16"/>
      <c r="J24" s="16"/>
      <c r="K24" s="16"/>
      <c r="L24" s="16"/>
      <c r="M24" s="16"/>
      <c r="N24" s="16"/>
      <c r="O24" s="16"/>
      <c r="P24" s="16"/>
      <c r="Q24" s="16"/>
      <c r="R24" s="16"/>
    </row>
    <row r="25" spans="1:23" s="3" customFormat="1" ht="14.25" x14ac:dyDescent="0.2">
      <c r="A25" s="14"/>
      <c r="B25" s="22" t="s">
        <v>26</v>
      </c>
      <c r="C25" s="17" t="s">
        <v>27</v>
      </c>
      <c r="D25" s="16"/>
      <c r="E25" s="16"/>
      <c r="F25" s="16"/>
      <c r="G25" s="16"/>
      <c r="H25" s="16"/>
      <c r="I25" s="16"/>
      <c r="J25" s="16"/>
      <c r="K25" s="16"/>
      <c r="L25" s="16"/>
      <c r="M25" s="16"/>
      <c r="N25" s="16"/>
      <c r="O25" s="16"/>
      <c r="P25" s="16"/>
      <c r="Q25" s="16"/>
      <c r="R25" s="16"/>
    </row>
    <row r="26" spans="1:23" s="3" customFormat="1" ht="14.25" x14ac:dyDescent="0.2">
      <c r="A26" s="14"/>
      <c r="B26" s="22" t="s">
        <v>28</v>
      </c>
      <c r="C26" s="17" t="s">
        <v>29</v>
      </c>
      <c r="D26" s="16"/>
      <c r="E26" s="16"/>
      <c r="F26" s="16"/>
      <c r="G26" s="16"/>
      <c r="H26" s="16"/>
      <c r="I26" s="16"/>
      <c r="J26" s="16"/>
      <c r="K26" s="16"/>
      <c r="L26" s="16"/>
      <c r="M26" s="16"/>
      <c r="N26" s="16"/>
      <c r="O26" s="16"/>
      <c r="P26" s="16"/>
      <c r="Q26" s="16"/>
      <c r="R26" s="16"/>
    </row>
    <row r="27" spans="1:23" s="3" customFormat="1" ht="14.25" x14ac:dyDescent="0.2">
      <c r="A27" s="14"/>
      <c r="B27" s="22" t="s">
        <v>30</v>
      </c>
      <c r="C27" s="17" t="s">
        <v>31</v>
      </c>
      <c r="D27" s="16"/>
      <c r="E27" s="16"/>
      <c r="F27" s="16"/>
      <c r="G27" s="16"/>
      <c r="H27" s="16"/>
      <c r="I27" s="16"/>
      <c r="J27" s="16"/>
      <c r="K27" s="16"/>
      <c r="L27" s="16"/>
      <c r="M27" s="16"/>
      <c r="N27" s="16"/>
      <c r="O27" s="16"/>
      <c r="P27" s="16"/>
      <c r="Q27" s="16"/>
      <c r="R27" s="16"/>
    </row>
    <row r="28" spans="1:23" s="3" customFormat="1" ht="14.25" x14ac:dyDescent="0.2">
      <c r="A28" s="14"/>
      <c r="B28" s="22" t="s">
        <v>32</v>
      </c>
      <c r="C28" s="17" t="s">
        <v>33</v>
      </c>
      <c r="D28" s="16"/>
      <c r="E28" s="16"/>
      <c r="F28" s="16"/>
      <c r="G28" s="16"/>
      <c r="H28" s="16"/>
      <c r="I28" s="16"/>
      <c r="J28" s="16"/>
      <c r="K28" s="16"/>
      <c r="L28" s="16"/>
      <c r="M28" s="16"/>
      <c r="N28" s="16"/>
      <c r="O28" s="16"/>
      <c r="P28" s="16"/>
      <c r="Q28" s="16"/>
      <c r="R28" s="16"/>
    </row>
    <row r="29" spans="1:23" s="3" customFormat="1" ht="14.25" x14ac:dyDescent="0.2">
      <c r="A29" s="14"/>
      <c r="B29" s="22" t="s">
        <v>34</v>
      </c>
      <c r="C29" s="17" t="s">
        <v>35</v>
      </c>
      <c r="D29" s="16"/>
      <c r="E29" s="16"/>
      <c r="F29" s="16"/>
      <c r="G29" s="16"/>
      <c r="H29" s="16"/>
      <c r="I29" s="16"/>
      <c r="J29" s="16"/>
      <c r="K29" s="16"/>
      <c r="L29" s="16"/>
      <c r="M29" s="16"/>
      <c r="N29" s="16"/>
      <c r="O29" s="16"/>
      <c r="P29" s="16"/>
      <c r="Q29" s="16"/>
      <c r="R29" s="16"/>
    </row>
    <row r="30" spans="1:23" s="3" customFormat="1" ht="14.25" x14ac:dyDescent="0.2">
      <c r="A30" s="2"/>
      <c r="B30" s="22" t="s">
        <v>36</v>
      </c>
      <c r="C30" s="17" t="s">
        <v>37</v>
      </c>
      <c r="D30" s="16"/>
      <c r="E30" s="16"/>
      <c r="F30" s="16"/>
      <c r="G30" s="16"/>
      <c r="H30" s="16"/>
      <c r="I30" s="16"/>
      <c r="J30" s="16"/>
      <c r="K30" s="16"/>
      <c r="L30" s="16"/>
      <c r="M30" s="16"/>
      <c r="N30" s="16"/>
      <c r="O30" s="16"/>
      <c r="P30" s="16"/>
      <c r="Q30" s="16"/>
      <c r="R30" s="16"/>
    </row>
    <row r="31" spans="1:23" s="3" customFormat="1" ht="14.25" x14ac:dyDescent="0.2">
      <c r="A31" s="2"/>
      <c r="B31" s="22" t="s">
        <v>38</v>
      </c>
      <c r="C31" s="17" t="s">
        <v>39</v>
      </c>
      <c r="D31" s="16"/>
      <c r="E31" s="16"/>
      <c r="F31" s="16"/>
      <c r="G31" s="16"/>
      <c r="H31" s="16"/>
      <c r="I31" s="16"/>
      <c r="J31" s="16"/>
      <c r="K31" s="16"/>
      <c r="L31" s="16"/>
      <c r="M31" s="16"/>
      <c r="N31" s="16"/>
      <c r="O31" s="16"/>
      <c r="P31" s="16"/>
      <c r="Q31" s="16"/>
      <c r="R31" s="16"/>
    </row>
    <row r="32" spans="1:23" s="3" customFormat="1" ht="14.25" x14ac:dyDescent="0.2">
      <c r="A32" s="2"/>
      <c r="B32" s="22" t="s">
        <v>40</v>
      </c>
      <c r="C32" s="17" t="s">
        <v>41</v>
      </c>
      <c r="D32" s="16"/>
      <c r="E32" s="16"/>
      <c r="F32" s="16"/>
      <c r="G32" s="16"/>
      <c r="H32" s="16"/>
      <c r="I32" s="16"/>
      <c r="J32" s="16"/>
      <c r="K32" s="16"/>
      <c r="L32" s="16"/>
      <c r="M32" s="16"/>
      <c r="N32" s="16"/>
      <c r="O32" s="16"/>
      <c r="P32" s="16"/>
      <c r="Q32" s="16"/>
      <c r="R32" s="16"/>
    </row>
    <row r="33" spans="1:31" s="3" customFormat="1" ht="14.25" x14ac:dyDescent="0.2">
      <c r="A33" s="2"/>
      <c r="B33" s="22" t="s">
        <v>42</v>
      </c>
      <c r="C33" s="17" t="s">
        <v>43</v>
      </c>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31" s="3" customFormat="1" ht="14.25" x14ac:dyDescent="0.2">
      <c r="A34" s="2"/>
      <c r="B34" s="22" t="s">
        <v>44</v>
      </c>
      <c r="C34" s="17" t="s">
        <v>45</v>
      </c>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31" s="3" customFormat="1" ht="14.25" x14ac:dyDescent="0.2">
      <c r="A35" s="2"/>
      <c r="B35" s="22" t="s">
        <v>46</v>
      </c>
      <c r="C35" s="17" t="s">
        <v>47</v>
      </c>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31" s="3" customFormat="1" ht="14.25" x14ac:dyDescent="0.2">
      <c r="A36" s="2"/>
      <c r="B36" s="22" t="s">
        <v>48</v>
      </c>
      <c r="C36" s="17" t="s">
        <v>49</v>
      </c>
      <c r="D36" s="16"/>
      <c r="E36" s="16"/>
      <c r="F36" s="16"/>
      <c r="G36" s="16"/>
      <c r="H36" s="16"/>
      <c r="I36" s="16"/>
      <c r="J36" s="16"/>
      <c r="K36" s="16"/>
      <c r="L36" s="16"/>
      <c r="M36" s="16"/>
      <c r="N36" s="16"/>
      <c r="O36" s="16"/>
      <c r="P36" s="16"/>
      <c r="Q36" s="16"/>
      <c r="R36" s="16"/>
    </row>
    <row r="37" spans="1:31" s="3" customFormat="1" ht="14.25" x14ac:dyDescent="0.2">
      <c r="A37" s="2"/>
      <c r="B37" s="22" t="s">
        <v>50</v>
      </c>
      <c r="C37" s="17" t="s">
        <v>51</v>
      </c>
      <c r="D37" s="16"/>
      <c r="E37" s="16"/>
      <c r="F37" s="16"/>
      <c r="G37" s="16"/>
      <c r="H37" s="16"/>
      <c r="I37" s="16"/>
      <c r="J37" s="16"/>
      <c r="K37" s="16"/>
      <c r="L37" s="16"/>
      <c r="M37" s="16"/>
      <c r="N37" s="16"/>
      <c r="O37" s="16"/>
      <c r="P37" s="16"/>
      <c r="Q37" s="16"/>
      <c r="R37" s="16"/>
    </row>
    <row r="38" spans="1:31" s="3" customFormat="1" ht="14.25" x14ac:dyDescent="0.2">
      <c r="A38" s="2"/>
      <c r="B38" s="22"/>
      <c r="C38" s="17"/>
      <c r="D38" s="16"/>
      <c r="E38" s="16"/>
      <c r="F38" s="16"/>
      <c r="G38" s="16"/>
      <c r="H38" s="16"/>
      <c r="I38" s="16"/>
      <c r="J38" s="16"/>
      <c r="K38" s="16"/>
      <c r="L38" s="16"/>
      <c r="M38" s="16"/>
      <c r="N38" s="16"/>
      <c r="O38" s="16"/>
      <c r="P38" s="16"/>
      <c r="Q38" s="16"/>
      <c r="R38" s="16"/>
    </row>
    <row r="39" spans="1:31" s="2" customFormat="1" ht="14.25" x14ac:dyDescent="0.2">
      <c r="B39" s="16" t="s">
        <v>52</v>
      </c>
      <c r="C39" s="3"/>
      <c r="D39" s="3"/>
      <c r="E39" s="3"/>
      <c r="F39" s="3"/>
      <c r="G39" s="3"/>
      <c r="H39" s="3"/>
      <c r="I39" s="3"/>
      <c r="J39" s="3"/>
    </row>
    <row r="40" spans="1:31" s="3" customFormat="1" ht="15" thickBot="1" x14ac:dyDescent="0.25">
      <c r="A40" s="2"/>
    </row>
    <row r="41" spans="1:31" s="3" customFormat="1" ht="24.75" customHeight="1" thickBot="1" x14ac:dyDescent="0.25">
      <c r="A41" s="2"/>
      <c r="B41" s="459" t="s">
        <v>53</v>
      </c>
      <c r="C41" s="751"/>
      <c r="D41" s="751"/>
      <c r="E41" s="751"/>
      <c r="F41" s="751"/>
      <c r="G41" s="751"/>
      <c r="H41" s="751"/>
      <c r="I41" s="751"/>
      <c r="J41" s="751"/>
      <c r="K41" s="751"/>
      <c r="L41" s="751"/>
      <c r="M41" s="451"/>
      <c r="N41" s="459" t="s">
        <v>54</v>
      </c>
      <c r="O41" s="751"/>
      <c r="P41" s="751"/>
      <c r="Q41" s="751"/>
      <c r="R41" s="751"/>
      <c r="S41" s="751"/>
      <c r="T41" s="751"/>
      <c r="U41" s="751"/>
      <c r="V41" s="451"/>
      <c r="W41" s="459" t="s">
        <v>55</v>
      </c>
      <c r="X41" s="751"/>
      <c r="Y41" s="751"/>
      <c r="Z41" s="751"/>
      <c r="AA41" s="751"/>
      <c r="AB41" s="751"/>
      <c r="AC41" s="751"/>
      <c r="AD41" s="751"/>
      <c r="AE41" s="451"/>
    </row>
    <row r="42" spans="1:31" s="3" customFormat="1" ht="24.75" customHeight="1" x14ac:dyDescent="0.2">
      <c r="A42" s="2"/>
      <c r="B42" s="774" t="s">
        <v>56</v>
      </c>
      <c r="C42" s="775"/>
      <c r="D42" s="775"/>
      <c r="E42" s="775"/>
      <c r="F42" s="775"/>
      <c r="G42" s="775"/>
      <c r="H42" s="775"/>
      <c r="I42" s="775"/>
      <c r="J42" s="775"/>
      <c r="K42" s="775"/>
      <c r="L42" s="775"/>
      <c r="M42" s="776"/>
      <c r="N42" s="777">
        <v>61</v>
      </c>
      <c r="O42" s="778"/>
      <c r="P42" s="778"/>
      <c r="Q42" s="778"/>
      <c r="R42" s="778"/>
      <c r="S42" s="778"/>
      <c r="T42" s="778"/>
      <c r="U42" s="778"/>
      <c r="V42" s="779"/>
      <c r="W42" s="780">
        <v>64.5</v>
      </c>
      <c r="X42" s="781"/>
      <c r="Y42" s="781"/>
      <c r="Z42" s="781"/>
      <c r="AA42" s="781"/>
      <c r="AB42" s="781"/>
      <c r="AC42" s="781"/>
      <c r="AD42" s="781"/>
      <c r="AE42" s="782"/>
    </row>
    <row r="43" spans="1:31" s="3" customFormat="1" ht="24.75" customHeight="1" x14ac:dyDescent="0.2">
      <c r="A43" s="2"/>
      <c r="B43" s="755" t="s">
        <v>57</v>
      </c>
      <c r="C43" s="756"/>
      <c r="D43" s="756"/>
      <c r="E43" s="756"/>
      <c r="F43" s="756"/>
      <c r="G43" s="756"/>
      <c r="H43" s="756"/>
      <c r="I43" s="756"/>
      <c r="J43" s="756"/>
      <c r="K43" s="756"/>
      <c r="L43" s="756"/>
      <c r="M43" s="757"/>
      <c r="N43" s="758">
        <v>54</v>
      </c>
      <c r="O43" s="759"/>
      <c r="P43" s="759"/>
      <c r="Q43" s="759"/>
      <c r="R43" s="759"/>
      <c r="S43" s="759"/>
      <c r="T43" s="759"/>
      <c r="U43" s="759"/>
      <c r="V43" s="760"/>
      <c r="W43" s="761">
        <v>65</v>
      </c>
      <c r="X43" s="762"/>
      <c r="Y43" s="762"/>
      <c r="Z43" s="762"/>
      <c r="AA43" s="762"/>
      <c r="AB43" s="762"/>
      <c r="AC43" s="762"/>
      <c r="AD43" s="762"/>
      <c r="AE43" s="763"/>
    </row>
    <row r="44" spans="1:31" s="3" customFormat="1" ht="24.75" customHeight="1" thickBot="1" x14ac:dyDescent="0.25">
      <c r="A44" s="2"/>
      <c r="B44" s="764" t="s">
        <v>58</v>
      </c>
      <c r="C44" s="765"/>
      <c r="D44" s="765"/>
      <c r="E44" s="765"/>
      <c r="F44" s="765"/>
      <c r="G44" s="765"/>
      <c r="H44" s="765"/>
      <c r="I44" s="765"/>
      <c r="J44" s="765"/>
      <c r="K44" s="765"/>
      <c r="L44" s="765"/>
      <c r="M44" s="766"/>
      <c r="N44" s="767">
        <v>1</v>
      </c>
      <c r="O44" s="768"/>
      <c r="P44" s="768"/>
      <c r="Q44" s="768"/>
      <c r="R44" s="768"/>
      <c r="S44" s="768"/>
      <c r="T44" s="768"/>
      <c r="U44" s="768"/>
      <c r="V44" s="769"/>
      <c r="W44" s="770">
        <v>2</v>
      </c>
      <c r="X44" s="771"/>
      <c r="Y44" s="771"/>
      <c r="Z44" s="771"/>
      <c r="AA44" s="771"/>
      <c r="AB44" s="771"/>
      <c r="AC44" s="771"/>
      <c r="AD44" s="771"/>
      <c r="AE44" s="772"/>
    </row>
    <row r="45" spans="1:31" s="3" customFormat="1" ht="14.25" x14ac:dyDescent="0.2">
      <c r="A45" s="2"/>
    </row>
    <row r="46" spans="1:31" s="3" customFormat="1" ht="15" customHeight="1" x14ac:dyDescent="0.2">
      <c r="A46" s="2"/>
      <c r="B46" s="619" t="s">
        <v>59</v>
      </c>
      <c r="C46" s="619"/>
      <c r="D46" s="619"/>
      <c r="E46" s="619"/>
      <c r="F46" s="619"/>
      <c r="G46" s="619"/>
      <c r="H46" s="619"/>
      <c r="I46" s="619"/>
      <c r="J46" s="619"/>
      <c r="K46" s="619"/>
      <c r="L46" s="619"/>
      <c r="M46" s="619"/>
      <c r="N46" s="619"/>
      <c r="O46" s="619"/>
      <c r="P46" s="619"/>
      <c r="Q46" s="619"/>
      <c r="R46" s="619"/>
      <c r="S46" s="619"/>
      <c r="T46" s="619"/>
      <c r="U46" s="619"/>
      <c r="V46" s="619"/>
      <c r="W46" s="619"/>
      <c r="X46" s="619"/>
      <c r="Y46" s="619"/>
      <c r="Z46" s="619"/>
      <c r="AA46" s="619"/>
      <c r="AB46" s="619"/>
      <c r="AC46" s="619"/>
      <c r="AD46" s="619"/>
      <c r="AE46" s="619"/>
    </row>
    <row r="47" spans="1:31" s="3" customFormat="1" ht="15" thickBot="1" x14ac:dyDescent="0.25">
      <c r="A47" s="2"/>
    </row>
    <row r="48" spans="1:31" s="3" customFormat="1" ht="24.95" customHeight="1" thickBot="1" x14ac:dyDescent="0.25">
      <c r="A48" s="2"/>
      <c r="B48" s="745" t="s">
        <v>60</v>
      </c>
      <c r="C48" s="746"/>
      <c r="D48" s="746"/>
      <c r="E48" s="746"/>
      <c r="F48" s="746"/>
      <c r="G48" s="746"/>
      <c r="H48" s="746"/>
      <c r="I48" s="746"/>
      <c r="J48" s="746"/>
      <c r="K48" s="747"/>
      <c r="L48" s="459" t="s">
        <v>61</v>
      </c>
      <c r="M48" s="751"/>
      <c r="N48" s="751"/>
      <c r="O48" s="751"/>
      <c r="P48" s="751"/>
      <c r="Q48" s="751"/>
      <c r="R48" s="751"/>
      <c r="S48" s="751"/>
      <c r="T48" s="751"/>
      <c r="U48" s="451"/>
      <c r="V48" s="745" t="s">
        <v>62</v>
      </c>
      <c r="W48" s="746"/>
      <c r="X48" s="746"/>
      <c r="Y48" s="746"/>
      <c r="Z48" s="747"/>
      <c r="AA48" s="745" t="s">
        <v>63</v>
      </c>
      <c r="AB48" s="746"/>
      <c r="AC48" s="746"/>
      <c r="AD48" s="746"/>
      <c r="AE48" s="747"/>
    </row>
    <row r="49" spans="1:31" s="3" customFormat="1" ht="24.95" customHeight="1" thickBot="1" x14ac:dyDescent="0.25">
      <c r="A49" s="2"/>
      <c r="B49" s="748"/>
      <c r="C49" s="749"/>
      <c r="D49" s="749"/>
      <c r="E49" s="749"/>
      <c r="F49" s="749"/>
      <c r="G49" s="749"/>
      <c r="H49" s="749"/>
      <c r="I49" s="749"/>
      <c r="J49" s="749"/>
      <c r="K49" s="750"/>
      <c r="L49" s="459" t="s">
        <v>64</v>
      </c>
      <c r="M49" s="751"/>
      <c r="N49" s="751"/>
      <c r="O49" s="751"/>
      <c r="P49" s="451"/>
      <c r="Q49" s="459" t="s">
        <v>65</v>
      </c>
      <c r="R49" s="751"/>
      <c r="S49" s="751"/>
      <c r="T49" s="751"/>
      <c r="U49" s="451"/>
      <c r="V49" s="748"/>
      <c r="W49" s="749"/>
      <c r="X49" s="749"/>
      <c r="Y49" s="749"/>
      <c r="Z49" s="750"/>
      <c r="AA49" s="748"/>
      <c r="AB49" s="749"/>
      <c r="AC49" s="749"/>
      <c r="AD49" s="749"/>
      <c r="AE49" s="750"/>
    </row>
    <row r="50" spans="1:31" s="3" customFormat="1" ht="15" customHeight="1" x14ac:dyDescent="0.2">
      <c r="A50" s="2"/>
      <c r="B50" s="774" t="s">
        <v>582</v>
      </c>
      <c r="C50" s="775"/>
      <c r="D50" s="775"/>
      <c r="E50" s="775"/>
      <c r="F50" s="775"/>
      <c r="G50" s="775"/>
      <c r="H50" s="775"/>
      <c r="I50" s="775"/>
      <c r="J50" s="775"/>
      <c r="K50" s="776"/>
      <c r="L50" s="783">
        <v>2128000</v>
      </c>
      <c r="M50" s="784"/>
      <c r="N50" s="784"/>
      <c r="O50" s="784"/>
      <c r="P50" s="785"/>
      <c r="Q50" s="786">
        <v>1</v>
      </c>
      <c r="R50" s="787"/>
      <c r="S50" s="787"/>
      <c r="T50" s="787"/>
      <c r="U50" s="788"/>
      <c r="V50" s="786">
        <v>1</v>
      </c>
      <c r="W50" s="787"/>
      <c r="X50" s="787"/>
      <c r="Y50" s="787"/>
      <c r="Z50" s="788"/>
      <c r="AA50" s="789"/>
      <c r="AB50" s="790"/>
      <c r="AC50" s="790"/>
      <c r="AD50" s="790"/>
      <c r="AE50" s="791"/>
    </row>
    <row r="51" spans="1:31" s="3" customFormat="1" ht="15" customHeight="1" thickBot="1" x14ac:dyDescent="0.25">
      <c r="A51" s="2"/>
      <c r="B51" s="736" t="s">
        <v>66</v>
      </c>
      <c r="C51" s="737"/>
      <c r="D51" s="737"/>
      <c r="E51" s="737"/>
      <c r="F51" s="737"/>
      <c r="G51" s="737"/>
      <c r="H51" s="737"/>
      <c r="I51" s="737"/>
      <c r="J51" s="737"/>
      <c r="K51" s="738"/>
      <c r="L51" s="739">
        <f>SUM(L50:P50)</f>
        <v>2128000</v>
      </c>
      <c r="M51" s="740"/>
      <c r="N51" s="740"/>
      <c r="O51" s="740"/>
      <c r="P51" s="741"/>
      <c r="Q51" s="742">
        <f>SUM(Q50:U50)</f>
        <v>1</v>
      </c>
      <c r="R51" s="743"/>
      <c r="S51" s="743"/>
      <c r="T51" s="743"/>
      <c r="U51" s="744"/>
      <c r="V51" s="742">
        <f>SUM(V50:Z50)</f>
        <v>1</v>
      </c>
      <c r="W51" s="743"/>
      <c r="X51" s="743"/>
      <c r="Y51" s="743"/>
      <c r="Z51" s="744"/>
      <c r="AA51" s="742">
        <f>SUM(AA50:AE50)</f>
        <v>0</v>
      </c>
      <c r="AB51" s="743"/>
      <c r="AC51" s="743"/>
      <c r="AD51" s="743"/>
      <c r="AE51" s="744"/>
    </row>
    <row r="52" spans="1:31" s="3" customFormat="1" ht="14.25" x14ac:dyDescent="0.2">
      <c r="A52" s="2"/>
      <c r="B52" s="16"/>
      <c r="C52" s="16"/>
      <c r="D52" s="16"/>
      <c r="E52" s="16"/>
      <c r="F52" s="16"/>
      <c r="G52" s="16"/>
      <c r="H52" s="16"/>
      <c r="I52" s="12"/>
      <c r="J52" s="12"/>
      <c r="K52" s="12"/>
      <c r="L52" s="12"/>
      <c r="M52" s="12"/>
      <c r="N52" s="12"/>
      <c r="O52" s="12"/>
      <c r="P52" s="12"/>
      <c r="Q52" s="12"/>
      <c r="R52" s="12"/>
      <c r="S52" s="12"/>
      <c r="T52" s="12"/>
      <c r="U52" s="12"/>
    </row>
    <row r="53" spans="1:31" s="3" customFormat="1" ht="14.25" customHeight="1" x14ac:dyDescent="0.2">
      <c r="A53" s="2"/>
      <c r="B53" s="619" t="s">
        <v>67</v>
      </c>
      <c r="C53" s="619"/>
      <c r="D53" s="619"/>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row>
    <row r="54" spans="1:31" s="3" customFormat="1" ht="14.25" x14ac:dyDescent="0.2">
      <c r="A54" s="2"/>
      <c r="B54" s="619"/>
      <c r="C54" s="619"/>
      <c r="D54" s="619"/>
      <c r="E54" s="619"/>
      <c r="F54" s="619"/>
      <c r="G54" s="619"/>
      <c r="H54" s="619"/>
      <c r="I54" s="619"/>
      <c r="J54" s="619"/>
      <c r="K54" s="619"/>
      <c r="L54" s="619"/>
      <c r="M54" s="619"/>
      <c r="N54" s="619"/>
      <c r="O54" s="619"/>
      <c r="P54" s="619"/>
      <c r="Q54" s="619"/>
      <c r="R54" s="619"/>
      <c r="S54" s="619"/>
      <c r="T54" s="619"/>
      <c r="U54" s="619"/>
      <c r="V54" s="619"/>
      <c r="W54" s="619"/>
      <c r="X54" s="619"/>
      <c r="Y54" s="619"/>
      <c r="Z54" s="619"/>
      <c r="AA54" s="619"/>
      <c r="AB54" s="619"/>
      <c r="AC54" s="619"/>
      <c r="AD54" s="619"/>
      <c r="AE54" s="619"/>
    </row>
    <row r="55" spans="1:31" s="3" customFormat="1" ht="14.25" x14ac:dyDescent="0.2">
      <c r="A55" s="2"/>
      <c r="B55" s="16" t="s">
        <v>572</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row>
    <row r="56" spans="1:31" s="3" customFormat="1" ht="14.25" x14ac:dyDescent="0.2">
      <c r="A56" s="2"/>
    </row>
    <row r="57" spans="1:31" s="3" customFormat="1" ht="15" thickBot="1" x14ac:dyDescent="0.25">
      <c r="A57" s="2"/>
      <c r="B57" s="754" t="s">
        <v>68</v>
      </c>
      <c r="C57" s="754"/>
      <c r="D57" s="754"/>
      <c r="E57" s="754"/>
      <c r="F57" s="754"/>
      <c r="G57" s="754"/>
      <c r="H57" s="754"/>
      <c r="I57" s="754"/>
      <c r="J57" s="754"/>
      <c r="K57" s="754"/>
      <c r="L57" s="754"/>
      <c r="M57" s="754"/>
    </row>
    <row r="58" spans="1:31" s="3" customFormat="1" ht="15" thickTop="1" x14ac:dyDescent="0.2">
      <c r="A58" s="2"/>
      <c r="B58" s="23" t="s">
        <v>69</v>
      </c>
      <c r="C58" s="23"/>
      <c r="D58" s="23"/>
      <c r="E58" s="23" t="s">
        <v>70</v>
      </c>
      <c r="F58" s="23"/>
      <c r="G58" s="23"/>
      <c r="H58" s="23"/>
      <c r="I58" s="23"/>
      <c r="J58" s="23"/>
      <c r="K58" s="23"/>
      <c r="L58" s="23"/>
      <c r="M58" s="23"/>
    </row>
    <row r="59" spans="1:31" s="3" customFormat="1" ht="14.25" x14ac:dyDescent="0.2">
      <c r="A59" s="14"/>
      <c r="B59" s="16"/>
      <c r="C59" s="16"/>
      <c r="D59" s="16"/>
      <c r="E59" s="16"/>
      <c r="F59" s="16"/>
      <c r="G59" s="16"/>
      <c r="H59" s="16"/>
      <c r="I59" s="16"/>
      <c r="J59" s="16"/>
      <c r="K59" s="16"/>
      <c r="L59" s="16"/>
      <c r="M59" s="16"/>
    </row>
    <row r="60" spans="1:31" s="3" customFormat="1" ht="15" thickBot="1" x14ac:dyDescent="0.25">
      <c r="A60" s="14"/>
      <c r="B60" s="754" t="s">
        <v>71</v>
      </c>
      <c r="C60" s="754"/>
      <c r="D60" s="754"/>
      <c r="E60" s="754"/>
      <c r="F60" s="754"/>
      <c r="G60" s="754"/>
      <c r="H60" s="754"/>
      <c r="I60" s="754"/>
      <c r="J60" s="754"/>
      <c r="K60" s="754"/>
      <c r="L60" s="754"/>
      <c r="M60" s="754"/>
    </row>
    <row r="61" spans="1:31" s="3" customFormat="1" ht="15" thickTop="1" x14ac:dyDescent="0.2">
      <c r="A61" s="14"/>
      <c r="B61" s="23" t="s">
        <v>69</v>
      </c>
      <c r="C61" s="23"/>
      <c r="D61" s="23"/>
      <c r="E61" s="23" t="s">
        <v>72</v>
      </c>
      <c r="F61" s="23"/>
      <c r="G61" s="23"/>
      <c r="H61" s="23"/>
      <c r="I61" s="23"/>
      <c r="J61" s="23"/>
      <c r="K61" s="23"/>
      <c r="L61" s="23"/>
      <c r="M61" s="23"/>
    </row>
    <row r="62" spans="1:31" s="3" customFormat="1" ht="14.25" x14ac:dyDescent="0.2">
      <c r="A62" s="14"/>
      <c r="B62" s="16" t="s">
        <v>73</v>
      </c>
      <c r="C62" s="21"/>
      <c r="D62" s="16"/>
      <c r="E62" s="16" t="s">
        <v>74</v>
      </c>
      <c r="F62" s="16"/>
      <c r="G62" s="16"/>
      <c r="H62" s="16"/>
      <c r="I62" s="16"/>
      <c r="J62" s="16"/>
      <c r="K62" s="16"/>
      <c r="L62" s="16"/>
      <c r="M62" s="16"/>
    </row>
    <row r="63" spans="1:31" s="3" customFormat="1" ht="14.25" x14ac:dyDescent="0.2">
      <c r="A63" s="14"/>
      <c r="B63" s="16" t="s">
        <v>73</v>
      </c>
      <c r="C63" s="21"/>
      <c r="D63" s="16"/>
      <c r="E63" s="16" t="s">
        <v>563</v>
      </c>
      <c r="F63" s="16"/>
      <c r="G63" s="16"/>
      <c r="H63" s="16"/>
      <c r="I63" s="16"/>
      <c r="J63" s="16"/>
      <c r="K63" s="16"/>
      <c r="L63" s="16"/>
      <c r="M63" s="16"/>
    </row>
    <row r="65" spans="1:31" s="3" customFormat="1" ht="14.25" x14ac:dyDescent="0.2">
      <c r="A65" s="14"/>
    </row>
    <row r="66" spans="1:31" s="3" customFormat="1" ht="14.25" customHeight="1" x14ac:dyDescent="0.2">
      <c r="A66" s="2"/>
      <c r="B66" s="619" t="s">
        <v>75</v>
      </c>
      <c r="C66" s="619"/>
      <c r="D66" s="619"/>
      <c r="E66" s="619"/>
      <c r="F66" s="619"/>
      <c r="G66" s="619"/>
      <c r="H66" s="619"/>
      <c r="I66" s="619"/>
      <c r="J66" s="619"/>
      <c r="K66" s="619"/>
      <c r="L66" s="619"/>
      <c r="M66" s="619"/>
      <c r="N66" s="619"/>
      <c r="O66" s="619"/>
      <c r="P66" s="619"/>
      <c r="Q66" s="619"/>
      <c r="R66" s="619"/>
      <c r="S66" s="619"/>
      <c r="T66" s="619"/>
      <c r="U66" s="619"/>
      <c r="V66" s="619"/>
      <c r="W66" s="619"/>
      <c r="X66" s="619"/>
      <c r="Y66" s="619"/>
      <c r="Z66" s="619"/>
      <c r="AA66" s="619"/>
      <c r="AB66" s="619"/>
      <c r="AC66" s="619"/>
      <c r="AD66" s="619"/>
      <c r="AE66" s="619"/>
    </row>
    <row r="67" spans="1:31" s="3" customFormat="1" ht="14.25" x14ac:dyDescent="0.2">
      <c r="A67" s="2"/>
      <c r="B67" s="619"/>
      <c r="C67" s="619"/>
      <c r="D67" s="619"/>
      <c r="E67" s="619"/>
      <c r="F67" s="619"/>
      <c r="G67" s="619"/>
      <c r="H67" s="619"/>
      <c r="I67" s="619"/>
      <c r="J67" s="619"/>
      <c r="K67" s="619"/>
      <c r="L67" s="619"/>
      <c r="M67" s="619"/>
      <c r="N67" s="619"/>
      <c r="O67" s="619"/>
      <c r="P67" s="619"/>
      <c r="Q67" s="619"/>
      <c r="R67" s="619"/>
      <c r="S67" s="619"/>
      <c r="T67" s="619"/>
      <c r="U67" s="619"/>
      <c r="V67" s="619"/>
      <c r="W67" s="619"/>
      <c r="X67" s="619"/>
      <c r="Y67" s="619"/>
      <c r="Z67" s="619"/>
      <c r="AA67" s="619"/>
      <c r="AB67" s="619"/>
      <c r="AC67" s="619"/>
      <c r="AD67" s="619"/>
      <c r="AE67" s="619"/>
    </row>
    <row r="68" spans="1:31" s="3" customFormat="1" ht="14.25" x14ac:dyDescent="0.2">
      <c r="A68" s="2"/>
      <c r="B68" s="13" t="s">
        <v>76</v>
      </c>
    </row>
    <row r="69" spans="1:31" s="3" customFormat="1" ht="14.25" x14ac:dyDescent="0.2">
      <c r="A69" s="2"/>
    </row>
    <row r="70" spans="1:31" s="3" customFormat="1" ht="14.25" customHeight="1" x14ac:dyDescent="0.2">
      <c r="A70" s="2"/>
      <c r="B70" s="411" t="s">
        <v>593</v>
      </c>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row>
    <row r="71" spans="1:31" s="3" customFormat="1" ht="42.6" customHeight="1" x14ac:dyDescent="0.2">
      <c r="A71" s="2"/>
      <c r="B71" s="411"/>
      <c r="C71" s="411"/>
      <c r="D71" s="411"/>
      <c r="E71" s="411"/>
      <c r="F71" s="411"/>
      <c r="G71" s="411"/>
      <c r="H71" s="411"/>
      <c r="I71" s="411"/>
      <c r="J71" s="411"/>
      <c r="K71" s="411"/>
      <c r="L71" s="411"/>
      <c r="M71" s="411"/>
      <c r="N71" s="411"/>
      <c r="O71" s="411"/>
      <c r="P71" s="411"/>
      <c r="Q71" s="411"/>
      <c r="R71" s="411"/>
      <c r="S71" s="411"/>
      <c r="T71" s="411"/>
      <c r="U71" s="411"/>
      <c r="V71" s="411"/>
      <c r="W71" s="411"/>
      <c r="X71" s="411"/>
      <c r="Y71" s="411"/>
      <c r="Z71" s="411"/>
      <c r="AA71" s="411"/>
      <c r="AB71" s="411"/>
      <c r="AC71" s="411"/>
      <c r="AD71" s="411"/>
      <c r="AE71" s="411"/>
    </row>
    <row r="72" spans="1:31" s="16" customFormat="1" ht="12.75" x14ac:dyDescent="0.2">
      <c r="A72" s="14"/>
    </row>
    <row r="73" spans="1:31" s="2" customFormat="1" ht="14.25" customHeight="1" x14ac:dyDescent="0.2">
      <c r="B73" s="559" t="s">
        <v>584</v>
      </c>
      <c r="C73" s="559"/>
      <c r="D73" s="559"/>
      <c r="E73" s="559"/>
      <c r="F73" s="559"/>
      <c r="G73" s="559"/>
      <c r="H73" s="559"/>
      <c r="I73" s="559"/>
      <c r="J73" s="559"/>
      <c r="K73" s="559"/>
      <c r="L73" s="559"/>
      <c r="M73" s="559"/>
      <c r="N73" s="559"/>
      <c r="O73" s="559"/>
      <c r="P73" s="559"/>
      <c r="Q73" s="559"/>
      <c r="R73" s="559"/>
      <c r="S73" s="559"/>
      <c r="T73" s="559"/>
      <c r="U73" s="559"/>
      <c r="V73" s="559"/>
      <c r="W73" s="559"/>
      <c r="X73" s="559"/>
      <c r="Y73" s="559"/>
      <c r="Z73" s="559"/>
      <c r="AA73" s="559"/>
      <c r="AB73" s="559"/>
      <c r="AC73" s="559"/>
      <c r="AD73" s="559"/>
      <c r="AE73" s="559"/>
    </row>
    <row r="74" spans="1:31" s="2" customFormat="1" ht="14.25" x14ac:dyDescent="0.2">
      <c r="B74" s="559"/>
      <c r="C74" s="559"/>
      <c r="D74" s="559"/>
      <c r="E74" s="559"/>
      <c r="F74" s="559"/>
      <c r="G74" s="559"/>
      <c r="H74" s="559"/>
      <c r="I74" s="559"/>
      <c r="J74" s="559"/>
      <c r="K74" s="559"/>
      <c r="L74" s="559"/>
      <c r="M74" s="559"/>
      <c r="N74" s="559"/>
      <c r="O74" s="559"/>
      <c r="P74" s="559"/>
      <c r="Q74" s="559"/>
      <c r="R74" s="559"/>
      <c r="S74" s="559"/>
      <c r="T74" s="559"/>
      <c r="U74" s="559"/>
      <c r="V74" s="559"/>
      <c r="W74" s="559"/>
      <c r="X74" s="559"/>
      <c r="Y74" s="559"/>
      <c r="Z74" s="559"/>
      <c r="AA74" s="559"/>
      <c r="AB74" s="559"/>
      <c r="AC74" s="559"/>
      <c r="AD74" s="559"/>
      <c r="AE74" s="559"/>
    </row>
    <row r="75" spans="1:31" s="3" customFormat="1" ht="14.25" x14ac:dyDescent="0.2">
      <c r="A75" s="2"/>
    </row>
    <row r="76" spans="1:31" s="3" customFormat="1" ht="14.25" x14ac:dyDescent="0.2">
      <c r="A76" s="2"/>
      <c r="B76" s="24" t="s">
        <v>77</v>
      </c>
    </row>
    <row r="77" spans="1:31" s="3" customFormat="1" ht="14.25" customHeight="1" x14ac:dyDescent="0.2">
      <c r="A77" s="2"/>
      <c r="B77" s="18"/>
      <c r="C77" s="411" t="s">
        <v>594</v>
      </c>
      <c r="D77" s="411"/>
      <c r="E77" s="411"/>
      <c r="F77" s="411"/>
      <c r="G77" s="411"/>
      <c r="H77" s="411"/>
      <c r="I77" s="411"/>
      <c r="J77" s="411"/>
      <c r="K77" s="411"/>
      <c r="L77" s="411"/>
      <c r="M77" s="411"/>
      <c r="N77" s="411"/>
      <c r="O77" s="411"/>
      <c r="P77" s="411"/>
      <c r="Q77" s="411"/>
      <c r="R77" s="411"/>
      <c r="S77" s="411"/>
      <c r="T77" s="411"/>
      <c r="U77" s="411"/>
      <c r="V77" s="411"/>
      <c r="W77" s="411"/>
      <c r="X77" s="411"/>
      <c r="Y77" s="411"/>
      <c r="Z77" s="411"/>
      <c r="AA77" s="411"/>
      <c r="AB77" s="411"/>
      <c r="AC77" s="411"/>
      <c r="AD77" s="411"/>
      <c r="AE77" s="411"/>
    </row>
    <row r="78" spans="1:31" s="3" customFormat="1" ht="14.25" customHeight="1" x14ac:dyDescent="0.2">
      <c r="A78" s="2"/>
      <c r="B78" s="18"/>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row>
    <row r="79" spans="1:31" s="3" customFormat="1" ht="14.25" x14ac:dyDescent="0.2">
      <c r="A79" s="2"/>
      <c r="B79" s="13" t="s">
        <v>78</v>
      </c>
      <c r="C79" s="16"/>
      <c r="D79" s="16"/>
      <c r="E79" s="16"/>
      <c r="F79" s="16"/>
      <c r="G79" s="16"/>
      <c r="H79" s="16"/>
      <c r="I79" s="16"/>
      <c r="J79" s="16"/>
    </row>
    <row r="80" spans="1:31" s="3" customFormat="1" ht="14.25" x14ac:dyDescent="0.2">
      <c r="A80" s="2"/>
    </row>
    <row r="81" spans="1:31" s="3" customFormat="1" ht="14.25" customHeight="1" x14ac:dyDescent="0.2">
      <c r="A81" s="2"/>
      <c r="B81" s="619" t="s">
        <v>79</v>
      </c>
      <c r="C81" s="619"/>
      <c r="D81" s="619"/>
      <c r="E81" s="619"/>
      <c r="F81" s="619"/>
      <c r="G81" s="619"/>
      <c r="H81" s="619"/>
      <c r="I81" s="619"/>
      <c r="J81" s="619"/>
      <c r="K81" s="619"/>
      <c r="L81" s="619"/>
      <c r="M81" s="619"/>
      <c r="N81" s="619"/>
      <c r="O81" s="619"/>
      <c r="P81" s="619"/>
      <c r="Q81" s="619"/>
      <c r="R81" s="619"/>
      <c r="S81" s="619"/>
      <c r="T81" s="619"/>
      <c r="U81" s="619"/>
      <c r="V81" s="619"/>
      <c r="W81" s="619"/>
      <c r="X81" s="619"/>
      <c r="Y81" s="619"/>
      <c r="Z81" s="619"/>
      <c r="AA81" s="619"/>
      <c r="AB81" s="619"/>
      <c r="AC81" s="619"/>
      <c r="AD81" s="619"/>
      <c r="AE81" s="619"/>
    </row>
    <row r="82" spans="1:31" s="3" customFormat="1" ht="14.25" x14ac:dyDescent="0.2">
      <c r="A82" s="2"/>
      <c r="B82" s="619"/>
      <c r="C82" s="619"/>
      <c r="D82" s="619"/>
      <c r="E82" s="619"/>
      <c r="F82" s="619"/>
      <c r="G82" s="619"/>
      <c r="H82" s="619"/>
      <c r="I82" s="619"/>
      <c r="J82" s="619"/>
      <c r="K82" s="619"/>
      <c r="L82" s="619"/>
      <c r="M82" s="619"/>
      <c r="N82" s="619"/>
      <c r="O82" s="619"/>
      <c r="P82" s="619"/>
      <c r="Q82" s="619"/>
      <c r="R82" s="619"/>
      <c r="S82" s="619"/>
      <c r="T82" s="619"/>
      <c r="U82" s="619"/>
      <c r="V82" s="619"/>
      <c r="W82" s="619"/>
      <c r="X82" s="619"/>
      <c r="Y82" s="619"/>
      <c r="Z82" s="619"/>
      <c r="AA82" s="619"/>
      <c r="AB82" s="619"/>
      <c r="AC82" s="619"/>
      <c r="AD82" s="619"/>
      <c r="AE82" s="619"/>
    </row>
    <row r="83" spans="1:31" s="3" customFormat="1" ht="14.25" x14ac:dyDescent="0.2">
      <c r="A83" s="2"/>
    </row>
    <row r="84" spans="1:31" s="3" customFormat="1" ht="14.25" customHeight="1" x14ac:dyDescent="0.2">
      <c r="A84" s="2"/>
      <c r="B84" s="619" t="s">
        <v>80</v>
      </c>
      <c r="C84" s="619"/>
      <c r="D84" s="619"/>
      <c r="E84" s="619"/>
      <c r="F84" s="619"/>
      <c r="G84" s="619"/>
      <c r="H84" s="619"/>
      <c r="I84" s="619"/>
      <c r="J84" s="619"/>
      <c r="K84" s="619"/>
      <c r="L84" s="619"/>
      <c r="M84" s="619"/>
      <c r="N84" s="619"/>
      <c r="O84" s="619"/>
      <c r="P84" s="619"/>
      <c r="Q84" s="619"/>
      <c r="R84" s="619"/>
      <c r="S84" s="619"/>
      <c r="T84" s="619"/>
      <c r="U84" s="619"/>
      <c r="V84" s="619"/>
      <c r="W84" s="619"/>
      <c r="X84" s="619"/>
      <c r="Y84" s="619"/>
      <c r="Z84" s="619"/>
      <c r="AA84" s="619"/>
      <c r="AB84" s="619"/>
      <c r="AC84" s="619"/>
      <c r="AD84" s="619"/>
      <c r="AE84" s="619"/>
    </row>
    <row r="85" spans="1:31" s="3" customFormat="1" ht="14.25" x14ac:dyDescent="0.2">
      <c r="A85" s="2"/>
      <c r="B85" s="619"/>
      <c r="C85" s="619"/>
      <c r="D85" s="619"/>
      <c r="E85" s="619"/>
      <c r="F85" s="619"/>
      <c r="G85" s="619"/>
      <c r="H85" s="619"/>
      <c r="I85" s="619"/>
      <c r="J85" s="619"/>
      <c r="K85" s="619"/>
      <c r="L85" s="619"/>
      <c r="M85" s="619"/>
      <c r="N85" s="619"/>
      <c r="O85" s="619"/>
      <c r="P85" s="619"/>
      <c r="Q85" s="619"/>
      <c r="R85" s="619"/>
      <c r="S85" s="619"/>
      <c r="T85" s="619"/>
      <c r="U85" s="619"/>
      <c r="V85" s="619"/>
      <c r="W85" s="619"/>
      <c r="X85" s="619"/>
      <c r="Y85" s="619"/>
      <c r="Z85" s="619"/>
      <c r="AA85" s="619"/>
      <c r="AB85" s="619"/>
      <c r="AC85" s="619"/>
      <c r="AD85" s="619"/>
      <c r="AE85" s="619"/>
    </row>
    <row r="86" spans="1:31" s="3" customFormat="1" ht="14.25" x14ac:dyDescent="0.2">
      <c r="A86" s="2"/>
    </row>
    <row r="87" spans="1:31" s="2" customFormat="1" ht="37.5" customHeight="1" x14ac:dyDescent="0.2">
      <c r="B87" s="559" t="s">
        <v>569</v>
      </c>
      <c r="C87" s="559"/>
      <c r="D87" s="559"/>
      <c r="E87" s="559"/>
      <c r="F87" s="559"/>
      <c r="G87" s="559"/>
      <c r="H87" s="559"/>
      <c r="I87" s="559"/>
      <c r="J87" s="559"/>
      <c r="K87" s="559"/>
      <c r="L87" s="559"/>
      <c r="M87" s="559"/>
      <c r="N87" s="559"/>
      <c r="O87" s="559"/>
      <c r="P87" s="559"/>
      <c r="Q87" s="559"/>
      <c r="R87" s="559"/>
      <c r="S87" s="559"/>
      <c r="T87" s="559"/>
      <c r="U87" s="559"/>
      <c r="V87" s="559"/>
      <c r="W87" s="559"/>
      <c r="X87" s="559"/>
      <c r="Y87" s="559"/>
      <c r="Z87" s="559"/>
      <c r="AA87" s="559"/>
      <c r="AB87" s="559"/>
      <c r="AC87" s="559"/>
      <c r="AD87" s="559"/>
      <c r="AE87" s="559"/>
    </row>
    <row r="88" spans="1:31" s="2" customFormat="1" ht="37.5" customHeight="1" x14ac:dyDescent="0.2">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row>
    <row r="89" spans="1:31" s="3" customFormat="1" ht="14.25" x14ac:dyDescent="0.2">
      <c r="A89" s="2"/>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row>
    <row r="90" spans="1:31" s="3" customFormat="1" ht="14.25" x14ac:dyDescent="0.2">
      <c r="A90" s="2"/>
      <c r="B90" s="25" t="s">
        <v>81</v>
      </c>
      <c r="C90" s="16"/>
      <c r="D90" s="16"/>
      <c r="E90" s="16"/>
    </row>
    <row r="91" spans="1:31" s="3" customFormat="1" ht="14.25" x14ac:dyDescent="0.2">
      <c r="A91" s="2"/>
    </row>
    <row r="92" spans="1:31" s="3" customFormat="1" ht="14.25" customHeight="1" x14ac:dyDescent="0.2">
      <c r="A92" s="2"/>
      <c r="B92" s="619" t="s">
        <v>82</v>
      </c>
      <c r="C92" s="619"/>
      <c r="D92" s="619"/>
      <c r="E92" s="619"/>
      <c r="F92" s="619"/>
      <c r="G92" s="619"/>
      <c r="H92" s="619"/>
      <c r="I92" s="619"/>
      <c r="J92" s="619"/>
      <c r="K92" s="619"/>
      <c r="L92" s="619"/>
      <c r="M92" s="619"/>
      <c r="N92" s="619"/>
      <c r="O92" s="619"/>
      <c r="P92" s="619"/>
      <c r="Q92" s="619"/>
      <c r="R92" s="619"/>
      <c r="S92" s="619"/>
      <c r="T92" s="619"/>
      <c r="U92" s="619"/>
      <c r="V92" s="619"/>
      <c r="W92" s="619"/>
      <c r="X92" s="619"/>
      <c r="Y92" s="619"/>
      <c r="Z92" s="619"/>
      <c r="AA92" s="619"/>
      <c r="AB92" s="619"/>
      <c r="AC92" s="619"/>
      <c r="AD92" s="619"/>
      <c r="AE92" s="619"/>
    </row>
    <row r="93" spans="1:31" s="3" customFormat="1" ht="14.25" x14ac:dyDescent="0.2">
      <c r="A93" s="2"/>
      <c r="B93" s="619"/>
      <c r="C93" s="619"/>
      <c r="D93" s="619"/>
      <c r="E93" s="619"/>
      <c r="F93" s="619"/>
      <c r="G93" s="619"/>
      <c r="H93" s="619"/>
      <c r="I93" s="619"/>
      <c r="J93" s="619"/>
      <c r="K93" s="619"/>
      <c r="L93" s="619"/>
      <c r="M93" s="619"/>
      <c r="N93" s="619"/>
      <c r="O93" s="619"/>
      <c r="P93" s="619"/>
      <c r="Q93" s="619"/>
      <c r="R93" s="619"/>
      <c r="S93" s="619"/>
      <c r="T93" s="619"/>
      <c r="U93" s="619"/>
      <c r="V93" s="619"/>
      <c r="W93" s="619"/>
      <c r="X93" s="619"/>
      <c r="Y93" s="619"/>
      <c r="Z93" s="619"/>
      <c r="AA93" s="619"/>
      <c r="AB93" s="619"/>
      <c r="AC93" s="619"/>
      <c r="AD93" s="619"/>
      <c r="AE93" s="619"/>
    </row>
    <row r="94" spans="1:31" s="3" customFormat="1" ht="14.25" x14ac:dyDescent="0.2">
      <c r="A94" s="2"/>
      <c r="B94" s="619"/>
      <c r="C94" s="619"/>
      <c r="D94" s="619"/>
      <c r="E94" s="619"/>
      <c r="F94" s="619"/>
      <c r="G94" s="619"/>
      <c r="H94" s="619"/>
      <c r="I94" s="619"/>
      <c r="J94" s="619"/>
      <c r="K94" s="619"/>
      <c r="L94" s="619"/>
      <c r="M94" s="619"/>
      <c r="N94" s="619"/>
      <c r="O94" s="619"/>
      <c r="P94" s="619"/>
      <c r="Q94" s="619"/>
      <c r="R94" s="619"/>
      <c r="S94" s="619"/>
      <c r="T94" s="619"/>
      <c r="U94" s="619"/>
      <c r="V94" s="619"/>
      <c r="W94" s="619"/>
      <c r="X94" s="619"/>
      <c r="Y94" s="619"/>
      <c r="Z94" s="619"/>
      <c r="AA94" s="619"/>
      <c r="AB94" s="619"/>
      <c r="AC94" s="619"/>
      <c r="AD94" s="619"/>
      <c r="AE94" s="619"/>
    </row>
    <row r="95" spans="1:31" s="3" customFormat="1" ht="14.25" x14ac:dyDescent="0.2">
      <c r="A95" s="2"/>
    </row>
    <row r="96" spans="1:31" s="3" customFormat="1" ht="29.25" customHeight="1" thickBot="1" x14ac:dyDescent="0.25">
      <c r="A96" s="2"/>
      <c r="B96" s="1"/>
      <c r="C96" s="1"/>
      <c r="D96" s="1"/>
      <c r="E96" s="1"/>
      <c r="F96" s="1"/>
      <c r="G96" s="1"/>
      <c r="H96" s="1"/>
      <c r="I96" s="1"/>
      <c r="J96" s="1"/>
      <c r="K96" s="1"/>
      <c r="L96" s="1"/>
      <c r="M96" s="733" t="s">
        <v>83</v>
      </c>
      <c r="N96" s="733"/>
      <c r="O96" s="733"/>
      <c r="P96" s="733"/>
      <c r="Q96" s="733"/>
      <c r="R96" s="733" t="s">
        <v>84</v>
      </c>
      <c r="S96" s="733"/>
      <c r="T96" s="733"/>
      <c r="U96" s="733"/>
      <c r="V96" s="733"/>
      <c r="W96" s="226" t="s">
        <v>85</v>
      </c>
      <c r="X96" s="226"/>
      <c r="Y96" s="226"/>
      <c r="Z96" s="226"/>
      <c r="AA96" s="226"/>
    </row>
    <row r="97" spans="1:31" s="3" customFormat="1" ht="15" customHeight="1" x14ac:dyDescent="0.2">
      <c r="A97" s="2"/>
      <c r="B97" s="734" t="s">
        <v>86</v>
      </c>
      <c r="C97" s="734"/>
      <c r="D97" s="734"/>
      <c r="E97" s="734"/>
      <c r="F97" s="734"/>
      <c r="G97" s="734"/>
      <c r="H97" s="734"/>
      <c r="I97" s="734"/>
      <c r="J97" s="734"/>
      <c r="K97" s="734"/>
      <c r="L97" s="734"/>
      <c r="M97" s="735" t="s">
        <v>87</v>
      </c>
      <c r="N97" s="735"/>
      <c r="O97" s="735"/>
      <c r="P97" s="735"/>
      <c r="Q97" s="735"/>
      <c r="R97" s="752">
        <v>0.25</v>
      </c>
      <c r="S97" s="752"/>
      <c r="T97" s="752"/>
      <c r="U97" s="752"/>
      <c r="V97" s="752"/>
      <c r="W97" s="735" t="s">
        <v>88</v>
      </c>
      <c r="X97" s="735"/>
      <c r="Y97" s="735"/>
      <c r="Z97" s="735"/>
      <c r="AA97" s="735"/>
    </row>
    <row r="98" spans="1:31" s="3" customFormat="1" ht="14.25" x14ac:dyDescent="0.2">
      <c r="A98" s="2"/>
      <c r="B98" s="727" t="s">
        <v>89</v>
      </c>
      <c r="C98" s="727"/>
      <c r="D98" s="727"/>
      <c r="E98" s="727"/>
      <c r="F98" s="727"/>
      <c r="G98" s="727"/>
      <c r="H98" s="727"/>
      <c r="I98" s="727"/>
      <c r="J98" s="727"/>
      <c r="K98" s="727"/>
      <c r="L98" s="727"/>
      <c r="M98" s="728" t="s">
        <v>87</v>
      </c>
      <c r="N98" s="728"/>
      <c r="O98" s="728"/>
      <c r="P98" s="728"/>
      <c r="Q98" s="728"/>
      <c r="R98" s="753">
        <v>0.25</v>
      </c>
      <c r="S98" s="753"/>
      <c r="T98" s="753"/>
      <c r="U98" s="753"/>
      <c r="V98" s="753"/>
      <c r="W98" s="728" t="s">
        <v>88</v>
      </c>
      <c r="X98" s="728"/>
      <c r="Y98" s="728"/>
      <c r="Z98" s="728"/>
      <c r="AA98" s="728"/>
    </row>
    <row r="99" spans="1:31" s="3" customFormat="1" ht="14.25" x14ac:dyDescent="0.2">
      <c r="A99" s="2"/>
      <c r="B99" s="16"/>
    </row>
    <row r="100" spans="1:31" s="3" customFormat="1" ht="14.25" customHeight="1" x14ac:dyDescent="0.2">
      <c r="A100" s="2"/>
      <c r="B100" s="619" t="s">
        <v>90</v>
      </c>
      <c r="C100" s="619"/>
      <c r="D100" s="619"/>
      <c r="E100" s="619"/>
      <c r="F100" s="619"/>
      <c r="G100" s="619"/>
      <c r="H100" s="619"/>
      <c r="I100" s="619"/>
      <c r="J100" s="619"/>
      <c r="K100" s="619"/>
      <c r="L100" s="619"/>
      <c r="M100" s="619"/>
      <c r="N100" s="619"/>
      <c r="O100" s="619"/>
      <c r="P100" s="619"/>
      <c r="Q100" s="619"/>
      <c r="R100" s="619"/>
      <c r="S100" s="619"/>
      <c r="T100" s="619"/>
      <c r="U100" s="619"/>
      <c r="V100" s="619"/>
      <c r="W100" s="619"/>
      <c r="X100" s="619"/>
      <c r="Y100" s="619"/>
      <c r="Z100" s="619"/>
      <c r="AA100" s="619"/>
      <c r="AB100" s="619"/>
      <c r="AC100" s="619"/>
      <c r="AD100" s="619"/>
      <c r="AE100" s="619"/>
    </row>
    <row r="101" spans="1:31" s="3" customFormat="1" ht="14.25" x14ac:dyDescent="0.2">
      <c r="A101" s="2"/>
      <c r="B101" s="619"/>
      <c r="C101" s="619"/>
      <c r="D101" s="619"/>
      <c r="E101" s="619"/>
      <c r="F101" s="619"/>
      <c r="G101" s="619"/>
      <c r="H101" s="619"/>
      <c r="I101" s="619"/>
      <c r="J101" s="619"/>
      <c r="K101" s="619"/>
      <c r="L101" s="619"/>
      <c r="M101" s="619"/>
      <c r="N101" s="619"/>
      <c r="O101" s="619"/>
      <c r="P101" s="619"/>
      <c r="Q101" s="619"/>
      <c r="R101" s="619"/>
      <c r="S101" s="619"/>
      <c r="T101" s="619"/>
      <c r="U101" s="619"/>
      <c r="V101" s="619"/>
      <c r="W101" s="619"/>
      <c r="X101" s="619"/>
      <c r="Y101" s="619"/>
      <c r="Z101" s="619"/>
      <c r="AA101" s="619"/>
      <c r="AB101" s="619"/>
      <c r="AC101" s="619"/>
      <c r="AD101" s="619"/>
      <c r="AE101" s="619"/>
    </row>
    <row r="102" spans="1:31" s="3" customFormat="1" ht="14.25" x14ac:dyDescent="0.2">
      <c r="A102" s="2"/>
    </row>
    <row r="103" spans="1:31" s="3" customFormat="1" ht="14.25" x14ac:dyDescent="0.2">
      <c r="A103" s="2"/>
      <c r="B103" s="13" t="s">
        <v>91</v>
      </c>
      <c r="C103" s="16"/>
      <c r="D103" s="16"/>
      <c r="E103" s="16"/>
      <c r="F103" s="16"/>
      <c r="G103" s="16"/>
      <c r="H103" s="16"/>
      <c r="I103" s="16"/>
    </row>
    <row r="104" spans="1:31" s="3" customFormat="1" ht="14.25" x14ac:dyDescent="0.2">
      <c r="A104" s="2"/>
    </row>
    <row r="105" spans="1:31" s="3" customFormat="1" ht="14.25" customHeight="1" x14ac:dyDescent="0.2">
      <c r="A105" s="2"/>
      <c r="B105" s="619" t="s">
        <v>92</v>
      </c>
      <c r="C105" s="619"/>
      <c r="D105" s="619"/>
      <c r="E105" s="619"/>
      <c r="F105" s="619"/>
      <c r="G105" s="619"/>
      <c r="H105" s="619"/>
      <c r="I105" s="619"/>
      <c r="J105" s="619"/>
      <c r="K105" s="619"/>
      <c r="L105" s="619"/>
      <c r="M105" s="619"/>
      <c r="N105" s="619"/>
      <c r="O105" s="619"/>
      <c r="P105" s="619"/>
      <c r="Q105" s="619"/>
      <c r="R105" s="619"/>
      <c r="S105" s="619"/>
      <c r="T105" s="619"/>
      <c r="U105" s="619"/>
      <c r="V105" s="619"/>
      <c r="W105" s="619"/>
      <c r="X105" s="619"/>
      <c r="Y105" s="619"/>
      <c r="Z105" s="619"/>
      <c r="AA105" s="619"/>
      <c r="AB105" s="619"/>
      <c r="AC105" s="619"/>
      <c r="AD105" s="619"/>
      <c r="AE105" s="619"/>
    </row>
    <row r="106" spans="1:31" s="3" customFormat="1" ht="14.25" x14ac:dyDescent="0.2">
      <c r="A106" s="2"/>
      <c r="B106" s="619"/>
      <c r="C106" s="619"/>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row>
    <row r="107" spans="1:31" s="3" customFormat="1" ht="14.25" x14ac:dyDescent="0.2">
      <c r="A107" s="2"/>
    </row>
    <row r="108" spans="1:31" s="3" customFormat="1" ht="14.25" customHeight="1" x14ac:dyDescent="0.2">
      <c r="A108" s="2"/>
      <c r="B108" s="619" t="s">
        <v>93</v>
      </c>
      <c r="C108" s="619"/>
      <c r="D108" s="619"/>
      <c r="E108" s="619"/>
      <c r="F108" s="619"/>
      <c r="G108" s="619"/>
      <c r="H108" s="619"/>
      <c r="I108" s="619"/>
      <c r="J108" s="619"/>
      <c r="K108" s="619"/>
      <c r="L108" s="619"/>
      <c r="M108" s="619"/>
      <c r="N108" s="619"/>
      <c r="O108" s="619"/>
      <c r="P108" s="619"/>
      <c r="Q108" s="619"/>
      <c r="R108" s="619"/>
      <c r="S108" s="619"/>
      <c r="T108" s="619"/>
      <c r="U108" s="619"/>
      <c r="V108" s="619"/>
      <c r="W108" s="619"/>
      <c r="X108" s="619"/>
      <c r="Y108" s="619"/>
      <c r="Z108" s="619"/>
      <c r="AA108" s="619"/>
      <c r="AB108" s="619"/>
      <c r="AC108" s="619"/>
      <c r="AD108" s="619"/>
      <c r="AE108" s="619"/>
    </row>
    <row r="109" spans="1:31" s="3" customFormat="1" ht="14.25" x14ac:dyDescent="0.2">
      <c r="A109" s="2"/>
      <c r="B109" s="619"/>
      <c r="C109" s="619"/>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row>
    <row r="110" spans="1:31" s="3" customFormat="1" ht="14.25" x14ac:dyDescent="0.2">
      <c r="A110" s="2"/>
    </row>
    <row r="111" spans="1:31" s="2" customFormat="1" ht="14.25" customHeight="1" x14ac:dyDescent="0.2">
      <c r="B111" s="559" t="s">
        <v>570</v>
      </c>
      <c r="C111" s="559"/>
      <c r="D111" s="559"/>
      <c r="E111" s="559"/>
      <c r="F111" s="559"/>
      <c r="G111" s="559"/>
      <c r="H111" s="559"/>
      <c r="I111" s="559"/>
      <c r="J111" s="559"/>
      <c r="K111" s="559"/>
      <c r="L111" s="559"/>
      <c r="M111" s="559"/>
      <c r="N111" s="559"/>
      <c r="O111" s="559"/>
      <c r="P111" s="559"/>
      <c r="Q111" s="559"/>
      <c r="R111" s="559"/>
      <c r="S111" s="559"/>
      <c r="T111" s="559"/>
      <c r="U111" s="559"/>
      <c r="V111" s="559"/>
      <c r="W111" s="559"/>
      <c r="X111" s="559"/>
      <c r="Y111" s="559"/>
      <c r="Z111" s="559"/>
      <c r="AA111" s="559"/>
      <c r="AB111" s="559"/>
      <c r="AC111" s="559"/>
      <c r="AD111" s="559"/>
      <c r="AE111" s="559"/>
    </row>
    <row r="112" spans="1:31" s="2" customFormat="1" ht="14.25" x14ac:dyDescent="0.2">
      <c r="B112" s="559"/>
      <c r="C112" s="559"/>
      <c r="D112" s="559"/>
      <c r="E112" s="559"/>
      <c r="F112" s="559"/>
      <c r="G112" s="559"/>
      <c r="H112" s="559"/>
      <c r="I112" s="559"/>
      <c r="J112" s="559"/>
      <c r="K112" s="559"/>
      <c r="L112" s="559"/>
      <c r="M112" s="559"/>
      <c r="N112" s="559"/>
      <c r="O112" s="559"/>
      <c r="P112" s="559"/>
      <c r="Q112" s="559"/>
      <c r="R112" s="559"/>
      <c r="S112" s="559"/>
      <c r="T112" s="559"/>
      <c r="U112" s="559"/>
      <c r="V112" s="559"/>
      <c r="W112" s="559"/>
      <c r="X112" s="559"/>
      <c r="Y112" s="559"/>
      <c r="Z112" s="559"/>
      <c r="AA112" s="559"/>
      <c r="AB112" s="559"/>
      <c r="AC112" s="559"/>
      <c r="AD112" s="559"/>
      <c r="AE112" s="559"/>
    </row>
    <row r="113" spans="1:31" s="2" customFormat="1" ht="14.25" x14ac:dyDescent="0.2">
      <c r="B113" s="559"/>
      <c r="C113" s="559"/>
      <c r="D113" s="559"/>
      <c r="E113" s="559"/>
      <c r="F113" s="559"/>
      <c r="G113" s="559"/>
      <c r="H113" s="559"/>
      <c r="I113" s="559"/>
      <c r="J113" s="559"/>
      <c r="K113" s="559"/>
      <c r="L113" s="559"/>
      <c r="M113" s="559"/>
      <c r="N113" s="559"/>
      <c r="O113" s="559"/>
      <c r="P113" s="559"/>
      <c r="Q113" s="559"/>
      <c r="R113" s="559"/>
      <c r="S113" s="559"/>
      <c r="T113" s="559"/>
      <c r="U113" s="559"/>
      <c r="V113" s="559"/>
      <c r="W113" s="559"/>
      <c r="X113" s="559"/>
      <c r="Y113" s="559"/>
      <c r="Z113" s="559"/>
      <c r="AA113" s="559"/>
      <c r="AB113" s="559"/>
      <c r="AC113" s="559"/>
      <c r="AD113" s="559"/>
      <c r="AE113" s="559"/>
    </row>
    <row r="114" spans="1:31" s="3" customFormat="1" ht="14.25" x14ac:dyDescent="0.2">
      <c r="A114" s="2"/>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row>
    <row r="115" spans="1:31" s="2" customFormat="1" ht="38.25" customHeight="1" x14ac:dyDescent="0.2">
      <c r="B115" s="559" t="s">
        <v>571</v>
      </c>
      <c r="C115" s="559"/>
      <c r="D115" s="559"/>
      <c r="E115" s="559"/>
      <c r="F115" s="559"/>
      <c r="G115" s="559"/>
      <c r="H115" s="559"/>
      <c r="I115" s="559"/>
      <c r="J115" s="559"/>
      <c r="K115" s="559"/>
      <c r="L115" s="559"/>
      <c r="M115" s="559"/>
      <c r="N115" s="559"/>
      <c r="O115" s="559"/>
      <c r="P115" s="559"/>
      <c r="Q115" s="559"/>
      <c r="R115" s="559"/>
      <c r="S115" s="559"/>
      <c r="T115" s="559"/>
      <c r="U115" s="559"/>
      <c r="V115" s="559"/>
      <c r="W115" s="559"/>
      <c r="X115" s="559"/>
      <c r="Y115" s="559"/>
      <c r="Z115" s="559"/>
      <c r="AA115" s="559"/>
      <c r="AB115" s="559"/>
      <c r="AC115" s="559"/>
      <c r="AD115" s="559"/>
      <c r="AE115" s="559"/>
    </row>
    <row r="116" spans="1:31" s="3" customFormat="1" ht="14.25" x14ac:dyDescent="0.2">
      <c r="A116" s="2"/>
    </row>
    <row r="117" spans="1:31" s="3" customFormat="1" ht="14.25" customHeight="1" x14ac:dyDescent="0.2">
      <c r="A117" s="2"/>
      <c r="B117" s="619" t="s">
        <v>94</v>
      </c>
      <c r="C117" s="619"/>
      <c r="D117" s="619"/>
      <c r="E117" s="619"/>
      <c r="F117" s="619"/>
      <c r="G117" s="619"/>
      <c r="H117" s="619"/>
      <c r="I117" s="619"/>
      <c r="J117" s="619"/>
      <c r="K117" s="619"/>
      <c r="L117" s="619"/>
      <c r="M117" s="619"/>
      <c r="N117" s="619"/>
      <c r="O117" s="619"/>
      <c r="P117" s="619"/>
      <c r="Q117" s="619"/>
      <c r="R117" s="619"/>
      <c r="S117" s="619"/>
      <c r="T117" s="619"/>
      <c r="U117" s="619"/>
      <c r="V117" s="619"/>
      <c r="W117" s="619"/>
      <c r="X117" s="619"/>
      <c r="Y117" s="619"/>
      <c r="Z117" s="619"/>
      <c r="AA117" s="619"/>
      <c r="AB117" s="619"/>
      <c r="AC117" s="619"/>
      <c r="AD117" s="619"/>
      <c r="AE117" s="619"/>
    </row>
    <row r="118" spans="1:31" s="3" customFormat="1" ht="14.25" x14ac:dyDescent="0.2">
      <c r="A118" s="2"/>
      <c r="B118" s="619"/>
      <c r="C118" s="619"/>
      <c r="D118" s="619"/>
      <c r="E118" s="619"/>
      <c r="F118" s="619"/>
      <c r="G118" s="619"/>
      <c r="H118" s="619"/>
      <c r="I118" s="619"/>
      <c r="J118" s="619"/>
      <c r="K118" s="619"/>
      <c r="L118" s="619"/>
      <c r="M118" s="619"/>
      <c r="N118" s="619"/>
      <c r="O118" s="619"/>
      <c r="P118" s="619"/>
      <c r="Q118" s="619"/>
      <c r="R118" s="619"/>
      <c r="S118" s="619"/>
      <c r="T118" s="619"/>
      <c r="U118" s="619"/>
      <c r="V118" s="619"/>
      <c r="W118" s="619"/>
      <c r="X118" s="619"/>
      <c r="Y118" s="619"/>
      <c r="Z118" s="619"/>
      <c r="AA118" s="619"/>
      <c r="AB118" s="619"/>
      <c r="AC118" s="619"/>
      <c r="AD118" s="619"/>
      <c r="AE118" s="619"/>
    </row>
    <row r="119" spans="1:31" s="3" customFormat="1" ht="14.25" x14ac:dyDescent="0.2">
      <c r="A119" s="2"/>
      <c r="B119" s="25" t="s">
        <v>81</v>
      </c>
      <c r="C119" s="16"/>
      <c r="D119" s="16"/>
      <c r="E119" s="16"/>
    </row>
    <row r="120" spans="1:31" s="3" customFormat="1" ht="14.25" x14ac:dyDescent="0.2">
      <c r="A120" s="2"/>
    </row>
    <row r="121" spans="1:31" s="3" customFormat="1" ht="14.25" customHeight="1" x14ac:dyDescent="0.2">
      <c r="A121" s="2"/>
      <c r="B121" s="619" t="s">
        <v>95</v>
      </c>
      <c r="C121" s="619"/>
      <c r="D121" s="619"/>
      <c r="E121" s="619"/>
      <c r="F121" s="619"/>
      <c r="G121" s="619"/>
      <c r="H121" s="619"/>
      <c r="I121" s="619"/>
      <c r="J121" s="619"/>
      <c r="K121" s="619"/>
      <c r="L121" s="619"/>
      <c r="M121" s="619"/>
      <c r="N121" s="619"/>
      <c r="O121" s="619"/>
      <c r="P121" s="619"/>
      <c r="Q121" s="619"/>
      <c r="R121" s="619"/>
      <c r="S121" s="619"/>
      <c r="T121" s="619"/>
      <c r="U121" s="619"/>
      <c r="V121" s="619"/>
      <c r="W121" s="619"/>
      <c r="X121" s="619"/>
      <c r="Y121" s="619"/>
      <c r="Z121" s="619"/>
      <c r="AA121" s="619"/>
      <c r="AB121" s="619"/>
      <c r="AC121" s="619"/>
      <c r="AD121" s="619"/>
      <c r="AE121" s="619"/>
    </row>
    <row r="122" spans="1:31" s="3" customFormat="1" ht="14.25" x14ac:dyDescent="0.2">
      <c r="A122" s="2"/>
      <c r="B122" s="619"/>
      <c r="C122" s="619"/>
      <c r="D122" s="619"/>
      <c r="E122" s="619"/>
      <c r="F122" s="619"/>
      <c r="G122" s="619"/>
      <c r="H122" s="619"/>
      <c r="I122" s="619"/>
      <c r="J122" s="619"/>
      <c r="K122" s="619"/>
      <c r="L122" s="619"/>
      <c r="M122" s="619"/>
      <c r="N122" s="619"/>
      <c r="O122" s="619"/>
      <c r="P122" s="619"/>
      <c r="Q122" s="619"/>
      <c r="R122" s="619"/>
      <c r="S122" s="619"/>
      <c r="T122" s="619"/>
      <c r="U122" s="619"/>
      <c r="V122" s="619"/>
      <c r="W122" s="619"/>
      <c r="X122" s="619"/>
      <c r="Y122" s="619"/>
      <c r="Z122" s="619"/>
      <c r="AA122" s="619"/>
      <c r="AB122" s="619"/>
      <c r="AC122" s="619"/>
      <c r="AD122" s="619"/>
      <c r="AE122" s="619"/>
    </row>
    <row r="123" spans="1:31" s="3" customFormat="1" ht="14.25" x14ac:dyDescent="0.2">
      <c r="A123" s="2"/>
      <c r="B123" s="619"/>
      <c r="C123" s="619"/>
      <c r="D123" s="619"/>
      <c r="E123" s="619"/>
      <c r="F123" s="619"/>
      <c r="G123" s="619"/>
      <c r="H123" s="619"/>
      <c r="I123" s="619"/>
      <c r="J123" s="619"/>
      <c r="K123" s="619"/>
      <c r="L123" s="619"/>
      <c r="M123" s="619"/>
      <c r="N123" s="619"/>
      <c r="O123" s="619"/>
      <c r="P123" s="619"/>
      <c r="Q123" s="619"/>
      <c r="R123" s="619"/>
      <c r="S123" s="619"/>
      <c r="T123" s="619"/>
      <c r="U123" s="619"/>
      <c r="V123" s="619"/>
      <c r="W123" s="619"/>
      <c r="X123" s="619"/>
      <c r="Y123" s="619"/>
      <c r="Z123" s="619"/>
      <c r="AA123" s="619"/>
      <c r="AB123" s="619"/>
      <c r="AC123" s="619"/>
      <c r="AD123" s="619"/>
      <c r="AE123" s="619"/>
    </row>
    <row r="124" spans="1:31" s="3" customFormat="1" ht="29.25" customHeight="1" thickBot="1" x14ac:dyDescent="0.25">
      <c r="A124" s="2"/>
      <c r="B124" s="26"/>
      <c r="C124" s="26"/>
      <c r="D124" s="26"/>
      <c r="E124" s="26"/>
      <c r="F124" s="26"/>
      <c r="G124" s="26"/>
      <c r="H124" s="26"/>
      <c r="I124" s="26"/>
      <c r="J124" s="26"/>
      <c r="K124" s="26"/>
      <c r="L124" s="26"/>
      <c r="M124" s="733" t="s">
        <v>83</v>
      </c>
      <c r="N124" s="733"/>
      <c r="O124" s="733"/>
      <c r="P124" s="733"/>
      <c r="Q124" s="733"/>
      <c r="R124" s="733" t="s">
        <v>84</v>
      </c>
      <c r="S124" s="733"/>
      <c r="T124" s="733"/>
      <c r="U124" s="733"/>
      <c r="V124" s="733"/>
      <c r="W124" s="733" t="s">
        <v>85</v>
      </c>
      <c r="X124" s="733"/>
      <c r="Y124" s="733"/>
      <c r="Z124" s="733"/>
      <c r="AA124" s="733"/>
    </row>
    <row r="125" spans="1:31" s="3" customFormat="1" ht="14.25" x14ac:dyDescent="0.2">
      <c r="A125" s="2"/>
      <c r="B125" s="734" t="s">
        <v>96</v>
      </c>
      <c r="C125" s="734"/>
      <c r="D125" s="734"/>
      <c r="E125" s="734"/>
      <c r="F125" s="734"/>
      <c r="G125" s="734"/>
      <c r="H125" s="734"/>
      <c r="I125" s="734"/>
      <c r="J125" s="734"/>
      <c r="K125" s="734"/>
      <c r="L125" s="734"/>
      <c r="M125" s="735" t="s">
        <v>97</v>
      </c>
      <c r="N125" s="735"/>
      <c r="O125" s="735"/>
      <c r="P125" s="735"/>
      <c r="Q125" s="735"/>
      <c r="R125" s="735" t="s">
        <v>98</v>
      </c>
      <c r="S125" s="735"/>
      <c r="T125" s="735"/>
      <c r="U125" s="735"/>
      <c r="V125" s="735"/>
      <c r="W125" s="735" t="s">
        <v>88</v>
      </c>
      <c r="X125" s="735"/>
      <c r="Y125" s="735"/>
      <c r="Z125" s="735"/>
      <c r="AA125" s="735"/>
    </row>
    <row r="126" spans="1:31" s="3" customFormat="1" ht="14.25" x14ac:dyDescent="0.2">
      <c r="A126" s="2"/>
      <c r="B126" s="731" t="s">
        <v>99</v>
      </c>
      <c r="C126" s="731"/>
      <c r="D126" s="731"/>
      <c r="E126" s="731"/>
      <c r="F126" s="731"/>
      <c r="G126" s="731"/>
      <c r="H126" s="731"/>
      <c r="I126" s="731"/>
      <c r="J126" s="731"/>
      <c r="K126" s="731"/>
      <c r="L126" s="731"/>
      <c r="M126" s="732" t="s">
        <v>100</v>
      </c>
      <c r="N126" s="732"/>
      <c r="O126" s="732"/>
      <c r="P126" s="732"/>
      <c r="Q126" s="732"/>
      <c r="R126" s="732" t="s">
        <v>101</v>
      </c>
      <c r="S126" s="732"/>
      <c r="T126" s="732"/>
      <c r="U126" s="732"/>
      <c r="V126" s="732"/>
      <c r="W126" s="732" t="s">
        <v>88</v>
      </c>
      <c r="X126" s="732"/>
      <c r="Y126" s="732"/>
      <c r="Z126" s="732"/>
      <c r="AA126" s="732"/>
    </row>
    <row r="127" spans="1:31" s="3" customFormat="1" ht="14.25" x14ac:dyDescent="0.2">
      <c r="A127" s="2"/>
      <c r="B127" s="731" t="s">
        <v>102</v>
      </c>
      <c r="C127" s="731"/>
      <c r="D127" s="731"/>
      <c r="E127" s="731"/>
      <c r="F127" s="731"/>
      <c r="G127" s="731"/>
      <c r="H127" s="731"/>
      <c r="I127" s="731"/>
      <c r="J127" s="731"/>
      <c r="K127" s="731"/>
      <c r="L127" s="731"/>
      <c r="M127" s="732" t="s">
        <v>103</v>
      </c>
      <c r="N127" s="732"/>
      <c r="O127" s="732"/>
      <c r="P127" s="732"/>
      <c r="Q127" s="732"/>
      <c r="R127" s="732" t="s">
        <v>101</v>
      </c>
      <c r="S127" s="732"/>
      <c r="T127" s="732"/>
      <c r="U127" s="732"/>
      <c r="V127" s="732"/>
      <c r="W127" s="732" t="s">
        <v>88</v>
      </c>
      <c r="X127" s="732"/>
      <c r="Y127" s="732"/>
      <c r="Z127" s="732"/>
      <c r="AA127" s="732"/>
    </row>
    <row r="128" spans="1:31" s="3" customFormat="1" ht="14.25" x14ac:dyDescent="0.2">
      <c r="A128" s="2"/>
      <c r="B128" s="727" t="s">
        <v>104</v>
      </c>
      <c r="C128" s="727"/>
      <c r="D128" s="727"/>
      <c r="E128" s="727"/>
      <c r="F128" s="727"/>
      <c r="G128" s="727"/>
      <c r="H128" s="727"/>
      <c r="I128" s="727"/>
      <c r="J128" s="727"/>
      <c r="K128" s="727"/>
      <c r="L128" s="727"/>
      <c r="M128" s="728" t="s">
        <v>105</v>
      </c>
      <c r="N128" s="728"/>
      <c r="O128" s="728"/>
      <c r="P128" s="728"/>
      <c r="Q128" s="728"/>
      <c r="R128" s="729" t="s">
        <v>106</v>
      </c>
      <c r="S128" s="729"/>
      <c r="T128" s="729"/>
      <c r="U128" s="729"/>
      <c r="V128" s="729"/>
      <c r="W128" s="728" t="s">
        <v>88</v>
      </c>
      <c r="X128" s="728"/>
      <c r="Y128" s="728"/>
      <c r="Z128" s="728"/>
      <c r="AA128" s="728"/>
      <c r="AB128" s="730"/>
      <c r="AC128" s="730"/>
      <c r="AD128" s="730"/>
      <c r="AE128" s="730"/>
    </row>
    <row r="129" spans="1:33" s="3" customFormat="1" ht="14.25" x14ac:dyDescent="0.2">
      <c r="A129" s="2"/>
    </row>
    <row r="130" spans="1:33" s="3" customFormat="1" ht="14.25" customHeight="1" x14ac:dyDescent="0.2">
      <c r="A130" s="2"/>
      <c r="B130" s="619" t="s">
        <v>107</v>
      </c>
      <c r="C130" s="619"/>
      <c r="D130" s="619"/>
      <c r="E130" s="619"/>
      <c r="F130" s="619"/>
      <c r="G130" s="619"/>
      <c r="H130" s="619"/>
      <c r="I130" s="619"/>
      <c r="J130" s="619"/>
      <c r="K130" s="619"/>
      <c r="L130" s="619"/>
      <c r="M130" s="619"/>
      <c r="N130" s="619"/>
      <c r="O130" s="619"/>
      <c r="P130" s="619"/>
      <c r="Q130" s="619"/>
      <c r="R130" s="619"/>
      <c r="S130" s="619"/>
      <c r="T130" s="619"/>
      <c r="U130" s="619"/>
      <c r="V130" s="619"/>
      <c r="W130" s="619"/>
      <c r="X130" s="619"/>
      <c r="Y130" s="619"/>
      <c r="Z130" s="619"/>
      <c r="AA130" s="619"/>
      <c r="AB130" s="619"/>
      <c r="AC130" s="619"/>
      <c r="AD130" s="619"/>
      <c r="AE130" s="619"/>
    </row>
    <row r="131" spans="1:33" s="3" customFormat="1" ht="14.25" x14ac:dyDescent="0.2">
      <c r="A131" s="2"/>
      <c r="B131" s="619"/>
      <c r="C131" s="619"/>
      <c r="D131" s="619"/>
      <c r="E131" s="619"/>
      <c r="F131" s="619"/>
      <c r="G131" s="619"/>
      <c r="H131" s="619"/>
      <c r="I131" s="619"/>
      <c r="J131" s="619"/>
      <c r="K131" s="619"/>
      <c r="L131" s="619"/>
      <c r="M131" s="619"/>
      <c r="N131" s="619"/>
      <c r="O131" s="619"/>
      <c r="P131" s="619"/>
      <c r="Q131" s="619"/>
      <c r="R131" s="619"/>
      <c r="S131" s="619"/>
      <c r="T131" s="619"/>
      <c r="U131" s="619"/>
      <c r="V131" s="619"/>
      <c r="W131" s="619"/>
      <c r="X131" s="619"/>
      <c r="Y131" s="619"/>
      <c r="Z131" s="619"/>
      <c r="AA131" s="619"/>
      <c r="AB131" s="619"/>
      <c r="AC131" s="619"/>
      <c r="AD131" s="619"/>
      <c r="AE131" s="619"/>
    </row>
    <row r="132" spans="1:33" s="3" customFormat="1" ht="14.25" x14ac:dyDescent="0.2">
      <c r="A132" s="2"/>
    </row>
    <row r="133" spans="1:33" s="3" customFormat="1" ht="14.25" x14ac:dyDescent="0.2">
      <c r="A133" s="2"/>
      <c r="B133" s="13" t="s">
        <v>108</v>
      </c>
      <c r="C133" s="16"/>
      <c r="D133" s="16"/>
      <c r="E133" s="16"/>
      <c r="F133" s="16"/>
      <c r="G133" s="16"/>
    </row>
    <row r="134" spans="1:33" s="3" customFormat="1" ht="14.25" x14ac:dyDescent="0.2">
      <c r="A134" s="2"/>
    </row>
    <row r="135" spans="1:33" s="3" customFormat="1" ht="14.25" customHeight="1" x14ac:dyDescent="0.2">
      <c r="A135" s="2"/>
      <c r="B135" s="619" t="s">
        <v>109</v>
      </c>
      <c r="C135" s="619"/>
      <c r="D135" s="619"/>
      <c r="E135" s="619"/>
      <c r="F135" s="619"/>
      <c r="G135" s="619"/>
      <c r="H135" s="619"/>
      <c r="I135" s="619"/>
      <c r="J135" s="619"/>
      <c r="K135" s="619"/>
      <c r="L135" s="619"/>
      <c r="M135" s="619"/>
      <c r="N135" s="619"/>
      <c r="O135" s="619"/>
      <c r="P135" s="619"/>
      <c r="Q135" s="619"/>
      <c r="R135" s="619"/>
      <c r="S135" s="619"/>
      <c r="T135" s="619"/>
      <c r="U135" s="619"/>
      <c r="V135" s="619"/>
      <c r="W135" s="619"/>
      <c r="X135" s="619"/>
      <c r="Y135" s="619"/>
      <c r="Z135" s="619"/>
      <c r="AA135" s="619"/>
      <c r="AB135" s="619"/>
      <c r="AC135" s="619"/>
      <c r="AD135" s="619"/>
      <c r="AE135" s="619"/>
    </row>
    <row r="136" spans="1:33" s="3" customFormat="1" ht="14.25" x14ac:dyDescent="0.2">
      <c r="A136" s="2"/>
      <c r="B136" s="619"/>
      <c r="C136" s="619"/>
      <c r="D136" s="619"/>
      <c r="E136" s="619"/>
      <c r="F136" s="619"/>
      <c r="G136" s="619"/>
      <c r="H136" s="619"/>
      <c r="I136" s="619"/>
      <c r="J136" s="619"/>
      <c r="K136" s="619"/>
      <c r="L136" s="619"/>
      <c r="M136" s="619"/>
      <c r="N136" s="619"/>
      <c r="O136" s="619"/>
      <c r="P136" s="619"/>
      <c r="Q136" s="619"/>
      <c r="R136" s="619"/>
      <c r="S136" s="619"/>
      <c r="T136" s="619"/>
      <c r="U136" s="619"/>
      <c r="V136" s="619"/>
      <c r="W136" s="619"/>
      <c r="X136" s="619"/>
      <c r="Y136" s="619"/>
      <c r="Z136" s="619"/>
      <c r="AA136" s="619"/>
      <c r="AB136" s="619"/>
      <c r="AC136" s="619"/>
      <c r="AD136" s="619"/>
      <c r="AE136" s="619"/>
    </row>
    <row r="137" spans="1:33" s="3" customFormat="1" ht="14.25" x14ac:dyDescent="0.2">
      <c r="A137" s="2"/>
      <c r="B137" s="13" t="s">
        <v>110</v>
      </c>
      <c r="C137" s="16"/>
      <c r="D137" s="16"/>
    </row>
    <row r="138" spans="1:33" s="3" customFormat="1" ht="14.25" x14ac:dyDescent="0.2">
      <c r="A138" s="2"/>
    </row>
    <row r="139" spans="1:33" s="16" customFormat="1" ht="12.75" customHeight="1" x14ac:dyDescent="0.3">
      <c r="A139" s="14"/>
      <c r="B139" s="619" t="s">
        <v>111</v>
      </c>
      <c r="C139" s="619"/>
      <c r="D139" s="619"/>
      <c r="E139" s="619"/>
      <c r="F139" s="619"/>
      <c r="G139" s="619"/>
      <c r="H139" s="619"/>
      <c r="I139" s="619"/>
      <c r="J139" s="619"/>
      <c r="K139" s="619"/>
      <c r="L139" s="619"/>
      <c r="M139" s="619"/>
      <c r="N139" s="619"/>
      <c r="O139" s="619"/>
      <c r="P139" s="619"/>
      <c r="Q139" s="619"/>
      <c r="R139" s="619"/>
      <c r="S139" s="619"/>
      <c r="T139" s="619"/>
      <c r="U139" s="619"/>
      <c r="V139" s="619"/>
      <c r="W139" s="619"/>
      <c r="X139" s="619"/>
      <c r="Y139" s="619"/>
      <c r="Z139" s="619"/>
      <c r="AA139" s="619"/>
      <c r="AB139" s="619"/>
      <c r="AC139" s="619"/>
      <c r="AD139" s="619"/>
      <c r="AE139" s="619"/>
      <c r="AG139" s="27"/>
    </row>
    <row r="140" spans="1:33" s="16" customFormat="1" ht="12.75" x14ac:dyDescent="0.2">
      <c r="A140" s="14"/>
      <c r="B140" s="619"/>
      <c r="C140" s="619"/>
      <c r="D140" s="619"/>
      <c r="E140" s="619"/>
      <c r="F140" s="619"/>
      <c r="G140" s="619"/>
      <c r="H140" s="619"/>
      <c r="I140" s="619"/>
      <c r="J140" s="619"/>
      <c r="K140" s="619"/>
      <c r="L140" s="619"/>
      <c r="M140" s="619"/>
      <c r="N140" s="619"/>
      <c r="O140" s="619"/>
      <c r="P140" s="619"/>
      <c r="Q140" s="619"/>
      <c r="R140" s="619"/>
      <c r="S140" s="619"/>
      <c r="T140" s="619"/>
      <c r="U140" s="619"/>
      <c r="V140" s="619"/>
      <c r="W140" s="619"/>
      <c r="X140" s="619"/>
      <c r="Y140" s="619"/>
      <c r="Z140" s="619"/>
      <c r="AA140" s="619"/>
      <c r="AB140" s="619"/>
      <c r="AC140" s="619"/>
      <c r="AD140" s="619"/>
      <c r="AE140" s="619"/>
    </row>
    <row r="141" spans="1:33" s="16" customFormat="1" ht="12.75" x14ac:dyDescent="0.2">
      <c r="A141" s="14"/>
      <c r="B141" s="619"/>
      <c r="C141" s="619"/>
      <c r="D141" s="619"/>
      <c r="E141" s="619"/>
      <c r="F141" s="619"/>
      <c r="G141" s="619"/>
      <c r="H141" s="619"/>
      <c r="I141" s="619"/>
      <c r="J141" s="619"/>
      <c r="K141" s="619"/>
      <c r="L141" s="619"/>
      <c r="M141" s="619"/>
      <c r="N141" s="619"/>
      <c r="O141" s="619"/>
      <c r="P141" s="619"/>
      <c r="Q141" s="619"/>
      <c r="R141" s="619"/>
      <c r="S141" s="619"/>
      <c r="T141" s="619"/>
      <c r="U141" s="619"/>
      <c r="V141" s="619"/>
      <c r="W141" s="619"/>
      <c r="X141" s="619"/>
      <c r="Y141" s="619"/>
      <c r="Z141" s="619"/>
      <c r="AA141" s="619"/>
      <c r="AB141" s="619"/>
      <c r="AC141" s="619"/>
      <c r="AD141" s="619"/>
      <c r="AE141" s="619"/>
    </row>
    <row r="142" spans="1:33" s="3" customFormat="1" ht="14.25" x14ac:dyDescent="0.2">
      <c r="A142" s="2"/>
    </row>
    <row r="143" spans="1:33" s="3" customFormat="1" ht="14.25" customHeight="1" x14ac:dyDescent="0.2">
      <c r="A143" s="2"/>
      <c r="B143" s="619" t="s">
        <v>112</v>
      </c>
      <c r="C143" s="619"/>
      <c r="D143" s="619"/>
      <c r="E143" s="619"/>
      <c r="F143" s="619"/>
      <c r="G143" s="619"/>
      <c r="H143" s="619"/>
      <c r="I143" s="619"/>
      <c r="J143" s="619"/>
      <c r="K143" s="619"/>
      <c r="L143" s="619"/>
      <c r="M143" s="619"/>
      <c r="N143" s="619"/>
      <c r="O143" s="619"/>
      <c r="P143" s="619"/>
      <c r="Q143" s="619"/>
      <c r="R143" s="619"/>
      <c r="S143" s="619"/>
      <c r="T143" s="619"/>
      <c r="U143" s="619"/>
      <c r="V143" s="619"/>
      <c r="W143" s="619"/>
      <c r="X143" s="619"/>
      <c r="Y143" s="619"/>
      <c r="Z143" s="619"/>
      <c r="AA143" s="619"/>
      <c r="AB143" s="619"/>
      <c r="AC143" s="619"/>
      <c r="AD143" s="619"/>
      <c r="AE143" s="619"/>
    </row>
    <row r="144" spans="1:33" s="3" customFormat="1" ht="14.25" x14ac:dyDescent="0.2">
      <c r="A144" s="2"/>
      <c r="B144" s="619"/>
      <c r="C144" s="619"/>
      <c r="D144" s="619"/>
      <c r="E144" s="619"/>
      <c r="F144" s="619"/>
      <c r="G144" s="619"/>
      <c r="H144" s="619"/>
      <c r="I144" s="619"/>
      <c r="J144" s="619"/>
      <c r="K144" s="619"/>
      <c r="L144" s="619"/>
      <c r="M144" s="619"/>
      <c r="N144" s="619"/>
      <c r="O144" s="619"/>
      <c r="P144" s="619"/>
      <c r="Q144" s="619"/>
      <c r="R144" s="619"/>
      <c r="S144" s="619"/>
      <c r="T144" s="619"/>
      <c r="U144" s="619"/>
      <c r="V144" s="619"/>
      <c r="W144" s="619"/>
      <c r="X144" s="619"/>
      <c r="Y144" s="619"/>
      <c r="Z144" s="619"/>
      <c r="AA144" s="619"/>
      <c r="AB144" s="619"/>
      <c r="AC144" s="619"/>
      <c r="AD144" s="619"/>
      <c r="AE144" s="619"/>
    </row>
    <row r="145" spans="1:31" s="3" customFormat="1" ht="14.25" x14ac:dyDescent="0.2">
      <c r="A145" s="2"/>
      <c r="B145" s="619"/>
      <c r="C145" s="619"/>
      <c r="D145" s="619"/>
      <c r="E145" s="619"/>
      <c r="F145" s="619"/>
      <c r="G145" s="619"/>
      <c r="H145" s="619"/>
      <c r="I145" s="619"/>
      <c r="J145" s="619"/>
      <c r="K145" s="619"/>
      <c r="L145" s="619"/>
      <c r="M145" s="619"/>
      <c r="N145" s="619"/>
      <c r="O145" s="619"/>
      <c r="P145" s="619"/>
      <c r="Q145" s="619"/>
      <c r="R145" s="619"/>
      <c r="S145" s="619"/>
      <c r="T145" s="619"/>
      <c r="U145" s="619"/>
      <c r="V145" s="619"/>
      <c r="W145" s="619"/>
      <c r="X145" s="619"/>
      <c r="Y145" s="619"/>
      <c r="Z145" s="619"/>
      <c r="AA145" s="619"/>
      <c r="AB145" s="619"/>
      <c r="AC145" s="619"/>
      <c r="AD145" s="619"/>
      <c r="AE145" s="619"/>
    </row>
    <row r="146" spans="1:31" s="3" customFormat="1" ht="37.5" customHeight="1" x14ac:dyDescent="0.2">
      <c r="A146" s="2"/>
      <c r="B146" s="619" t="s">
        <v>113</v>
      </c>
      <c r="C146" s="619"/>
      <c r="D146" s="619"/>
      <c r="E146" s="619"/>
      <c r="F146" s="619"/>
      <c r="G146" s="619"/>
      <c r="H146" s="619"/>
      <c r="I146" s="619"/>
      <c r="J146" s="619"/>
      <c r="K146" s="619"/>
      <c r="L146" s="619"/>
      <c r="M146" s="619"/>
      <c r="N146" s="619"/>
      <c r="O146" s="619"/>
      <c r="P146" s="619"/>
      <c r="Q146" s="619"/>
      <c r="R146" s="619"/>
      <c r="S146" s="619"/>
      <c r="T146" s="619"/>
      <c r="U146" s="619"/>
      <c r="V146" s="619"/>
      <c r="W146" s="619"/>
      <c r="X146" s="619"/>
      <c r="Y146" s="619"/>
      <c r="Z146" s="619"/>
      <c r="AA146" s="619"/>
      <c r="AB146" s="619"/>
      <c r="AC146" s="619"/>
      <c r="AD146" s="619"/>
      <c r="AE146" s="619"/>
    </row>
    <row r="147" spans="1:31" s="3" customFormat="1" ht="14.25" customHeight="1" x14ac:dyDescent="0.2">
      <c r="A147" s="2"/>
      <c r="B147" s="620" t="s">
        <v>114</v>
      </c>
      <c r="C147" s="620"/>
      <c r="D147" s="620"/>
      <c r="E147" s="620"/>
      <c r="F147" s="620"/>
      <c r="G147" s="620"/>
      <c r="H147" s="620"/>
      <c r="I147" s="620"/>
      <c r="J147" s="620"/>
      <c r="K147" s="620"/>
      <c r="L147" s="620"/>
      <c r="M147" s="620"/>
      <c r="N147" s="620"/>
      <c r="O147" s="620"/>
      <c r="P147" s="620"/>
      <c r="Q147" s="620"/>
      <c r="R147" s="620"/>
      <c r="S147" s="620"/>
      <c r="T147" s="620"/>
      <c r="U147" s="620"/>
      <c r="V147" s="620"/>
      <c r="W147" s="620"/>
      <c r="X147" s="620"/>
      <c r="Y147" s="620"/>
      <c r="Z147" s="620"/>
      <c r="AA147" s="620"/>
      <c r="AB147" s="620"/>
      <c r="AC147" s="620"/>
      <c r="AD147" s="620"/>
      <c r="AE147" s="620"/>
    </row>
    <row r="148" spans="1:31" s="3" customFormat="1" ht="14.25" x14ac:dyDescent="0.2">
      <c r="A148" s="2"/>
    </row>
    <row r="149" spans="1:31" s="3" customFormat="1" ht="14.25" x14ac:dyDescent="0.2">
      <c r="A149" s="2"/>
      <c r="B149" s="13" t="s">
        <v>115</v>
      </c>
      <c r="C149" s="16"/>
      <c r="D149" s="16"/>
      <c r="E149" s="16"/>
      <c r="F149" s="16"/>
      <c r="G149" s="16"/>
    </row>
    <row r="150" spans="1:31" s="3" customFormat="1" ht="14.25" x14ac:dyDescent="0.2">
      <c r="A150" s="2"/>
    </row>
    <row r="151" spans="1:31" s="16" customFormat="1" ht="28.5" customHeight="1" x14ac:dyDescent="0.2">
      <c r="A151" s="14"/>
      <c r="B151" s="619" t="s">
        <v>116</v>
      </c>
      <c r="C151" s="619"/>
      <c r="D151" s="619"/>
      <c r="E151" s="619"/>
      <c r="F151" s="619"/>
      <c r="G151" s="619"/>
      <c r="H151" s="619"/>
      <c r="I151" s="619"/>
      <c r="J151" s="619"/>
      <c r="K151" s="619"/>
      <c r="L151" s="619"/>
      <c r="M151" s="619"/>
      <c r="N151" s="619"/>
      <c r="O151" s="619"/>
      <c r="P151" s="619"/>
      <c r="Q151" s="619"/>
      <c r="R151" s="619"/>
      <c r="S151" s="619"/>
      <c r="T151" s="619"/>
      <c r="U151" s="619"/>
      <c r="V151" s="619"/>
      <c r="W151" s="619"/>
      <c r="X151" s="619"/>
      <c r="Y151" s="619"/>
      <c r="Z151" s="619"/>
      <c r="AA151" s="619"/>
      <c r="AB151" s="619"/>
      <c r="AC151" s="619"/>
      <c r="AD151" s="619"/>
      <c r="AE151" s="619"/>
    </row>
    <row r="152" spans="1:31" s="16" customFormat="1" ht="28.5" customHeight="1" x14ac:dyDescent="0.2">
      <c r="A152" s="14"/>
      <c r="B152" s="619"/>
      <c r="C152" s="619"/>
      <c r="D152" s="619"/>
      <c r="E152" s="619"/>
      <c r="F152" s="619"/>
      <c r="G152" s="619"/>
      <c r="H152" s="619"/>
      <c r="I152" s="619"/>
      <c r="J152" s="619"/>
      <c r="K152" s="619"/>
      <c r="L152" s="619"/>
      <c r="M152" s="619"/>
      <c r="N152" s="619"/>
      <c r="O152" s="619"/>
      <c r="P152" s="619"/>
      <c r="Q152" s="619"/>
      <c r="R152" s="619"/>
      <c r="S152" s="619"/>
      <c r="T152" s="619"/>
      <c r="U152" s="619"/>
      <c r="V152" s="619"/>
      <c r="W152" s="619"/>
      <c r="X152" s="619"/>
      <c r="Y152" s="619"/>
      <c r="Z152" s="619"/>
      <c r="AA152" s="619"/>
      <c r="AB152" s="619"/>
      <c r="AC152" s="619"/>
      <c r="AD152" s="619"/>
      <c r="AE152" s="619"/>
    </row>
    <row r="153" spans="1:31" s="3" customFormat="1" ht="14.25" x14ac:dyDescent="0.2">
      <c r="A153" s="2"/>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row>
    <row r="154" spans="1:31" s="3" customFormat="1" ht="14.25" customHeight="1" x14ac:dyDescent="0.2">
      <c r="A154" s="2"/>
      <c r="B154" s="619" t="s">
        <v>117</v>
      </c>
      <c r="C154" s="619"/>
      <c r="D154" s="619"/>
      <c r="E154" s="619"/>
      <c r="F154" s="619"/>
      <c r="G154" s="619"/>
      <c r="H154" s="619"/>
      <c r="I154" s="619"/>
      <c r="J154" s="619"/>
      <c r="K154" s="619"/>
      <c r="L154" s="619"/>
      <c r="M154" s="619"/>
      <c r="N154" s="619"/>
      <c r="O154" s="619"/>
      <c r="P154" s="619"/>
      <c r="Q154" s="619"/>
      <c r="R154" s="619"/>
      <c r="S154" s="619"/>
      <c r="T154" s="619"/>
      <c r="U154" s="619"/>
      <c r="V154" s="619"/>
      <c r="W154" s="619"/>
      <c r="X154" s="619"/>
      <c r="Y154" s="619"/>
      <c r="Z154" s="619"/>
      <c r="AA154" s="619"/>
      <c r="AB154" s="619"/>
      <c r="AC154" s="619"/>
      <c r="AD154" s="619"/>
      <c r="AE154" s="619"/>
    </row>
    <row r="155" spans="1:31" s="3" customFormat="1" ht="14.25" x14ac:dyDescent="0.2">
      <c r="A155" s="2"/>
      <c r="B155" s="619"/>
      <c r="C155" s="619"/>
      <c r="D155" s="619"/>
      <c r="E155" s="619"/>
      <c r="F155" s="619"/>
      <c r="G155" s="619"/>
      <c r="H155" s="619"/>
      <c r="I155" s="619"/>
      <c r="J155" s="619"/>
      <c r="K155" s="619"/>
      <c r="L155" s="619"/>
      <c r="M155" s="619"/>
      <c r="N155" s="619"/>
      <c r="O155" s="619"/>
      <c r="P155" s="619"/>
      <c r="Q155" s="619"/>
      <c r="R155" s="619"/>
      <c r="S155" s="619"/>
      <c r="T155" s="619"/>
      <c r="U155" s="619"/>
      <c r="V155" s="619"/>
      <c r="W155" s="619"/>
      <c r="X155" s="619"/>
      <c r="Y155" s="619"/>
      <c r="Z155" s="619"/>
      <c r="AA155" s="619"/>
      <c r="AB155" s="619"/>
      <c r="AC155" s="619"/>
      <c r="AD155" s="619"/>
      <c r="AE155" s="619"/>
    </row>
    <row r="156" spans="1:31" s="3" customFormat="1" ht="14.25" x14ac:dyDescent="0.2">
      <c r="A156" s="2"/>
      <c r="B156" s="619"/>
      <c r="C156" s="619"/>
      <c r="D156" s="619"/>
      <c r="E156" s="619"/>
      <c r="F156" s="619"/>
      <c r="G156" s="619"/>
      <c r="H156" s="619"/>
      <c r="I156" s="619"/>
      <c r="J156" s="619"/>
      <c r="K156" s="619"/>
      <c r="L156" s="619"/>
      <c r="M156" s="619"/>
      <c r="N156" s="619"/>
      <c r="O156" s="619"/>
      <c r="P156" s="619"/>
      <c r="Q156" s="619"/>
      <c r="R156" s="619"/>
      <c r="S156" s="619"/>
      <c r="T156" s="619"/>
      <c r="U156" s="619"/>
      <c r="V156" s="619"/>
      <c r="W156" s="619"/>
      <c r="X156" s="619"/>
      <c r="Y156" s="619"/>
      <c r="Z156" s="619"/>
      <c r="AA156" s="619"/>
      <c r="AB156" s="619"/>
      <c r="AC156" s="619"/>
      <c r="AD156" s="619"/>
      <c r="AE156" s="619"/>
    </row>
    <row r="157" spans="1:31" s="3" customFormat="1" ht="3" customHeight="1" x14ac:dyDescent="0.2">
      <c r="A157" s="2"/>
      <c r="B157" s="619"/>
      <c r="C157" s="619"/>
      <c r="D157" s="619"/>
      <c r="E157" s="619"/>
      <c r="F157" s="619"/>
      <c r="G157" s="619"/>
      <c r="H157" s="619"/>
      <c r="I157" s="619"/>
      <c r="J157" s="619"/>
      <c r="K157" s="619"/>
      <c r="L157" s="619"/>
      <c r="M157" s="619"/>
      <c r="N157" s="619"/>
      <c r="O157" s="619"/>
      <c r="P157" s="619"/>
      <c r="Q157" s="619"/>
      <c r="R157" s="619"/>
      <c r="S157" s="619"/>
      <c r="T157" s="619"/>
      <c r="U157" s="619"/>
      <c r="V157" s="619"/>
      <c r="W157" s="619"/>
      <c r="X157" s="619"/>
      <c r="Y157" s="619"/>
      <c r="Z157" s="619"/>
      <c r="AA157" s="619"/>
      <c r="AB157" s="619"/>
      <c r="AC157" s="619"/>
      <c r="AD157" s="619"/>
      <c r="AE157" s="619"/>
    </row>
    <row r="158" spans="1:31" s="3" customFormat="1" ht="14.25" x14ac:dyDescent="0.2">
      <c r="A158" s="2"/>
    </row>
    <row r="159" spans="1:31" s="3" customFormat="1" ht="14.25" x14ac:dyDescent="0.2">
      <c r="A159" s="2"/>
      <c r="B159" s="29" t="s">
        <v>118</v>
      </c>
      <c r="C159" s="16"/>
      <c r="D159" s="16"/>
      <c r="E159" s="16"/>
      <c r="F159" s="16"/>
    </row>
    <row r="160" spans="1:31" s="3" customFormat="1" ht="14.25" x14ac:dyDescent="0.2">
      <c r="A160" s="2"/>
    </row>
    <row r="161" spans="1:31" s="16" customFormat="1" ht="12.75" customHeight="1" x14ac:dyDescent="0.2">
      <c r="A161" s="14"/>
      <c r="B161" s="619" t="s">
        <v>119</v>
      </c>
      <c r="C161" s="619"/>
      <c r="D161" s="619"/>
      <c r="E161" s="619"/>
      <c r="F161" s="619"/>
      <c r="G161" s="619"/>
      <c r="H161" s="619"/>
      <c r="I161" s="619"/>
      <c r="J161" s="619"/>
      <c r="K161" s="619"/>
      <c r="L161" s="619"/>
      <c r="M161" s="619"/>
      <c r="N161" s="619"/>
      <c r="O161" s="619"/>
      <c r="P161" s="619"/>
      <c r="Q161" s="619"/>
      <c r="R161" s="619"/>
      <c r="S161" s="619"/>
      <c r="T161" s="619"/>
      <c r="U161" s="619"/>
      <c r="V161" s="619"/>
      <c r="W161" s="619"/>
      <c r="X161" s="619"/>
      <c r="Y161" s="619"/>
      <c r="Z161" s="619"/>
      <c r="AA161" s="619"/>
      <c r="AB161" s="619"/>
      <c r="AC161" s="619"/>
      <c r="AD161" s="619"/>
      <c r="AE161" s="619"/>
    </row>
    <row r="162" spans="1:31" s="16" customFormat="1" ht="12.75" x14ac:dyDescent="0.2">
      <c r="A162" s="14"/>
      <c r="B162" s="619"/>
      <c r="C162" s="619"/>
      <c r="D162" s="619"/>
      <c r="E162" s="619"/>
      <c r="F162" s="619"/>
      <c r="G162" s="619"/>
      <c r="H162" s="619"/>
      <c r="I162" s="619"/>
      <c r="J162" s="619"/>
      <c r="K162" s="619"/>
      <c r="L162" s="619"/>
      <c r="M162" s="619"/>
      <c r="N162" s="619"/>
      <c r="O162" s="619"/>
      <c r="P162" s="619"/>
      <c r="Q162" s="619"/>
      <c r="R162" s="619"/>
      <c r="S162" s="619"/>
      <c r="T162" s="619"/>
      <c r="U162" s="619"/>
      <c r="V162" s="619"/>
      <c r="W162" s="619"/>
      <c r="X162" s="619"/>
      <c r="Y162" s="619"/>
      <c r="Z162" s="619"/>
      <c r="AA162" s="619"/>
      <c r="AB162" s="619"/>
      <c r="AC162" s="619"/>
      <c r="AD162" s="619"/>
      <c r="AE162" s="619"/>
    </row>
    <row r="163" spans="1:31" s="16" customFormat="1" ht="12.75" x14ac:dyDescent="0.2">
      <c r="A163" s="14"/>
      <c r="B163" s="619"/>
      <c r="C163" s="619"/>
      <c r="D163" s="619"/>
      <c r="E163" s="619"/>
      <c r="F163" s="619"/>
      <c r="G163" s="619"/>
      <c r="H163" s="619"/>
      <c r="I163" s="619"/>
      <c r="J163" s="619"/>
      <c r="K163" s="619"/>
      <c r="L163" s="619"/>
      <c r="M163" s="619"/>
      <c r="N163" s="619"/>
      <c r="O163" s="619"/>
      <c r="P163" s="619"/>
      <c r="Q163" s="619"/>
      <c r="R163" s="619"/>
      <c r="S163" s="619"/>
      <c r="T163" s="619"/>
      <c r="U163" s="619"/>
      <c r="V163" s="619"/>
      <c r="W163" s="619"/>
      <c r="X163" s="619"/>
      <c r="Y163" s="619"/>
      <c r="Z163" s="619"/>
      <c r="AA163" s="619"/>
      <c r="AB163" s="619"/>
      <c r="AC163" s="619"/>
      <c r="AD163" s="619"/>
      <c r="AE163" s="619"/>
    </row>
    <row r="164" spans="1:31" s="3" customFormat="1" ht="14.25" x14ac:dyDescent="0.2">
      <c r="A164" s="2"/>
    </row>
    <row r="165" spans="1:31" s="3" customFormat="1" ht="14.25" customHeight="1" x14ac:dyDescent="0.2">
      <c r="A165" s="2"/>
      <c r="B165" s="619" t="s">
        <v>120</v>
      </c>
      <c r="C165" s="619"/>
      <c r="D165" s="619"/>
      <c r="E165" s="619"/>
      <c r="F165" s="619"/>
      <c r="G165" s="619"/>
      <c r="H165" s="619"/>
      <c r="I165" s="619"/>
      <c r="J165" s="619"/>
      <c r="K165" s="619"/>
      <c r="L165" s="619"/>
      <c r="M165" s="619"/>
      <c r="N165" s="619"/>
      <c r="O165" s="619"/>
      <c r="P165" s="619"/>
      <c r="Q165" s="619"/>
      <c r="R165" s="619"/>
      <c r="S165" s="619"/>
      <c r="T165" s="619"/>
      <c r="U165" s="619"/>
      <c r="V165" s="619"/>
      <c r="W165" s="619"/>
      <c r="X165" s="619"/>
      <c r="Y165" s="619"/>
      <c r="Z165" s="619"/>
      <c r="AA165" s="619"/>
      <c r="AB165" s="619"/>
      <c r="AC165" s="619"/>
      <c r="AD165" s="619"/>
      <c r="AE165" s="619"/>
    </row>
    <row r="166" spans="1:31" s="3" customFormat="1" ht="14.25" x14ac:dyDescent="0.2">
      <c r="A166" s="2"/>
    </row>
    <row r="167" spans="1:31" s="3" customFormat="1" ht="14.25" x14ac:dyDescent="0.2">
      <c r="A167" s="2"/>
      <c r="B167" s="29" t="s">
        <v>121</v>
      </c>
      <c r="C167" s="16"/>
      <c r="D167" s="16"/>
      <c r="E167" s="16"/>
      <c r="F167" s="16"/>
      <c r="G167" s="16"/>
      <c r="H167" s="16"/>
      <c r="I167" s="16"/>
      <c r="J167" s="16"/>
      <c r="K167" s="16"/>
      <c r="L167" s="16"/>
      <c r="M167" s="16"/>
      <c r="N167" s="16"/>
      <c r="O167" s="16"/>
      <c r="P167" s="16"/>
    </row>
    <row r="168" spans="1:31" s="3" customFormat="1" ht="14.25" x14ac:dyDescent="0.2">
      <c r="A168" s="2"/>
    </row>
    <row r="169" spans="1:31" s="3" customFormat="1" ht="14.25" customHeight="1" x14ac:dyDescent="0.2">
      <c r="A169" s="2"/>
      <c r="B169" s="619" t="s">
        <v>122</v>
      </c>
      <c r="C169" s="619"/>
      <c r="D169" s="619"/>
      <c r="E169" s="619"/>
      <c r="F169" s="619"/>
      <c r="G169" s="619"/>
      <c r="H169" s="619"/>
      <c r="I169" s="619"/>
      <c r="J169" s="619"/>
      <c r="K169" s="619"/>
      <c r="L169" s="619"/>
      <c r="M169" s="619"/>
      <c r="N169" s="619"/>
      <c r="O169" s="619"/>
      <c r="P169" s="619"/>
      <c r="Q169" s="619"/>
      <c r="R169" s="619"/>
      <c r="S169" s="619"/>
      <c r="T169" s="619"/>
      <c r="U169" s="619"/>
      <c r="V169" s="619"/>
      <c r="W169" s="619"/>
      <c r="X169" s="619"/>
      <c r="Y169" s="619"/>
      <c r="Z169" s="619"/>
      <c r="AA169" s="619"/>
      <c r="AB169" s="619"/>
      <c r="AC169" s="619"/>
      <c r="AD169" s="619"/>
      <c r="AE169" s="619"/>
    </row>
    <row r="170" spans="1:31" s="3" customFormat="1" ht="14.25" x14ac:dyDescent="0.2">
      <c r="A170" s="2"/>
      <c r="B170" s="619"/>
      <c r="C170" s="619"/>
      <c r="D170" s="619"/>
      <c r="E170" s="619"/>
      <c r="F170" s="619"/>
      <c r="G170" s="619"/>
      <c r="H170" s="619"/>
      <c r="I170" s="619"/>
      <c r="J170" s="619"/>
      <c r="K170" s="619"/>
      <c r="L170" s="619"/>
      <c r="M170" s="619"/>
      <c r="N170" s="619"/>
      <c r="O170" s="619"/>
      <c r="P170" s="619"/>
      <c r="Q170" s="619"/>
      <c r="R170" s="619"/>
      <c r="S170" s="619"/>
      <c r="T170" s="619"/>
      <c r="U170" s="619"/>
      <c r="V170" s="619"/>
      <c r="W170" s="619"/>
      <c r="X170" s="619"/>
      <c r="Y170" s="619"/>
      <c r="Z170" s="619"/>
      <c r="AA170" s="619"/>
      <c r="AB170" s="619"/>
      <c r="AC170" s="619"/>
      <c r="AD170" s="619"/>
      <c r="AE170" s="619"/>
    </row>
    <row r="171" spans="1:31" s="3" customFormat="1" ht="14.25" x14ac:dyDescent="0.2">
      <c r="A171" s="2"/>
    </row>
    <row r="172" spans="1:31" s="3" customFormat="1" ht="14.25" x14ac:dyDescent="0.2">
      <c r="A172" s="2"/>
      <c r="B172" s="29" t="s">
        <v>123</v>
      </c>
      <c r="C172" s="16"/>
      <c r="D172" s="16"/>
      <c r="E172" s="16"/>
    </row>
    <row r="173" spans="1:31" s="3" customFormat="1" ht="14.25" x14ac:dyDescent="0.2">
      <c r="A173" s="2"/>
    </row>
    <row r="174" spans="1:31" s="16" customFormat="1" ht="12.75" customHeight="1" x14ac:dyDescent="0.2">
      <c r="A174" s="14"/>
      <c r="B174" s="619" t="s">
        <v>124</v>
      </c>
      <c r="C174" s="619"/>
      <c r="D174" s="619"/>
      <c r="E174" s="619"/>
      <c r="F174" s="619"/>
      <c r="G174" s="619"/>
      <c r="H174" s="619"/>
      <c r="I174" s="619"/>
      <c r="J174" s="619"/>
      <c r="K174" s="619"/>
      <c r="L174" s="619"/>
      <c r="M174" s="619"/>
      <c r="N174" s="619"/>
      <c r="O174" s="619"/>
      <c r="P174" s="619"/>
      <c r="Q174" s="619"/>
      <c r="R174" s="619"/>
      <c r="S174" s="619"/>
      <c r="T174" s="619"/>
      <c r="U174" s="619"/>
      <c r="V174" s="619"/>
      <c r="W174" s="619"/>
      <c r="X174" s="619"/>
      <c r="Y174" s="619"/>
      <c r="Z174" s="619"/>
      <c r="AA174" s="619"/>
      <c r="AB174" s="619"/>
      <c r="AC174" s="619"/>
      <c r="AD174" s="619"/>
      <c r="AE174" s="619"/>
    </row>
    <row r="175" spans="1:31" s="16" customFormat="1" ht="12.75" x14ac:dyDescent="0.2">
      <c r="A175" s="14"/>
      <c r="B175" s="619"/>
      <c r="C175" s="619"/>
      <c r="D175" s="619"/>
      <c r="E175" s="619"/>
      <c r="F175" s="619"/>
      <c r="G175" s="619"/>
      <c r="H175" s="619"/>
      <c r="I175" s="619"/>
      <c r="J175" s="619"/>
      <c r="K175" s="619"/>
      <c r="L175" s="619"/>
      <c r="M175" s="619"/>
      <c r="N175" s="619"/>
      <c r="O175" s="619"/>
      <c r="P175" s="619"/>
      <c r="Q175" s="619"/>
      <c r="R175" s="619"/>
      <c r="S175" s="619"/>
      <c r="T175" s="619"/>
      <c r="U175" s="619"/>
      <c r="V175" s="619"/>
      <c r="W175" s="619"/>
      <c r="X175" s="619"/>
      <c r="Y175" s="619"/>
      <c r="Z175" s="619"/>
      <c r="AA175" s="619"/>
      <c r="AB175" s="619"/>
      <c r="AC175" s="619"/>
      <c r="AD175" s="619"/>
      <c r="AE175" s="619"/>
    </row>
    <row r="176" spans="1:31" s="3" customFormat="1" ht="14.25" customHeight="1" x14ac:dyDescent="0.2">
      <c r="A176" s="2"/>
      <c r="B176" s="619" t="s">
        <v>125</v>
      </c>
      <c r="C176" s="619"/>
      <c r="D176" s="619"/>
      <c r="E176" s="619"/>
      <c r="F176" s="619"/>
      <c r="G176" s="619"/>
      <c r="H176" s="619"/>
      <c r="I176" s="619"/>
      <c r="J176" s="619"/>
      <c r="K176" s="619"/>
      <c r="L176" s="619"/>
      <c r="M176" s="619"/>
      <c r="N176" s="619"/>
      <c r="O176" s="619"/>
      <c r="P176" s="619"/>
      <c r="Q176" s="619"/>
      <c r="R176" s="619"/>
      <c r="S176" s="619"/>
      <c r="T176" s="619"/>
      <c r="U176" s="619"/>
      <c r="V176" s="619"/>
      <c r="W176" s="619"/>
      <c r="X176" s="619"/>
      <c r="Y176" s="619"/>
      <c r="Z176" s="619"/>
      <c r="AA176" s="619"/>
      <c r="AB176" s="619"/>
      <c r="AC176" s="619"/>
      <c r="AD176" s="619"/>
      <c r="AE176" s="619"/>
    </row>
    <row r="177" spans="1:31" s="3" customFormat="1" ht="14.25" x14ac:dyDescent="0.2">
      <c r="A177" s="2"/>
      <c r="B177" s="619"/>
      <c r="C177" s="619"/>
      <c r="D177" s="619"/>
      <c r="E177" s="619"/>
      <c r="F177" s="619"/>
      <c r="G177" s="619"/>
      <c r="H177" s="619"/>
      <c r="I177" s="619"/>
      <c r="J177" s="619"/>
      <c r="K177" s="619"/>
      <c r="L177" s="619"/>
      <c r="M177" s="619"/>
      <c r="N177" s="619"/>
      <c r="O177" s="619"/>
      <c r="P177" s="619"/>
      <c r="Q177" s="619"/>
      <c r="R177" s="619"/>
      <c r="S177" s="619"/>
      <c r="T177" s="619"/>
      <c r="U177" s="619"/>
      <c r="V177" s="619"/>
      <c r="W177" s="619"/>
      <c r="X177" s="619"/>
      <c r="Y177" s="619"/>
      <c r="Z177" s="619"/>
      <c r="AA177" s="619"/>
      <c r="AB177" s="619"/>
      <c r="AC177" s="619"/>
      <c r="AD177" s="619"/>
      <c r="AE177" s="619"/>
    </row>
    <row r="178" spans="1:31" s="3" customFormat="1" ht="14.25" x14ac:dyDescent="0.2">
      <c r="A178" s="2"/>
      <c r="B178" s="29" t="s">
        <v>126</v>
      </c>
      <c r="C178" s="16"/>
      <c r="D178" s="16"/>
      <c r="E178" s="16"/>
    </row>
    <row r="179" spans="1:31" s="3" customFormat="1" ht="14.25" x14ac:dyDescent="0.2">
      <c r="A179" s="2"/>
    </row>
    <row r="180" spans="1:31" s="3" customFormat="1" ht="14.25" customHeight="1" x14ac:dyDescent="0.2">
      <c r="A180" s="2"/>
      <c r="B180" s="619" t="s">
        <v>127</v>
      </c>
      <c r="C180" s="619"/>
      <c r="D180" s="619"/>
      <c r="E180" s="619"/>
      <c r="F180" s="619"/>
      <c r="G180" s="619"/>
      <c r="H180" s="619"/>
      <c r="I180" s="619"/>
      <c r="J180" s="619"/>
      <c r="K180" s="619"/>
      <c r="L180" s="619"/>
      <c r="M180" s="619"/>
      <c r="N180" s="619"/>
      <c r="O180" s="619"/>
      <c r="P180" s="619"/>
      <c r="Q180" s="619"/>
      <c r="R180" s="619"/>
      <c r="S180" s="619"/>
      <c r="T180" s="619"/>
      <c r="U180" s="619"/>
      <c r="V180" s="619"/>
      <c r="W180" s="619"/>
      <c r="X180" s="619"/>
      <c r="Y180" s="619"/>
      <c r="Z180" s="619"/>
      <c r="AA180" s="619"/>
      <c r="AB180" s="619"/>
      <c r="AC180" s="619"/>
      <c r="AD180" s="619"/>
      <c r="AE180" s="619"/>
    </row>
    <row r="181" spans="1:31" s="3" customFormat="1" ht="14.25" x14ac:dyDescent="0.2">
      <c r="A181" s="2"/>
    </row>
    <row r="182" spans="1:31" s="3" customFormat="1" ht="14.25" customHeight="1" x14ac:dyDescent="0.2">
      <c r="A182" s="2"/>
      <c r="B182" s="619" t="s">
        <v>128</v>
      </c>
      <c r="C182" s="619"/>
      <c r="D182" s="619"/>
      <c r="E182" s="619"/>
      <c r="F182" s="619"/>
      <c r="G182" s="619"/>
      <c r="H182" s="619"/>
      <c r="I182" s="619"/>
      <c r="J182" s="619"/>
      <c r="K182" s="619"/>
      <c r="L182" s="619"/>
      <c r="M182" s="619"/>
      <c r="N182" s="619"/>
      <c r="O182" s="619"/>
      <c r="P182" s="619"/>
      <c r="Q182" s="619"/>
      <c r="R182" s="619"/>
      <c r="S182" s="619"/>
      <c r="T182" s="619"/>
      <c r="U182" s="619"/>
      <c r="V182" s="619"/>
      <c r="W182" s="619"/>
      <c r="X182" s="619"/>
      <c r="Y182" s="619"/>
      <c r="Z182" s="619"/>
      <c r="AA182" s="619"/>
      <c r="AB182" s="619"/>
      <c r="AC182" s="619"/>
      <c r="AD182" s="619"/>
      <c r="AE182" s="619"/>
    </row>
    <row r="183" spans="1:31" s="3" customFormat="1" ht="14.25" x14ac:dyDescent="0.2">
      <c r="A183" s="2"/>
      <c r="B183" s="619"/>
      <c r="C183" s="619"/>
      <c r="D183" s="619"/>
      <c r="E183" s="619"/>
      <c r="F183" s="619"/>
      <c r="G183" s="619"/>
      <c r="H183" s="619"/>
      <c r="I183" s="619"/>
      <c r="J183" s="619"/>
      <c r="K183" s="619"/>
      <c r="L183" s="619"/>
      <c r="M183" s="619"/>
      <c r="N183" s="619"/>
      <c r="O183" s="619"/>
      <c r="P183" s="619"/>
      <c r="Q183" s="619"/>
      <c r="R183" s="619"/>
      <c r="S183" s="619"/>
      <c r="T183" s="619"/>
      <c r="U183" s="619"/>
      <c r="V183" s="619"/>
      <c r="W183" s="619"/>
      <c r="X183" s="619"/>
      <c r="Y183" s="619"/>
      <c r="Z183" s="619"/>
      <c r="AA183" s="619"/>
      <c r="AB183" s="619"/>
      <c r="AC183" s="619"/>
      <c r="AD183" s="619"/>
      <c r="AE183" s="619"/>
    </row>
    <row r="184" spans="1:31" s="3" customFormat="1" ht="14.25" x14ac:dyDescent="0.2">
      <c r="A184" s="2"/>
      <c r="B184" s="29" t="s">
        <v>129</v>
      </c>
      <c r="C184" s="16"/>
      <c r="D184" s="16"/>
      <c r="E184" s="16"/>
      <c r="F184" s="16"/>
      <c r="G184" s="16"/>
      <c r="H184" s="16"/>
      <c r="I184" s="16"/>
      <c r="J184" s="16"/>
      <c r="K184" s="16"/>
      <c r="L184" s="16"/>
      <c r="M184" s="16"/>
      <c r="N184" s="16"/>
      <c r="O184" s="16"/>
      <c r="P184" s="16"/>
    </row>
    <row r="185" spans="1:31" s="3" customFormat="1" ht="14.25" x14ac:dyDescent="0.2">
      <c r="A185" s="2"/>
    </row>
    <row r="186" spans="1:31" s="3" customFormat="1" ht="14.25" customHeight="1" x14ac:dyDescent="0.2">
      <c r="A186" s="2"/>
      <c r="B186" s="619" t="s">
        <v>130</v>
      </c>
      <c r="C186" s="619"/>
      <c r="D186" s="619"/>
      <c r="E186" s="619"/>
      <c r="F186" s="619"/>
      <c r="G186" s="619"/>
      <c r="H186" s="619"/>
      <c r="I186" s="619"/>
      <c r="J186" s="619"/>
      <c r="K186" s="619"/>
      <c r="L186" s="619"/>
      <c r="M186" s="619"/>
      <c r="N186" s="619"/>
      <c r="O186" s="619"/>
      <c r="P186" s="619"/>
      <c r="Q186" s="619"/>
      <c r="R186" s="619"/>
      <c r="S186" s="619"/>
      <c r="T186" s="619"/>
      <c r="U186" s="619"/>
      <c r="V186" s="619"/>
      <c r="W186" s="619"/>
      <c r="X186" s="619"/>
      <c r="Y186" s="619"/>
      <c r="Z186" s="619"/>
      <c r="AA186" s="619"/>
      <c r="AB186" s="619"/>
      <c r="AC186" s="619"/>
      <c r="AD186" s="619"/>
      <c r="AE186" s="619"/>
    </row>
    <row r="187" spans="1:31" s="3" customFormat="1" ht="14.25" x14ac:dyDescent="0.2">
      <c r="A187" s="2"/>
      <c r="B187" s="619"/>
      <c r="C187" s="619"/>
      <c r="D187" s="619"/>
      <c r="E187" s="619"/>
      <c r="F187" s="619"/>
      <c r="G187" s="619"/>
      <c r="H187" s="619"/>
      <c r="I187" s="619"/>
      <c r="J187" s="619"/>
      <c r="K187" s="619"/>
      <c r="L187" s="619"/>
      <c r="M187" s="619"/>
      <c r="N187" s="619"/>
      <c r="O187" s="619"/>
      <c r="P187" s="619"/>
      <c r="Q187" s="619"/>
      <c r="R187" s="619"/>
      <c r="S187" s="619"/>
      <c r="T187" s="619"/>
      <c r="U187" s="619"/>
      <c r="V187" s="619"/>
      <c r="W187" s="619"/>
      <c r="X187" s="619"/>
      <c r="Y187" s="619"/>
      <c r="Z187" s="619"/>
      <c r="AA187" s="619"/>
      <c r="AB187" s="619"/>
      <c r="AC187" s="619"/>
      <c r="AD187" s="619"/>
      <c r="AE187" s="619"/>
    </row>
    <row r="188" spans="1:31" s="3" customFormat="1" ht="14.25" x14ac:dyDescent="0.2">
      <c r="A188" s="2"/>
    </row>
    <row r="189" spans="1:31" s="3" customFormat="1" ht="14.25" x14ac:dyDescent="0.2">
      <c r="A189" s="2"/>
      <c r="B189" s="29" t="s">
        <v>131</v>
      </c>
      <c r="C189" s="16"/>
      <c r="D189" s="16"/>
      <c r="E189" s="16"/>
      <c r="F189" s="16"/>
    </row>
    <row r="190" spans="1:31" s="3" customFormat="1" ht="14.25" x14ac:dyDescent="0.2">
      <c r="A190" s="2"/>
    </row>
    <row r="191" spans="1:31" s="3" customFormat="1" ht="14.25" customHeight="1" x14ac:dyDescent="0.2">
      <c r="A191" s="2"/>
      <c r="B191" s="559" t="s">
        <v>132</v>
      </c>
      <c r="C191" s="559"/>
      <c r="D191" s="559"/>
      <c r="E191" s="559"/>
      <c r="F191" s="559"/>
      <c r="G191" s="559"/>
      <c r="H191" s="559"/>
      <c r="I191" s="559"/>
      <c r="J191" s="559"/>
      <c r="K191" s="559"/>
      <c r="L191" s="559"/>
      <c r="M191" s="559"/>
      <c r="N191" s="559"/>
      <c r="O191" s="559"/>
      <c r="P191" s="559"/>
      <c r="Q191" s="559"/>
      <c r="R191" s="559"/>
      <c r="S191" s="559"/>
      <c r="T191" s="559"/>
      <c r="U191" s="559"/>
      <c r="V191" s="559"/>
      <c r="W191" s="559"/>
      <c r="X191" s="559"/>
      <c r="Y191" s="559"/>
      <c r="Z191" s="559"/>
      <c r="AA191" s="559"/>
      <c r="AB191" s="559"/>
      <c r="AC191" s="559"/>
      <c r="AD191" s="559"/>
      <c r="AE191" s="559"/>
    </row>
    <row r="192" spans="1:31" s="3" customFormat="1" ht="14.25" x14ac:dyDescent="0.2">
      <c r="A192" s="2"/>
      <c r="B192" s="559"/>
      <c r="C192" s="559"/>
      <c r="D192" s="559"/>
      <c r="E192" s="559"/>
      <c r="F192" s="559"/>
      <c r="G192" s="559"/>
      <c r="H192" s="559"/>
      <c r="I192" s="559"/>
      <c r="J192" s="559"/>
      <c r="K192" s="559"/>
      <c r="L192" s="559"/>
      <c r="M192" s="559"/>
      <c r="N192" s="559"/>
      <c r="O192" s="559"/>
      <c r="P192" s="559"/>
      <c r="Q192" s="559"/>
      <c r="R192" s="559"/>
      <c r="S192" s="559"/>
      <c r="T192" s="559"/>
      <c r="U192" s="559"/>
      <c r="V192" s="559"/>
      <c r="W192" s="559"/>
      <c r="X192" s="559"/>
      <c r="Y192" s="559"/>
      <c r="Z192" s="559"/>
      <c r="AA192" s="559"/>
      <c r="AB192" s="559"/>
      <c r="AC192" s="559"/>
      <c r="AD192" s="559"/>
      <c r="AE192" s="559"/>
    </row>
    <row r="193" spans="1:31" s="3" customFormat="1" ht="14.25" x14ac:dyDescent="0.2">
      <c r="A193" s="2"/>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row>
    <row r="194" spans="1:31" s="16" customFormat="1" ht="21" customHeight="1" x14ac:dyDescent="0.2">
      <c r="A194" s="14"/>
      <c r="B194" s="619" t="s">
        <v>133</v>
      </c>
      <c r="C194" s="619"/>
      <c r="D194" s="619"/>
      <c r="E194" s="619"/>
      <c r="F194" s="619"/>
      <c r="G194" s="619"/>
      <c r="H194" s="619"/>
      <c r="I194" s="619"/>
      <c r="J194" s="619"/>
      <c r="K194" s="619"/>
      <c r="L194" s="619"/>
      <c r="M194" s="619"/>
      <c r="N194" s="619"/>
      <c r="O194" s="619"/>
      <c r="P194" s="619"/>
      <c r="Q194" s="619"/>
      <c r="R194" s="619"/>
      <c r="S194" s="619"/>
      <c r="T194" s="619"/>
      <c r="U194" s="619"/>
      <c r="V194" s="619"/>
      <c r="W194" s="619"/>
      <c r="X194" s="619"/>
      <c r="Y194" s="619"/>
      <c r="Z194" s="619"/>
      <c r="AA194" s="619"/>
      <c r="AB194" s="619"/>
      <c r="AC194" s="619"/>
      <c r="AD194" s="619"/>
      <c r="AE194" s="619"/>
    </row>
    <row r="195" spans="1:31" s="16" customFormat="1" ht="15" customHeight="1" x14ac:dyDescent="0.2">
      <c r="A195" s="14"/>
      <c r="B195" s="619"/>
      <c r="C195" s="619"/>
      <c r="D195" s="619"/>
      <c r="E195" s="619"/>
      <c r="F195" s="619"/>
      <c r="G195" s="619"/>
      <c r="H195" s="619"/>
      <c r="I195" s="619"/>
      <c r="J195" s="619"/>
      <c r="K195" s="619"/>
      <c r="L195" s="619"/>
      <c r="M195" s="619"/>
      <c r="N195" s="619"/>
      <c r="O195" s="619"/>
      <c r="P195" s="619"/>
      <c r="Q195" s="619"/>
      <c r="R195" s="619"/>
      <c r="S195" s="619"/>
      <c r="T195" s="619"/>
      <c r="U195" s="619"/>
      <c r="V195" s="619"/>
      <c r="W195" s="619"/>
      <c r="X195" s="619"/>
      <c r="Y195" s="619"/>
      <c r="Z195" s="619"/>
      <c r="AA195" s="619"/>
      <c r="AB195" s="619"/>
      <c r="AC195" s="619"/>
      <c r="AD195" s="619"/>
      <c r="AE195" s="619"/>
    </row>
    <row r="196" spans="1:31" s="3" customFormat="1" ht="14.25" customHeight="1" x14ac:dyDescent="0.2">
      <c r="A196" s="2"/>
      <c r="B196" s="620" t="s">
        <v>134</v>
      </c>
      <c r="C196" s="620"/>
      <c r="D196" s="620"/>
      <c r="E196" s="620"/>
      <c r="F196" s="620"/>
      <c r="G196" s="620"/>
      <c r="H196" s="620"/>
      <c r="I196" s="620"/>
      <c r="J196" s="620"/>
      <c r="K196" s="620"/>
      <c r="L196" s="620"/>
      <c r="M196" s="620"/>
      <c r="N196" s="620"/>
      <c r="O196" s="620"/>
      <c r="P196" s="620"/>
      <c r="Q196" s="620"/>
      <c r="R196" s="620"/>
      <c r="S196" s="620"/>
      <c r="T196" s="620"/>
      <c r="U196" s="620"/>
      <c r="V196" s="620"/>
      <c r="W196" s="620"/>
      <c r="X196" s="620"/>
      <c r="Y196" s="620"/>
      <c r="Z196" s="620"/>
      <c r="AA196" s="620"/>
      <c r="AB196" s="620"/>
      <c r="AC196" s="620"/>
      <c r="AD196" s="620"/>
      <c r="AE196" s="620"/>
    </row>
    <row r="197" spans="1:31" s="3" customFormat="1" ht="14.25" x14ac:dyDescent="0.2">
      <c r="A197" s="2"/>
      <c r="I197" s="30"/>
    </row>
    <row r="198" spans="1:31" s="3" customFormat="1" ht="14.25" x14ac:dyDescent="0.2">
      <c r="A198" s="2"/>
      <c r="B198" s="29" t="s">
        <v>135</v>
      </c>
      <c r="C198" s="16"/>
      <c r="D198" s="16"/>
      <c r="E198" s="16"/>
      <c r="F198" s="16"/>
      <c r="G198" s="16"/>
      <c r="H198" s="16"/>
      <c r="I198" s="16"/>
      <c r="J198" s="16"/>
    </row>
    <row r="199" spans="1:31" s="3" customFormat="1" ht="14.25" x14ac:dyDescent="0.2">
      <c r="A199" s="2"/>
    </row>
    <row r="200" spans="1:31" s="3" customFormat="1" ht="14.25" customHeight="1" x14ac:dyDescent="0.2">
      <c r="A200" s="2"/>
      <c r="B200" s="619" t="s">
        <v>136</v>
      </c>
      <c r="C200" s="619"/>
      <c r="D200" s="619"/>
      <c r="E200" s="619"/>
      <c r="F200" s="619"/>
      <c r="G200" s="619"/>
      <c r="H200" s="619"/>
      <c r="I200" s="619"/>
      <c r="J200" s="619"/>
      <c r="K200" s="619"/>
      <c r="L200" s="619"/>
      <c r="M200" s="619"/>
      <c r="N200" s="619"/>
      <c r="O200" s="619"/>
      <c r="P200" s="619"/>
      <c r="Q200" s="619"/>
      <c r="R200" s="619"/>
      <c r="S200" s="619"/>
      <c r="T200" s="619"/>
      <c r="U200" s="619"/>
      <c r="V200" s="619"/>
      <c r="W200" s="619"/>
      <c r="X200" s="619"/>
      <c r="Y200" s="619"/>
      <c r="Z200" s="619"/>
      <c r="AA200" s="619"/>
      <c r="AB200" s="619"/>
      <c r="AC200" s="619"/>
      <c r="AD200" s="619"/>
      <c r="AE200" s="619"/>
    </row>
    <row r="201" spans="1:31" s="3" customFormat="1" ht="14.25" x14ac:dyDescent="0.2">
      <c r="A201" s="2"/>
      <c r="B201" s="619"/>
      <c r="C201" s="619"/>
      <c r="D201" s="619"/>
      <c r="E201" s="619"/>
      <c r="F201" s="619"/>
      <c r="G201" s="619"/>
      <c r="H201" s="619"/>
      <c r="I201" s="619"/>
      <c r="J201" s="619"/>
      <c r="K201" s="619"/>
      <c r="L201" s="619"/>
      <c r="M201" s="619"/>
      <c r="N201" s="619"/>
      <c r="O201" s="619"/>
      <c r="P201" s="619"/>
      <c r="Q201" s="619"/>
      <c r="R201" s="619"/>
      <c r="S201" s="619"/>
      <c r="T201" s="619"/>
      <c r="U201" s="619"/>
      <c r="V201" s="619"/>
      <c r="W201" s="619"/>
      <c r="X201" s="619"/>
      <c r="Y201" s="619"/>
      <c r="Z201" s="619"/>
      <c r="AA201" s="619"/>
      <c r="AB201" s="619"/>
      <c r="AC201" s="619"/>
      <c r="AD201" s="619"/>
      <c r="AE201" s="619"/>
    </row>
    <row r="202" spans="1:31" s="3" customFormat="1" ht="14.25" x14ac:dyDescent="0.2">
      <c r="A202" s="2"/>
    </row>
    <row r="203" spans="1:31" s="3" customFormat="1" ht="14.25" customHeight="1" x14ac:dyDescent="0.2">
      <c r="A203" s="2"/>
      <c r="B203" s="619" t="s">
        <v>137</v>
      </c>
      <c r="C203" s="619"/>
      <c r="D203" s="619"/>
      <c r="E203" s="619"/>
      <c r="F203" s="619"/>
      <c r="G203" s="619"/>
      <c r="H203" s="619"/>
      <c r="I203" s="619"/>
      <c r="J203" s="619"/>
      <c r="K203" s="619"/>
      <c r="L203" s="619"/>
      <c r="M203" s="619"/>
      <c r="N203" s="619"/>
      <c r="O203" s="619"/>
      <c r="P203" s="619"/>
      <c r="Q203" s="619"/>
      <c r="R203" s="619"/>
      <c r="S203" s="619"/>
      <c r="T203" s="619"/>
      <c r="U203" s="619"/>
      <c r="V203" s="619"/>
      <c r="W203" s="619"/>
      <c r="X203" s="619"/>
      <c r="Y203" s="619"/>
      <c r="Z203" s="619"/>
      <c r="AA203" s="619"/>
      <c r="AB203" s="619"/>
      <c r="AC203" s="619"/>
      <c r="AD203" s="619"/>
      <c r="AE203" s="619"/>
    </row>
    <row r="204" spans="1:31" s="3" customFormat="1" ht="14.25" x14ac:dyDescent="0.2">
      <c r="A204" s="2"/>
      <c r="B204" s="619"/>
      <c r="C204" s="619"/>
      <c r="D204" s="619"/>
      <c r="E204" s="619"/>
      <c r="F204" s="619"/>
      <c r="G204" s="619"/>
      <c r="H204" s="619"/>
      <c r="I204" s="619"/>
      <c r="J204" s="619"/>
      <c r="K204" s="619"/>
      <c r="L204" s="619"/>
      <c r="M204" s="619"/>
      <c r="N204" s="619"/>
      <c r="O204" s="619"/>
      <c r="P204" s="619"/>
      <c r="Q204" s="619"/>
      <c r="R204" s="619"/>
      <c r="S204" s="619"/>
      <c r="T204" s="619"/>
      <c r="U204" s="619"/>
      <c r="V204" s="619"/>
      <c r="W204" s="619"/>
      <c r="X204" s="619"/>
      <c r="Y204" s="619"/>
      <c r="Z204" s="619"/>
      <c r="AA204" s="619"/>
      <c r="AB204" s="619"/>
      <c r="AC204" s="619"/>
      <c r="AD204" s="619"/>
      <c r="AE204" s="619"/>
    </row>
    <row r="205" spans="1:31" s="3" customFormat="1" ht="14.25" customHeight="1" x14ac:dyDescent="0.2">
      <c r="A205" s="2"/>
    </row>
    <row r="206" spans="1:31" s="3" customFormat="1" ht="14.25" customHeight="1" x14ac:dyDescent="0.2">
      <c r="A206" s="2"/>
      <c r="B206" s="619" t="s">
        <v>138</v>
      </c>
      <c r="C206" s="619"/>
      <c r="D206" s="619"/>
      <c r="E206" s="619"/>
      <c r="F206" s="619"/>
      <c r="G206" s="619"/>
      <c r="H206" s="619"/>
      <c r="I206" s="619"/>
      <c r="J206" s="619"/>
      <c r="K206" s="619"/>
      <c r="L206" s="619"/>
      <c r="M206" s="619"/>
      <c r="N206" s="619"/>
      <c r="O206" s="619"/>
      <c r="P206" s="619"/>
      <c r="Q206" s="619"/>
      <c r="R206" s="619"/>
      <c r="S206" s="619"/>
      <c r="T206" s="619"/>
      <c r="U206" s="619"/>
      <c r="V206" s="619"/>
      <c r="W206" s="619"/>
      <c r="X206" s="619"/>
      <c r="Y206" s="619"/>
      <c r="Z206" s="619"/>
      <c r="AA206" s="619"/>
      <c r="AB206" s="619"/>
      <c r="AC206" s="619"/>
      <c r="AD206" s="619"/>
      <c r="AE206" s="619"/>
    </row>
    <row r="207" spans="1:31" s="3" customFormat="1" ht="14.25" x14ac:dyDescent="0.2">
      <c r="A207" s="2"/>
    </row>
    <row r="208" spans="1:31" s="3" customFormat="1" ht="14.25" x14ac:dyDescent="0.2">
      <c r="A208" s="2"/>
      <c r="B208" s="29" t="s">
        <v>139</v>
      </c>
      <c r="C208" s="16"/>
      <c r="D208" s="16"/>
      <c r="E208" s="16"/>
    </row>
    <row r="209" spans="1:31" s="3" customFormat="1" ht="14.25" x14ac:dyDescent="0.2">
      <c r="A209" s="2"/>
    </row>
    <row r="210" spans="1:31" s="3" customFormat="1" ht="14.25" customHeight="1" x14ac:dyDescent="0.2">
      <c r="A210" s="2"/>
      <c r="B210" s="619" t="s">
        <v>140</v>
      </c>
      <c r="C210" s="619"/>
      <c r="D210" s="619"/>
      <c r="E210" s="619"/>
      <c r="F210" s="619"/>
      <c r="G210" s="619"/>
      <c r="H210" s="619"/>
      <c r="I210" s="619"/>
      <c r="J210" s="619"/>
      <c r="K210" s="619"/>
      <c r="L210" s="619"/>
      <c r="M210" s="619"/>
      <c r="N210" s="619"/>
      <c r="O210" s="619"/>
      <c r="P210" s="619"/>
      <c r="Q210" s="619"/>
      <c r="R210" s="619"/>
      <c r="S210" s="619"/>
      <c r="T210" s="619"/>
      <c r="U210" s="619"/>
      <c r="V210" s="619"/>
      <c r="W210" s="619"/>
      <c r="X210" s="619"/>
      <c r="Y210" s="619"/>
      <c r="Z210" s="619"/>
      <c r="AA210" s="619"/>
      <c r="AB210" s="619"/>
      <c r="AC210" s="619"/>
      <c r="AD210" s="619"/>
      <c r="AE210" s="619"/>
    </row>
    <row r="211" spans="1:31" s="3" customFormat="1" ht="14.25" x14ac:dyDescent="0.2">
      <c r="A211" s="2"/>
      <c r="B211" s="619"/>
      <c r="C211" s="619"/>
      <c r="D211" s="619"/>
      <c r="E211" s="619"/>
      <c r="F211" s="619"/>
      <c r="G211" s="619"/>
      <c r="H211" s="619"/>
      <c r="I211" s="619"/>
      <c r="J211" s="619"/>
      <c r="K211" s="619"/>
      <c r="L211" s="619"/>
      <c r="M211" s="619"/>
      <c r="N211" s="619"/>
      <c r="O211" s="619"/>
      <c r="P211" s="619"/>
      <c r="Q211" s="619"/>
      <c r="R211" s="619"/>
      <c r="S211" s="619"/>
      <c r="T211" s="619"/>
      <c r="U211" s="619"/>
      <c r="V211" s="619"/>
      <c r="W211" s="619"/>
      <c r="X211" s="619"/>
      <c r="Y211" s="619"/>
      <c r="Z211" s="619"/>
      <c r="AA211" s="619"/>
      <c r="AB211" s="619"/>
      <c r="AC211" s="619"/>
      <c r="AD211" s="619"/>
      <c r="AE211" s="619"/>
    </row>
    <row r="212" spans="1:31" s="3" customFormat="1" ht="14.25" x14ac:dyDescent="0.2">
      <c r="A212" s="2"/>
    </row>
    <row r="213" spans="1:31" s="3" customFormat="1" ht="14.25" x14ac:dyDescent="0.2">
      <c r="A213" s="2"/>
      <c r="B213" s="29" t="s">
        <v>141</v>
      </c>
      <c r="C213" s="16"/>
      <c r="D213" s="16"/>
      <c r="E213" s="16"/>
      <c r="F213" s="16"/>
      <c r="G213" s="16"/>
    </row>
    <row r="214" spans="1:31" s="3" customFormat="1" ht="14.25" x14ac:dyDescent="0.2">
      <c r="A214" s="2"/>
    </row>
    <row r="215" spans="1:31" s="14" customFormat="1" ht="14.25" customHeight="1" x14ac:dyDescent="0.2">
      <c r="B215" s="411" t="s">
        <v>142</v>
      </c>
      <c r="C215" s="411"/>
      <c r="D215" s="411"/>
      <c r="E215" s="411"/>
      <c r="F215" s="411"/>
      <c r="G215" s="411"/>
      <c r="H215" s="411"/>
      <c r="I215" s="411"/>
      <c r="J215" s="411"/>
      <c r="K215" s="411"/>
      <c r="L215" s="411"/>
      <c r="M215" s="411"/>
      <c r="N215" s="411"/>
      <c r="O215" s="411"/>
      <c r="P215" s="411"/>
      <c r="Q215" s="411"/>
      <c r="R215" s="411"/>
      <c r="S215" s="411"/>
      <c r="T215" s="411"/>
      <c r="U215" s="411"/>
      <c r="V215" s="411"/>
      <c r="W215" s="411"/>
      <c r="X215" s="411"/>
      <c r="Y215" s="411"/>
      <c r="Z215" s="411"/>
      <c r="AA215" s="411"/>
      <c r="AB215" s="411"/>
      <c r="AC215" s="411"/>
      <c r="AD215" s="411"/>
      <c r="AE215" s="411"/>
    </row>
    <row r="216" spans="1:31" s="14" customFormat="1" ht="14.25" customHeight="1" x14ac:dyDescent="0.2">
      <c r="B216" s="411"/>
      <c r="C216" s="411"/>
      <c r="D216" s="411"/>
      <c r="E216" s="411"/>
      <c r="F216" s="411"/>
      <c r="G216" s="411"/>
      <c r="H216" s="411"/>
      <c r="I216" s="411"/>
      <c r="J216" s="411"/>
      <c r="K216" s="411"/>
      <c r="L216" s="411"/>
      <c r="M216" s="411"/>
      <c r="N216" s="411"/>
      <c r="O216" s="411"/>
      <c r="P216" s="411"/>
      <c r="Q216" s="411"/>
      <c r="R216" s="411"/>
      <c r="S216" s="411"/>
      <c r="T216" s="411"/>
      <c r="U216" s="411"/>
      <c r="V216" s="411"/>
      <c r="W216" s="411"/>
      <c r="X216" s="411"/>
      <c r="Y216" s="411"/>
      <c r="Z216" s="411"/>
      <c r="AA216" s="411"/>
      <c r="AB216" s="411"/>
      <c r="AC216" s="411"/>
      <c r="AD216" s="411"/>
      <c r="AE216" s="411"/>
    </row>
    <row r="217" spans="1:31" s="14" customFormat="1" ht="14.25" customHeight="1" x14ac:dyDescent="0.2">
      <c r="B217" s="411"/>
      <c r="C217" s="411"/>
      <c r="D217" s="411"/>
      <c r="E217" s="411"/>
      <c r="F217" s="411"/>
      <c r="G217" s="411"/>
      <c r="H217" s="411"/>
      <c r="I217" s="411"/>
      <c r="J217" s="411"/>
      <c r="K217" s="411"/>
      <c r="L217" s="411"/>
      <c r="M217" s="411"/>
      <c r="N217" s="411"/>
      <c r="O217" s="411"/>
      <c r="P217" s="411"/>
      <c r="Q217" s="411"/>
      <c r="R217" s="411"/>
      <c r="S217" s="411"/>
      <c r="T217" s="411"/>
      <c r="U217" s="411"/>
      <c r="V217" s="411"/>
      <c r="W217" s="411"/>
      <c r="X217" s="411"/>
      <c r="Y217" s="411"/>
      <c r="Z217" s="411"/>
      <c r="AA217" s="411"/>
      <c r="AB217" s="411"/>
      <c r="AC217" s="411"/>
      <c r="AD217" s="411"/>
      <c r="AE217" s="411"/>
    </row>
    <row r="218" spans="1:31" s="16" customFormat="1" ht="12.75" x14ac:dyDescent="0.2">
      <c r="A218" s="14"/>
      <c r="B218" s="411"/>
      <c r="C218" s="411"/>
      <c r="D218" s="411"/>
      <c r="E218" s="411"/>
      <c r="F218" s="411"/>
      <c r="G218" s="411"/>
      <c r="H218" s="411"/>
      <c r="I218" s="411"/>
      <c r="J218" s="411"/>
      <c r="K218" s="411"/>
      <c r="L218" s="411"/>
      <c r="M218" s="411"/>
      <c r="N218" s="411"/>
      <c r="O218" s="411"/>
      <c r="P218" s="411"/>
      <c r="Q218" s="411"/>
      <c r="R218" s="411"/>
      <c r="S218" s="411"/>
      <c r="T218" s="411"/>
      <c r="U218" s="411"/>
      <c r="V218" s="411"/>
      <c r="W218" s="411"/>
      <c r="X218" s="411"/>
      <c r="Y218" s="411"/>
      <c r="Z218" s="411"/>
      <c r="AA218" s="411"/>
      <c r="AB218" s="411"/>
      <c r="AC218" s="411"/>
      <c r="AD218" s="411"/>
      <c r="AE218" s="411"/>
    </row>
    <row r="219" spans="1:31" s="3" customFormat="1" ht="14.25" x14ac:dyDescent="0.2">
      <c r="A219" s="2"/>
      <c r="B219" s="29" t="s">
        <v>143</v>
      </c>
      <c r="C219" s="16"/>
      <c r="D219" s="16"/>
      <c r="E219" s="16"/>
      <c r="F219" s="16"/>
    </row>
    <row r="220" spans="1:31" s="3" customFormat="1" ht="14.25" x14ac:dyDescent="0.2">
      <c r="A220" s="2"/>
    </row>
    <row r="221" spans="1:31" s="16" customFormat="1" ht="12.75" customHeight="1" x14ac:dyDescent="0.2">
      <c r="A221" s="14"/>
      <c r="B221" s="619" t="s">
        <v>144</v>
      </c>
      <c r="C221" s="619"/>
      <c r="D221" s="619"/>
      <c r="E221" s="619"/>
      <c r="F221" s="619"/>
      <c r="G221" s="619"/>
      <c r="H221" s="619"/>
      <c r="I221" s="619"/>
      <c r="J221" s="619"/>
      <c r="K221" s="619"/>
      <c r="L221" s="619"/>
      <c r="M221" s="619"/>
      <c r="N221" s="619"/>
      <c r="O221" s="619"/>
      <c r="P221" s="619"/>
      <c r="Q221" s="619"/>
      <c r="R221" s="619"/>
      <c r="S221" s="619"/>
      <c r="T221" s="619"/>
      <c r="U221" s="619"/>
      <c r="V221" s="619"/>
      <c r="W221" s="619"/>
      <c r="X221" s="619"/>
      <c r="Y221" s="619"/>
      <c r="Z221" s="619"/>
      <c r="AA221" s="619"/>
      <c r="AB221" s="619"/>
      <c r="AC221" s="619"/>
      <c r="AD221" s="619"/>
      <c r="AE221" s="619"/>
    </row>
    <row r="222" spans="1:31" s="16" customFormat="1" ht="12.75" x14ac:dyDescent="0.2">
      <c r="A222" s="14"/>
      <c r="B222" s="619"/>
      <c r="C222" s="619"/>
      <c r="D222" s="619"/>
      <c r="E222" s="619"/>
      <c r="F222" s="619"/>
      <c r="G222" s="619"/>
      <c r="H222" s="619"/>
      <c r="I222" s="619"/>
      <c r="J222" s="619"/>
      <c r="K222" s="619"/>
      <c r="L222" s="619"/>
      <c r="M222" s="619"/>
      <c r="N222" s="619"/>
      <c r="O222" s="619"/>
      <c r="P222" s="619"/>
      <c r="Q222" s="619"/>
      <c r="R222" s="619"/>
      <c r="S222" s="619"/>
      <c r="T222" s="619"/>
      <c r="U222" s="619"/>
      <c r="V222" s="619"/>
      <c r="W222" s="619"/>
      <c r="X222" s="619"/>
      <c r="Y222" s="619"/>
      <c r="Z222" s="619"/>
      <c r="AA222" s="619"/>
      <c r="AB222" s="619"/>
      <c r="AC222" s="619"/>
      <c r="AD222" s="619"/>
      <c r="AE222" s="619"/>
    </row>
    <row r="223" spans="1:31" s="16" customFormat="1" ht="12.75" x14ac:dyDescent="0.2">
      <c r="A223" s="14"/>
      <c r="B223" s="619"/>
      <c r="C223" s="619"/>
      <c r="D223" s="619"/>
      <c r="E223" s="619"/>
      <c r="F223" s="619"/>
      <c r="G223" s="619"/>
      <c r="H223" s="619"/>
      <c r="I223" s="619"/>
      <c r="J223" s="619"/>
      <c r="K223" s="619"/>
      <c r="L223" s="619"/>
      <c r="M223" s="619"/>
      <c r="N223" s="619"/>
      <c r="O223" s="619"/>
      <c r="P223" s="619"/>
      <c r="Q223" s="619"/>
      <c r="R223" s="619"/>
      <c r="S223" s="619"/>
      <c r="T223" s="619"/>
      <c r="U223" s="619"/>
      <c r="V223" s="619"/>
      <c r="W223" s="619"/>
      <c r="X223" s="619"/>
      <c r="Y223" s="619"/>
      <c r="Z223" s="619"/>
      <c r="AA223" s="619"/>
      <c r="AB223" s="619"/>
      <c r="AC223" s="619"/>
      <c r="AD223" s="619"/>
      <c r="AE223" s="619"/>
    </row>
    <row r="224" spans="1:31" s="16" customFormat="1" ht="12.75" x14ac:dyDescent="0.2">
      <c r="A224" s="14"/>
      <c r="B224" s="619"/>
      <c r="C224" s="619"/>
      <c r="D224" s="619"/>
      <c r="E224" s="619"/>
      <c r="F224" s="619"/>
      <c r="G224" s="619"/>
      <c r="H224" s="619"/>
      <c r="I224" s="619"/>
      <c r="J224" s="619"/>
      <c r="K224" s="619"/>
      <c r="L224" s="619"/>
      <c r="M224" s="619"/>
      <c r="N224" s="619"/>
      <c r="O224" s="619"/>
      <c r="P224" s="619"/>
      <c r="Q224" s="619"/>
      <c r="R224" s="619"/>
      <c r="S224" s="619"/>
      <c r="T224" s="619"/>
      <c r="U224" s="619"/>
      <c r="V224" s="619"/>
      <c r="W224" s="619"/>
      <c r="X224" s="619"/>
      <c r="Y224" s="619"/>
      <c r="Z224" s="619"/>
      <c r="AA224" s="619"/>
      <c r="AB224" s="619"/>
      <c r="AC224" s="619"/>
      <c r="AD224" s="619"/>
      <c r="AE224" s="619"/>
    </row>
    <row r="225" spans="1:31" s="3" customFormat="1" ht="14.25" customHeight="1" x14ac:dyDescent="0.2">
      <c r="A225" s="2"/>
      <c r="B225" s="3" t="s">
        <v>145</v>
      </c>
      <c r="C225" s="619" t="s">
        <v>146</v>
      </c>
      <c r="D225" s="619"/>
      <c r="E225" s="619"/>
      <c r="F225" s="619"/>
      <c r="G225" s="619"/>
      <c r="H225" s="619"/>
      <c r="I225" s="619"/>
      <c r="J225" s="619"/>
      <c r="K225" s="619"/>
      <c r="L225" s="619"/>
      <c r="M225" s="619"/>
      <c r="N225" s="619"/>
      <c r="O225" s="619"/>
      <c r="P225" s="619"/>
      <c r="Q225" s="619"/>
      <c r="R225" s="619"/>
      <c r="S225" s="619"/>
      <c r="T225" s="619"/>
      <c r="U225" s="619"/>
      <c r="V225" s="619"/>
      <c r="W225" s="619"/>
      <c r="X225" s="619"/>
      <c r="Y225" s="619"/>
      <c r="Z225" s="619"/>
      <c r="AA225" s="619"/>
      <c r="AB225" s="619"/>
      <c r="AC225" s="619"/>
      <c r="AD225" s="619"/>
      <c r="AE225" s="619"/>
    </row>
    <row r="226" spans="1:31" s="3" customFormat="1" ht="14.25" x14ac:dyDescent="0.2">
      <c r="A226" s="2"/>
      <c r="C226" s="619"/>
      <c r="D226" s="619"/>
      <c r="E226" s="619"/>
      <c r="F226" s="619"/>
      <c r="G226" s="619"/>
      <c r="H226" s="619"/>
      <c r="I226" s="619"/>
      <c r="J226" s="619"/>
      <c r="K226" s="619"/>
      <c r="L226" s="619"/>
      <c r="M226" s="619"/>
      <c r="N226" s="619"/>
      <c r="O226" s="619"/>
      <c r="P226" s="619"/>
      <c r="Q226" s="619"/>
      <c r="R226" s="619"/>
      <c r="S226" s="619"/>
      <c r="T226" s="619"/>
      <c r="U226" s="619"/>
      <c r="V226" s="619"/>
      <c r="W226" s="619"/>
      <c r="X226" s="619"/>
      <c r="Y226" s="619"/>
      <c r="Z226" s="619"/>
      <c r="AA226" s="619"/>
      <c r="AB226" s="619"/>
      <c r="AC226" s="619"/>
      <c r="AD226" s="619"/>
      <c r="AE226" s="619"/>
    </row>
    <row r="227" spans="1:31" s="3" customFormat="1" ht="14.25" x14ac:dyDescent="0.2">
      <c r="A227" s="2"/>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row>
    <row r="228" spans="1:31" s="2" customFormat="1" ht="14.25" customHeight="1" x14ac:dyDescent="0.2">
      <c r="B228" s="2" t="s">
        <v>145</v>
      </c>
      <c r="C228" s="559" t="s">
        <v>147</v>
      </c>
      <c r="D228" s="559"/>
      <c r="E228" s="559"/>
      <c r="F228" s="559"/>
      <c r="G228" s="559"/>
      <c r="H228" s="559"/>
      <c r="I228" s="559"/>
      <c r="J228" s="559"/>
      <c r="K228" s="559"/>
      <c r="L228" s="559"/>
      <c r="M228" s="559"/>
      <c r="N228" s="559"/>
      <c r="O228" s="559"/>
      <c r="P228" s="559"/>
      <c r="Q228" s="559"/>
      <c r="R228" s="559"/>
      <c r="S228" s="559"/>
      <c r="T228" s="559"/>
      <c r="U228" s="559"/>
      <c r="V228" s="559"/>
      <c r="W228" s="559"/>
      <c r="X228" s="559"/>
      <c r="Y228" s="559"/>
      <c r="Z228" s="559"/>
      <c r="AA228" s="559"/>
      <c r="AB228" s="559"/>
      <c r="AC228" s="559"/>
      <c r="AD228" s="559"/>
      <c r="AE228" s="559"/>
    </row>
    <row r="229" spans="1:31" s="2" customFormat="1" ht="14.25" x14ac:dyDescent="0.2">
      <c r="C229" s="559"/>
      <c r="D229" s="559"/>
      <c r="E229" s="559"/>
      <c r="F229" s="559"/>
      <c r="G229" s="559"/>
      <c r="H229" s="559"/>
      <c r="I229" s="559"/>
      <c r="J229" s="559"/>
      <c r="K229" s="559"/>
      <c r="L229" s="559"/>
      <c r="M229" s="559"/>
      <c r="N229" s="559"/>
      <c r="O229" s="559"/>
      <c r="P229" s="559"/>
      <c r="Q229" s="559"/>
      <c r="R229" s="559"/>
      <c r="S229" s="559"/>
      <c r="T229" s="559"/>
      <c r="U229" s="559"/>
      <c r="V229" s="559"/>
      <c r="W229" s="559"/>
      <c r="X229" s="559"/>
      <c r="Y229" s="559"/>
      <c r="Z229" s="559"/>
      <c r="AA229" s="559"/>
      <c r="AB229" s="559"/>
      <c r="AC229" s="559"/>
      <c r="AD229" s="559"/>
      <c r="AE229" s="559"/>
    </row>
    <row r="230" spans="1:31" s="3" customFormat="1" ht="14.25" customHeight="1" x14ac:dyDescent="0.2">
      <c r="A230" s="2"/>
      <c r="B230" s="3" t="s">
        <v>145</v>
      </c>
      <c r="C230" s="619" t="s">
        <v>148</v>
      </c>
      <c r="D230" s="619"/>
      <c r="E230" s="619"/>
      <c r="F230" s="619"/>
      <c r="G230" s="619"/>
      <c r="H230" s="619"/>
      <c r="I230" s="619"/>
      <c r="J230" s="619"/>
      <c r="K230" s="619"/>
      <c r="L230" s="619"/>
      <c r="M230" s="619"/>
      <c r="N230" s="619"/>
      <c r="O230" s="619"/>
      <c r="P230" s="619"/>
      <c r="Q230" s="619"/>
      <c r="R230" s="619"/>
      <c r="S230" s="619"/>
      <c r="T230" s="619"/>
      <c r="U230" s="619"/>
      <c r="V230" s="619"/>
      <c r="W230" s="619"/>
      <c r="X230" s="619"/>
      <c r="Y230" s="619"/>
      <c r="Z230" s="619"/>
      <c r="AA230" s="619"/>
      <c r="AB230" s="619"/>
      <c r="AC230" s="619"/>
      <c r="AD230" s="619"/>
      <c r="AE230" s="619"/>
    </row>
    <row r="231" spans="1:31" s="3" customFormat="1" ht="14.25" x14ac:dyDescent="0.2">
      <c r="A231" s="2"/>
    </row>
    <row r="232" spans="1:31" s="3" customFormat="1" ht="14.25" customHeight="1" x14ac:dyDescent="0.2">
      <c r="A232" s="2"/>
      <c r="B232" s="619" t="s">
        <v>149</v>
      </c>
      <c r="C232" s="619"/>
      <c r="D232" s="619"/>
      <c r="E232" s="619"/>
      <c r="F232" s="619"/>
      <c r="G232" s="619"/>
      <c r="H232" s="619"/>
      <c r="I232" s="619"/>
      <c r="J232" s="619"/>
      <c r="K232" s="619"/>
      <c r="L232" s="619"/>
      <c r="M232" s="619"/>
      <c r="N232" s="619"/>
      <c r="O232" s="619"/>
      <c r="P232" s="619"/>
      <c r="Q232" s="619"/>
      <c r="R232" s="619"/>
      <c r="S232" s="619"/>
      <c r="T232" s="619"/>
      <c r="U232" s="619"/>
      <c r="V232" s="619"/>
      <c r="W232" s="619"/>
      <c r="X232" s="619"/>
      <c r="Y232" s="619"/>
      <c r="Z232" s="619"/>
      <c r="AA232" s="619"/>
      <c r="AB232" s="619"/>
      <c r="AC232" s="619"/>
      <c r="AD232" s="619"/>
      <c r="AE232" s="619"/>
    </row>
    <row r="233" spans="1:31" s="3" customFormat="1" ht="14.25" x14ac:dyDescent="0.2">
      <c r="A233" s="2"/>
    </row>
    <row r="234" spans="1:31" s="3" customFormat="1" ht="14.25" x14ac:dyDescent="0.2">
      <c r="A234" s="2"/>
      <c r="B234" s="29" t="s">
        <v>150</v>
      </c>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row>
    <row r="235" spans="1:31" s="3" customFormat="1" ht="14.25" x14ac:dyDescent="0.2">
      <c r="A235" s="2"/>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row>
    <row r="236" spans="1:31" s="3" customFormat="1" ht="14.25" customHeight="1" x14ac:dyDescent="0.2">
      <c r="A236" s="2"/>
      <c r="B236" s="16" t="s">
        <v>151</v>
      </c>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row>
    <row r="237" spans="1:31" s="3" customFormat="1" ht="14.25" customHeight="1" x14ac:dyDescent="0.2">
      <c r="A237" s="2"/>
      <c r="B237" s="16"/>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row>
    <row r="238" spans="1:31" s="3" customFormat="1" ht="14.25" customHeight="1" x14ac:dyDescent="0.2">
      <c r="A238" s="2"/>
      <c r="B238" s="32" t="s">
        <v>152</v>
      </c>
      <c r="C238" s="726" t="s">
        <v>153</v>
      </c>
      <c r="D238" s="726"/>
      <c r="E238" s="726"/>
      <c r="F238" s="726"/>
      <c r="G238" s="726"/>
      <c r="H238" s="726"/>
      <c r="I238" s="726"/>
      <c r="J238" s="726"/>
      <c r="K238" s="726"/>
      <c r="L238" s="726"/>
      <c r="M238" s="726"/>
      <c r="N238" s="726"/>
      <c r="O238" s="726"/>
      <c r="P238" s="726"/>
      <c r="Q238" s="726"/>
      <c r="R238" s="726"/>
      <c r="S238" s="726"/>
      <c r="T238" s="726"/>
      <c r="U238" s="726"/>
      <c r="V238" s="726"/>
      <c r="W238" s="726"/>
      <c r="X238" s="726"/>
      <c r="Y238" s="726"/>
      <c r="Z238" s="726"/>
      <c r="AA238" s="726"/>
      <c r="AB238" s="726"/>
      <c r="AC238" s="726"/>
      <c r="AD238" s="726"/>
      <c r="AE238" s="726"/>
    </row>
    <row r="239" spans="1:31" s="3" customFormat="1" ht="14.25" customHeight="1" x14ac:dyDescent="0.2">
      <c r="A239" s="2"/>
      <c r="B239" s="33"/>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row>
    <row r="240" spans="1:31" s="3" customFormat="1" ht="14.25" customHeight="1" x14ac:dyDescent="0.2">
      <c r="A240" s="2"/>
      <c r="B240" s="411" t="s">
        <v>154</v>
      </c>
      <c r="C240" s="411"/>
      <c r="D240" s="411"/>
      <c r="E240" s="411"/>
      <c r="F240" s="411"/>
      <c r="G240" s="411"/>
      <c r="H240" s="411"/>
      <c r="I240" s="411"/>
      <c r="J240" s="411"/>
      <c r="K240" s="411"/>
      <c r="L240" s="411"/>
      <c r="M240" s="411"/>
      <c r="N240" s="411"/>
      <c r="O240" s="411"/>
      <c r="P240" s="411"/>
      <c r="Q240" s="411"/>
      <c r="R240" s="411"/>
      <c r="S240" s="411"/>
      <c r="T240" s="411"/>
      <c r="U240" s="411"/>
      <c r="V240" s="411"/>
      <c r="W240" s="411"/>
      <c r="X240" s="411"/>
      <c r="Y240" s="411"/>
      <c r="Z240" s="411"/>
      <c r="AA240" s="411"/>
      <c r="AB240" s="411"/>
      <c r="AC240" s="411"/>
      <c r="AD240" s="411"/>
      <c r="AE240" s="411"/>
    </row>
    <row r="241" spans="1:31" s="3" customFormat="1" ht="14.25" customHeight="1" x14ac:dyDescent="0.2">
      <c r="A241" s="2"/>
      <c r="B241" s="411"/>
      <c r="C241" s="411"/>
      <c r="D241" s="411"/>
      <c r="E241" s="411"/>
      <c r="F241" s="411"/>
      <c r="G241" s="411"/>
      <c r="H241" s="411"/>
      <c r="I241" s="411"/>
      <c r="J241" s="411"/>
      <c r="K241" s="411"/>
      <c r="L241" s="411"/>
      <c r="M241" s="411"/>
      <c r="N241" s="411"/>
      <c r="O241" s="411"/>
      <c r="P241" s="411"/>
      <c r="Q241" s="411"/>
      <c r="R241" s="411"/>
      <c r="S241" s="411"/>
      <c r="T241" s="411"/>
      <c r="U241" s="411"/>
      <c r="V241" s="411"/>
      <c r="W241" s="411"/>
      <c r="X241" s="411"/>
      <c r="Y241" s="411"/>
      <c r="Z241" s="411"/>
      <c r="AA241" s="411"/>
      <c r="AB241" s="411"/>
      <c r="AC241" s="411"/>
      <c r="AD241" s="411"/>
      <c r="AE241" s="411"/>
    </row>
    <row r="242" spans="1:31" s="3" customFormat="1" ht="14.25" customHeight="1" x14ac:dyDescent="0.2">
      <c r="A242" s="2"/>
      <c r="B242" s="411"/>
      <c r="C242" s="411"/>
      <c r="D242" s="411"/>
      <c r="E242" s="411"/>
      <c r="F242" s="411"/>
      <c r="G242" s="411"/>
      <c r="H242" s="411"/>
      <c r="I242" s="411"/>
      <c r="J242" s="411"/>
      <c r="K242" s="411"/>
      <c r="L242" s="411"/>
      <c r="M242" s="411"/>
      <c r="N242" s="411"/>
      <c r="O242" s="411"/>
      <c r="P242" s="411"/>
      <c r="Q242" s="411"/>
      <c r="R242" s="411"/>
      <c r="S242" s="411"/>
      <c r="T242" s="411"/>
      <c r="U242" s="411"/>
      <c r="V242" s="411"/>
      <c r="W242" s="411"/>
      <c r="X242" s="411"/>
      <c r="Y242" s="411"/>
      <c r="Z242" s="411"/>
      <c r="AA242" s="411"/>
      <c r="AB242" s="411"/>
      <c r="AC242" s="411"/>
      <c r="AD242" s="411"/>
      <c r="AE242" s="411"/>
    </row>
    <row r="243" spans="1:31" s="3" customFormat="1" ht="14.25" customHeight="1" x14ac:dyDescent="0.2">
      <c r="A243" s="2"/>
      <c r="B243" s="411"/>
      <c r="C243" s="411"/>
      <c r="D243" s="411"/>
      <c r="E243" s="411"/>
      <c r="F243" s="411"/>
      <c r="G243" s="411"/>
      <c r="H243" s="411"/>
      <c r="I243" s="411"/>
      <c r="J243" s="411"/>
      <c r="K243" s="411"/>
      <c r="L243" s="411"/>
      <c r="M243" s="411"/>
      <c r="N243" s="411"/>
      <c r="O243" s="411"/>
      <c r="P243" s="411"/>
      <c r="Q243" s="411"/>
      <c r="R243" s="411"/>
      <c r="S243" s="411"/>
      <c r="T243" s="411"/>
      <c r="U243" s="411"/>
      <c r="V243" s="411"/>
      <c r="W243" s="411"/>
      <c r="X243" s="411"/>
      <c r="Y243" s="411"/>
      <c r="Z243" s="411"/>
      <c r="AA243" s="411"/>
      <c r="AB243" s="411"/>
      <c r="AC243" s="411"/>
      <c r="AD243" s="411"/>
      <c r="AE243" s="411"/>
    </row>
    <row r="244" spans="1:31" s="3" customFormat="1" ht="14.25" x14ac:dyDescent="0.2">
      <c r="A244" s="2"/>
      <c r="B244" s="13" t="s">
        <v>155</v>
      </c>
    </row>
    <row r="245" spans="1:31" s="3" customFormat="1" ht="14.25" x14ac:dyDescent="0.2">
      <c r="A245" s="2"/>
    </row>
    <row r="246" spans="1:31" s="3" customFormat="1" ht="14.25" x14ac:dyDescent="0.2">
      <c r="A246" s="2"/>
      <c r="B246" s="13" t="s">
        <v>156</v>
      </c>
      <c r="C246" s="16"/>
      <c r="D246" s="16"/>
    </row>
    <row r="247" spans="1:31" s="3" customFormat="1" ht="14.25" x14ac:dyDescent="0.2">
      <c r="A247" s="2"/>
    </row>
    <row r="248" spans="1:31" s="3" customFormat="1" ht="14.25" x14ac:dyDescent="0.2">
      <c r="A248" s="2"/>
      <c r="B248" s="16" t="s">
        <v>157</v>
      </c>
    </row>
    <row r="249" spans="1:31" s="3" customFormat="1" ht="15" thickBot="1" x14ac:dyDescent="0.25">
      <c r="A249" s="2"/>
    </row>
    <row r="250" spans="1:31" s="3" customFormat="1" ht="15" customHeight="1" thickBot="1" x14ac:dyDescent="0.25">
      <c r="A250" s="2"/>
      <c r="B250" s="320" t="s">
        <v>158</v>
      </c>
      <c r="C250" s="321"/>
      <c r="D250" s="321"/>
      <c r="E250" s="321"/>
      <c r="F250" s="321"/>
      <c r="G250" s="322"/>
      <c r="H250" s="176" t="s">
        <v>54</v>
      </c>
      <c r="I250" s="177"/>
      <c r="J250" s="177"/>
      <c r="K250" s="177"/>
      <c r="L250" s="177"/>
      <c r="M250" s="177"/>
      <c r="N250" s="177"/>
      <c r="O250" s="177"/>
      <c r="P250" s="177"/>
      <c r="Q250" s="177"/>
      <c r="R250" s="177"/>
      <c r="S250" s="177"/>
      <c r="T250" s="177"/>
      <c r="U250" s="177"/>
      <c r="V250" s="177"/>
      <c r="W250" s="177"/>
      <c r="X250" s="177"/>
      <c r="Y250" s="177"/>
      <c r="Z250" s="177"/>
      <c r="AA250" s="177"/>
      <c r="AB250" s="177"/>
      <c r="AC250" s="177"/>
      <c r="AD250" s="177"/>
      <c r="AE250" s="178"/>
    </row>
    <row r="251" spans="1:31" s="3" customFormat="1" ht="45" customHeight="1" thickBot="1" x14ac:dyDescent="0.25">
      <c r="A251" s="2"/>
      <c r="B251" s="323"/>
      <c r="C251" s="324"/>
      <c r="D251" s="324"/>
      <c r="E251" s="324"/>
      <c r="F251" s="324"/>
      <c r="G251" s="325"/>
      <c r="H251" s="179" t="s">
        <v>159</v>
      </c>
      <c r="I251" s="180"/>
      <c r="J251" s="181"/>
      <c r="K251" s="179" t="s">
        <v>86</v>
      </c>
      <c r="L251" s="180"/>
      <c r="M251" s="181"/>
      <c r="N251" s="179" t="s">
        <v>160</v>
      </c>
      <c r="O251" s="180"/>
      <c r="P251" s="181"/>
      <c r="Q251" s="179" t="s">
        <v>161</v>
      </c>
      <c r="R251" s="180"/>
      <c r="S251" s="181"/>
      <c r="T251" s="179" t="s">
        <v>162</v>
      </c>
      <c r="U251" s="180"/>
      <c r="V251" s="181"/>
      <c r="W251" s="179" t="s">
        <v>163</v>
      </c>
      <c r="X251" s="180"/>
      <c r="Y251" s="181"/>
      <c r="Z251" s="179" t="s">
        <v>164</v>
      </c>
      <c r="AA251" s="180"/>
      <c r="AB251" s="181"/>
      <c r="AC251" s="179" t="s">
        <v>66</v>
      </c>
      <c r="AD251" s="180"/>
      <c r="AE251" s="181"/>
    </row>
    <row r="252" spans="1:31" s="3" customFormat="1" ht="14.25" customHeight="1" thickBot="1" x14ac:dyDescent="0.25">
      <c r="A252" s="2"/>
      <c r="B252" s="608" t="s">
        <v>165</v>
      </c>
      <c r="C252" s="715"/>
      <c r="D252" s="715"/>
      <c r="E252" s="715"/>
      <c r="F252" s="715"/>
      <c r="G252" s="715"/>
      <c r="H252" s="715"/>
      <c r="I252" s="715"/>
      <c r="J252" s="715"/>
      <c r="K252" s="715"/>
      <c r="L252" s="715"/>
      <c r="M252" s="715"/>
      <c r="N252" s="715"/>
      <c r="O252" s="715"/>
      <c r="P252" s="715"/>
      <c r="Q252" s="715"/>
      <c r="R252" s="715"/>
      <c r="S252" s="715"/>
      <c r="T252" s="715"/>
      <c r="U252" s="715"/>
      <c r="V252" s="715"/>
      <c r="W252" s="715"/>
      <c r="X252" s="715"/>
      <c r="Y252" s="715"/>
      <c r="Z252" s="715"/>
      <c r="AA252" s="715"/>
      <c r="AB252" s="715"/>
      <c r="AC252" s="715"/>
      <c r="AD252" s="715"/>
      <c r="AE252" s="719"/>
    </row>
    <row r="253" spans="1:31" s="3" customFormat="1" ht="21.75" customHeight="1" x14ac:dyDescent="0.2">
      <c r="A253" s="2"/>
      <c r="B253" s="337" t="s">
        <v>166</v>
      </c>
      <c r="C253" s="338"/>
      <c r="D253" s="338"/>
      <c r="E253" s="338"/>
      <c r="F253" s="338"/>
      <c r="G253" s="339"/>
      <c r="H253" s="164"/>
      <c r="I253" s="165"/>
      <c r="J253" s="166"/>
      <c r="K253" s="164">
        <v>58034</v>
      </c>
      <c r="L253" s="165"/>
      <c r="M253" s="166"/>
      <c r="N253" s="164"/>
      <c r="O253" s="165"/>
      <c r="P253" s="166"/>
      <c r="Q253" s="164"/>
      <c r="R253" s="165"/>
      <c r="S253" s="166"/>
      <c r="T253" s="164">
        <v>13753</v>
      </c>
      <c r="U253" s="165"/>
      <c r="V253" s="166"/>
      <c r="W253" s="164">
        <v>0</v>
      </c>
      <c r="X253" s="165"/>
      <c r="Y253" s="166"/>
      <c r="Z253" s="164"/>
      <c r="AA253" s="165"/>
      <c r="AB253" s="166"/>
      <c r="AC253" s="674">
        <f>SUM(H253:AB253)</f>
        <v>71787</v>
      </c>
      <c r="AD253" s="675"/>
      <c r="AE253" s="676"/>
    </row>
    <row r="254" spans="1:31" s="3" customFormat="1" ht="14.25" customHeight="1" x14ac:dyDescent="0.2">
      <c r="A254" s="2"/>
      <c r="B254" s="216" t="s">
        <v>167</v>
      </c>
      <c r="C254" s="217"/>
      <c r="D254" s="217"/>
      <c r="E254" s="217"/>
      <c r="F254" s="217"/>
      <c r="G254" s="543"/>
      <c r="H254" s="146"/>
      <c r="I254" s="147"/>
      <c r="J254" s="148"/>
      <c r="K254" s="146"/>
      <c r="L254" s="147"/>
      <c r="M254" s="148"/>
      <c r="N254" s="146"/>
      <c r="O254" s="147"/>
      <c r="P254" s="148"/>
      <c r="Q254" s="146"/>
      <c r="R254" s="147"/>
      <c r="S254" s="148"/>
      <c r="T254" s="146"/>
      <c r="U254" s="147"/>
      <c r="V254" s="148"/>
      <c r="W254" s="146"/>
      <c r="X254" s="147"/>
      <c r="Y254" s="148"/>
      <c r="Z254" s="146"/>
      <c r="AA254" s="147"/>
      <c r="AB254" s="148"/>
      <c r="AC254" s="662">
        <f>SUM(H254:AB254)</f>
        <v>0</v>
      </c>
      <c r="AD254" s="663"/>
      <c r="AE254" s="664"/>
    </row>
    <row r="255" spans="1:31" s="3" customFormat="1" ht="14.25" customHeight="1" x14ac:dyDescent="0.2">
      <c r="A255" s="2"/>
      <c r="B255" s="216" t="s">
        <v>168</v>
      </c>
      <c r="C255" s="217"/>
      <c r="D255" s="217"/>
      <c r="E255" s="217"/>
      <c r="F255" s="217"/>
      <c r="G255" s="543"/>
      <c r="H255" s="146"/>
      <c r="I255" s="147"/>
      <c r="J255" s="148"/>
      <c r="K255" s="146"/>
      <c r="L255" s="147"/>
      <c r="M255" s="148"/>
      <c r="N255" s="146"/>
      <c r="O255" s="147"/>
      <c r="P255" s="148"/>
      <c r="Q255" s="146"/>
      <c r="R255" s="147"/>
      <c r="S255" s="148"/>
      <c r="T255" s="146"/>
      <c r="U255" s="147"/>
      <c r="V255" s="148"/>
      <c r="W255" s="146"/>
      <c r="X255" s="147"/>
      <c r="Y255" s="148"/>
      <c r="Z255" s="146"/>
      <c r="AA255" s="147"/>
      <c r="AB255" s="148"/>
      <c r="AC255" s="662">
        <f>SUM(H255:AB255)</f>
        <v>0</v>
      </c>
      <c r="AD255" s="663"/>
      <c r="AE255" s="664"/>
    </row>
    <row r="256" spans="1:31" s="3" customFormat="1" ht="14.25" customHeight="1" x14ac:dyDescent="0.2">
      <c r="A256" s="2"/>
      <c r="B256" s="216" t="s">
        <v>169</v>
      </c>
      <c r="C256" s="217"/>
      <c r="D256" s="217"/>
      <c r="E256" s="217"/>
      <c r="F256" s="217"/>
      <c r="G256" s="543"/>
      <c r="H256" s="146"/>
      <c r="I256" s="147"/>
      <c r="J256" s="148"/>
      <c r="K256" s="146"/>
      <c r="L256" s="147"/>
      <c r="M256" s="148"/>
      <c r="N256" s="146"/>
      <c r="O256" s="147"/>
      <c r="P256" s="148"/>
      <c r="Q256" s="146"/>
      <c r="R256" s="147"/>
      <c r="S256" s="148"/>
      <c r="T256" s="146"/>
      <c r="U256" s="147"/>
      <c r="V256" s="148"/>
      <c r="W256" s="146">
        <v>0</v>
      </c>
      <c r="X256" s="147"/>
      <c r="Y256" s="148"/>
      <c r="Z256" s="146"/>
      <c r="AA256" s="147"/>
      <c r="AB256" s="148"/>
      <c r="AC256" s="662">
        <f>SUM(H256:AB256)</f>
        <v>0</v>
      </c>
      <c r="AD256" s="663"/>
      <c r="AE256" s="664"/>
    </row>
    <row r="257" spans="1:31" s="3" customFormat="1" ht="21.75" customHeight="1" thickBot="1" x14ac:dyDescent="0.25">
      <c r="A257" s="2"/>
      <c r="B257" s="385" t="s">
        <v>170</v>
      </c>
      <c r="C257" s="386"/>
      <c r="D257" s="386"/>
      <c r="E257" s="386"/>
      <c r="F257" s="386"/>
      <c r="G257" s="387"/>
      <c r="H257" s="720">
        <f>H253+H254-H255+H256</f>
        <v>0</v>
      </c>
      <c r="I257" s="721"/>
      <c r="J257" s="722"/>
      <c r="K257" s="720">
        <f>K253+K254-K255+K256</f>
        <v>58034</v>
      </c>
      <c r="L257" s="721"/>
      <c r="M257" s="722"/>
      <c r="N257" s="720">
        <f>N253+N254-N255+N256</f>
        <v>0</v>
      </c>
      <c r="O257" s="721"/>
      <c r="P257" s="722"/>
      <c r="Q257" s="720">
        <f>Q253+Q254-Q255+Q256</f>
        <v>0</v>
      </c>
      <c r="R257" s="721"/>
      <c r="S257" s="722"/>
      <c r="T257" s="720">
        <f>T253+T254-T255+T256</f>
        <v>13753</v>
      </c>
      <c r="U257" s="721"/>
      <c r="V257" s="722"/>
      <c r="W257" s="720">
        <f>W253+W254-W255+W256</f>
        <v>0</v>
      </c>
      <c r="X257" s="721"/>
      <c r="Y257" s="722"/>
      <c r="Z257" s="720">
        <f>Z253+Z254-Z255+Z256</f>
        <v>0</v>
      </c>
      <c r="AA257" s="721"/>
      <c r="AB257" s="722"/>
      <c r="AC257" s="720">
        <f>AC253+AC254-AC255+AC256</f>
        <v>71787</v>
      </c>
      <c r="AD257" s="721"/>
      <c r="AE257" s="722"/>
    </row>
    <row r="258" spans="1:31" s="3" customFormat="1" ht="14.25" customHeight="1" thickBot="1" x14ac:dyDescent="0.25">
      <c r="A258" s="2"/>
      <c r="B258" s="723" t="s">
        <v>171</v>
      </c>
      <c r="C258" s="724"/>
      <c r="D258" s="724"/>
      <c r="E258" s="724"/>
      <c r="F258" s="724"/>
      <c r="G258" s="724"/>
      <c r="H258" s="724"/>
      <c r="I258" s="724"/>
      <c r="J258" s="724"/>
      <c r="K258" s="724"/>
      <c r="L258" s="724"/>
      <c r="M258" s="724"/>
      <c r="N258" s="724"/>
      <c r="O258" s="724"/>
      <c r="P258" s="724"/>
      <c r="Q258" s="724"/>
      <c r="R258" s="724"/>
      <c r="S258" s="724"/>
      <c r="T258" s="724"/>
      <c r="U258" s="724"/>
      <c r="V258" s="724"/>
      <c r="W258" s="724"/>
      <c r="X258" s="724"/>
      <c r="Y258" s="724"/>
      <c r="Z258" s="724"/>
      <c r="AA258" s="724"/>
      <c r="AB258" s="724"/>
      <c r="AC258" s="724"/>
      <c r="AD258" s="724"/>
      <c r="AE258" s="725"/>
    </row>
    <row r="259" spans="1:31" s="3" customFormat="1" ht="21.75" customHeight="1" x14ac:dyDescent="0.2">
      <c r="A259" s="2"/>
      <c r="B259" s="337" t="s">
        <v>166</v>
      </c>
      <c r="C259" s="338"/>
      <c r="D259" s="338"/>
      <c r="E259" s="338"/>
      <c r="F259" s="338"/>
      <c r="G259" s="339"/>
      <c r="H259" s="164"/>
      <c r="I259" s="165"/>
      <c r="J259" s="166"/>
      <c r="K259" s="164">
        <v>43620.800000000003</v>
      </c>
      <c r="L259" s="165"/>
      <c r="M259" s="166"/>
      <c r="N259" s="164"/>
      <c r="O259" s="165"/>
      <c r="P259" s="166"/>
      <c r="Q259" s="164"/>
      <c r="R259" s="165"/>
      <c r="S259" s="166"/>
      <c r="T259" s="164">
        <v>13753.07</v>
      </c>
      <c r="U259" s="165"/>
      <c r="V259" s="166"/>
      <c r="W259" s="164"/>
      <c r="X259" s="165"/>
      <c r="Y259" s="166"/>
      <c r="Z259" s="164"/>
      <c r="AA259" s="165"/>
      <c r="AB259" s="166"/>
      <c r="AC259" s="674">
        <f>SUM(H259:AB259)</f>
        <v>57373.87</v>
      </c>
      <c r="AD259" s="675"/>
      <c r="AE259" s="676"/>
    </row>
    <row r="260" spans="1:31" s="3" customFormat="1" ht="14.25" customHeight="1" x14ac:dyDescent="0.2">
      <c r="A260" s="2"/>
      <c r="B260" s="216" t="s">
        <v>167</v>
      </c>
      <c r="C260" s="217"/>
      <c r="D260" s="217"/>
      <c r="E260" s="217"/>
      <c r="F260" s="217"/>
      <c r="G260" s="543"/>
      <c r="H260" s="146"/>
      <c r="I260" s="147"/>
      <c r="J260" s="148"/>
      <c r="K260" s="146">
        <v>8236.08</v>
      </c>
      <c r="L260" s="147"/>
      <c r="M260" s="148"/>
      <c r="N260" s="146"/>
      <c r="O260" s="147"/>
      <c r="P260" s="148"/>
      <c r="Q260" s="146"/>
      <c r="R260" s="147"/>
      <c r="S260" s="148"/>
      <c r="T260" s="146"/>
      <c r="U260" s="147"/>
      <c r="V260" s="148"/>
      <c r="W260" s="146"/>
      <c r="X260" s="147"/>
      <c r="Y260" s="148"/>
      <c r="Z260" s="146"/>
      <c r="AA260" s="147"/>
      <c r="AB260" s="148"/>
      <c r="AC260" s="662">
        <f>SUM(H260:AB260)</f>
        <v>8236.08</v>
      </c>
      <c r="AD260" s="663"/>
      <c r="AE260" s="664"/>
    </row>
    <row r="261" spans="1:31" s="3" customFormat="1" ht="14.25" customHeight="1" x14ac:dyDescent="0.2">
      <c r="A261" s="2"/>
      <c r="B261" s="216" t="s">
        <v>168</v>
      </c>
      <c r="C261" s="217"/>
      <c r="D261" s="217"/>
      <c r="E261" s="217"/>
      <c r="F261" s="217"/>
      <c r="G261" s="543"/>
      <c r="H261" s="146"/>
      <c r="I261" s="147"/>
      <c r="J261" s="148"/>
      <c r="K261" s="146"/>
      <c r="L261" s="147"/>
      <c r="M261" s="148"/>
      <c r="N261" s="146"/>
      <c r="O261" s="147"/>
      <c r="P261" s="148"/>
      <c r="Q261" s="146"/>
      <c r="R261" s="147"/>
      <c r="S261" s="148"/>
      <c r="T261" s="146"/>
      <c r="U261" s="147"/>
      <c r="V261" s="148"/>
      <c r="W261" s="146"/>
      <c r="X261" s="147"/>
      <c r="Y261" s="148"/>
      <c r="Z261" s="146"/>
      <c r="AA261" s="147"/>
      <c r="AB261" s="148"/>
      <c r="AC261" s="662">
        <f>SUM(H261:AB261)</f>
        <v>0</v>
      </c>
      <c r="AD261" s="663"/>
      <c r="AE261" s="664"/>
    </row>
    <row r="262" spans="1:31" s="3" customFormat="1" ht="14.25" customHeight="1" x14ac:dyDescent="0.2">
      <c r="A262" s="2"/>
      <c r="B262" s="216" t="s">
        <v>169</v>
      </c>
      <c r="C262" s="217"/>
      <c r="D262" s="217"/>
      <c r="E262" s="217"/>
      <c r="F262" s="217"/>
      <c r="G262" s="543"/>
      <c r="H262" s="146"/>
      <c r="I262" s="147"/>
      <c r="J262" s="148"/>
      <c r="K262" s="146"/>
      <c r="L262" s="147"/>
      <c r="M262" s="148"/>
      <c r="N262" s="146"/>
      <c r="O262" s="147"/>
      <c r="P262" s="148"/>
      <c r="Q262" s="146"/>
      <c r="R262" s="147"/>
      <c r="S262" s="148"/>
      <c r="T262" s="146"/>
      <c r="U262" s="147"/>
      <c r="V262" s="148"/>
      <c r="W262" s="146"/>
      <c r="X262" s="147"/>
      <c r="Y262" s="148"/>
      <c r="Z262" s="146"/>
      <c r="AA262" s="147"/>
      <c r="AB262" s="148"/>
      <c r="AC262" s="662">
        <f>SUM(H262:AB262)</f>
        <v>0</v>
      </c>
      <c r="AD262" s="663"/>
      <c r="AE262" s="664"/>
    </row>
    <row r="263" spans="1:31" s="3" customFormat="1" ht="21.75" customHeight="1" thickBot="1" x14ac:dyDescent="0.25">
      <c r="A263" s="2"/>
      <c r="B263" s="385" t="s">
        <v>170</v>
      </c>
      <c r="C263" s="386"/>
      <c r="D263" s="386"/>
      <c r="E263" s="386"/>
      <c r="F263" s="386"/>
      <c r="G263" s="387"/>
      <c r="H263" s="720">
        <f>H259+H260-H261+H262</f>
        <v>0</v>
      </c>
      <c r="I263" s="721"/>
      <c r="J263" s="722"/>
      <c r="K263" s="720">
        <f>K259+K260-K261+K262</f>
        <v>51856.880000000005</v>
      </c>
      <c r="L263" s="721"/>
      <c r="M263" s="722"/>
      <c r="N263" s="720">
        <f>N259+N260-N261+N262</f>
        <v>0</v>
      </c>
      <c r="O263" s="721"/>
      <c r="P263" s="722"/>
      <c r="Q263" s="720">
        <f>Q259+Q260-Q261+Q262</f>
        <v>0</v>
      </c>
      <c r="R263" s="721"/>
      <c r="S263" s="722"/>
      <c r="T263" s="720">
        <f>T259+T260-T261+T262</f>
        <v>13753.07</v>
      </c>
      <c r="U263" s="721"/>
      <c r="V263" s="722"/>
      <c r="W263" s="720">
        <f>W259+W260-W261+W262</f>
        <v>0</v>
      </c>
      <c r="X263" s="721"/>
      <c r="Y263" s="722"/>
      <c r="Z263" s="720">
        <f>Z259+Z260-Z261+Z262</f>
        <v>0</v>
      </c>
      <c r="AA263" s="721"/>
      <c r="AB263" s="722"/>
      <c r="AC263" s="720">
        <f>AC259+AC260-AC261+AC262</f>
        <v>65609.95</v>
      </c>
      <c r="AD263" s="721"/>
      <c r="AE263" s="722"/>
    </row>
    <row r="264" spans="1:31" s="3" customFormat="1" ht="14.25" customHeight="1" thickBot="1" x14ac:dyDescent="0.25">
      <c r="A264" s="2"/>
      <c r="B264" s="608" t="s">
        <v>172</v>
      </c>
      <c r="C264" s="715"/>
      <c r="D264" s="715"/>
      <c r="E264" s="715"/>
      <c r="F264" s="715"/>
      <c r="G264" s="715"/>
      <c r="H264" s="715"/>
      <c r="I264" s="715"/>
      <c r="J264" s="715"/>
      <c r="K264" s="715"/>
      <c r="L264" s="715"/>
      <c r="M264" s="715"/>
      <c r="N264" s="715"/>
      <c r="O264" s="715"/>
      <c r="P264" s="715"/>
      <c r="Q264" s="715"/>
      <c r="R264" s="715"/>
      <c r="S264" s="715"/>
      <c r="T264" s="715"/>
      <c r="U264" s="715"/>
      <c r="V264" s="715"/>
      <c r="W264" s="715"/>
      <c r="X264" s="715"/>
      <c r="Y264" s="715"/>
      <c r="Z264" s="715"/>
      <c r="AA264" s="715"/>
      <c r="AB264" s="715"/>
      <c r="AC264" s="715"/>
      <c r="AD264" s="715"/>
      <c r="AE264" s="719"/>
    </row>
    <row r="265" spans="1:31" s="3" customFormat="1" ht="21.75" customHeight="1" x14ac:dyDescent="0.2">
      <c r="A265" s="2"/>
      <c r="B265" s="337" t="s">
        <v>166</v>
      </c>
      <c r="C265" s="338"/>
      <c r="D265" s="338"/>
      <c r="E265" s="338"/>
      <c r="F265" s="338"/>
      <c r="G265" s="339"/>
      <c r="H265" s="164"/>
      <c r="I265" s="165"/>
      <c r="J265" s="166"/>
      <c r="K265" s="164"/>
      <c r="L265" s="165"/>
      <c r="M265" s="166"/>
      <c r="N265" s="164"/>
      <c r="O265" s="165"/>
      <c r="P265" s="166"/>
      <c r="Q265" s="164"/>
      <c r="R265" s="165"/>
      <c r="S265" s="166"/>
      <c r="T265" s="164"/>
      <c r="U265" s="165"/>
      <c r="V265" s="166"/>
      <c r="W265" s="164"/>
      <c r="X265" s="165"/>
      <c r="Y265" s="166"/>
      <c r="Z265" s="164"/>
      <c r="AA265" s="165"/>
      <c r="AB265" s="166"/>
      <c r="AC265" s="674">
        <f>SUM(H265:AB265)</f>
        <v>0</v>
      </c>
      <c r="AD265" s="675"/>
      <c r="AE265" s="676"/>
    </row>
    <row r="266" spans="1:31" s="3" customFormat="1" ht="14.25" customHeight="1" x14ac:dyDescent="0.2">
      <c r="A266" s="2"/>
      <c r="B266" s="216" t="s">
        <v>167</v>
      </c>
      <c r="C266" s="217"/>
      <c r="D266" s="217"/>
      <c r="E266" s="217"/>
      <c r="F266" s="217"/>
      <c r="G266" s="543"/>
      <c r="H266" s="146"/>
      <c r="I266" s="147"/>
      <c r="J266" s="148"/>
      <c r="K266" s="146"/>
      <c r="L266" s="147"/>
      <c r="M266" s="148"/>
      <c r="N266" s="146"/>
      <c r="O266" s="147"/>
      <c r="P266" s="148"/>
      <c r="Q266" s="146"/>
      <c r="R266" s="147"/>
      <c r="S266" s="148"/>
      <c r="T266" s="146"/>
      <c r="U266" s="147"/>
      <c r="V266" s="148"/>
      <c r="W266" s="146"/>
      <c r="X266" s="147"/>
      <c r="Y266" s="148"/>
      <c r="Z266" s="146"/>
      <c r="AA266" s="147"/>
      <c r="AB266" s="148"/>
      <c r="AC266" s="662">
        <f>SUM(H266:AB266)</f>
        <v>0</v>
      </c>
      <c r="AD266" s="663"/>
      <c r="AE266" s="664"/>
    </row>
    <row r="267" spans="1:31" s="3" customFormat="1" ht="14.25" customHeight="1" x14ac:dyDescent="0.2">
      <c r="A267" s="2"/>
      <c r="B267" s="216" t="s">
        <v>168</v>
      </c>
      <c r="C267" s="217"/>
      <c r="D267" s="217"/>
      <c r="E267" s="217"/>
      <c r="F267" s="217"/>
      <c r="G267" s="543"/>
      <c r="H267" s="146"/>
      <c r="I267" s="147"/>
      <c r="J267" s="148"/>
      <c r="K267" s="146"/>
      <c r="L267" s="147"/>
      <c r="M267" s="148"/>
      <c r="N267" s="146"/>
      <c r="O267" s="147"/>
      <c r="P267" s="148"/>
      <c r="Q267" s="146"/>
      <c r="R267" s="147"/>
      <c r="S267" s="148"/>
      <c r="T267" s="146"/>
      <c r="U267" s="147"/>
      <c r="V267" s="148"/>
      <c r="W267" s="146"/>
      <c r="X267" s="147"/>
      <c r="Y267" s="148"/>
      <c r="Z267" s="146"/>
      <c r="AA267" s="147"/>
      <c r="AB267" s="148"/>
      <c r="AC267" s="662">
        <f>SUM(H266:AB266)</f>
        <v>0</v>
      </c>
      <c r="AD267" s="663"/>
      <c r="AE267" s="664"/>
    </row>
    <row r="268" spans="1:31" s="3" customFormat="1" ht="14.25" customHeight="1" x14ac:dyDescent="0.2">
      <c r="A268" s="2"/>
      <c r="B268" s="216" t="s">
        <v>169</v>
      </c>
      <c r="C268" s="217"/>
      <c r="D268" s="217"/>
      <c r="E268" s="217"/>
      <c r="F268" s="217"/>
      <c r="G268" s="543"/>
      <c r="H268" s="146"/>
      <c r="I268" s="147"/>
      <c r="J268" s="148"/>
      <c r="K268" s="146"/>
      <c r="L268" s="147"/>
      <c r="M268" s="148"/>
      <c r="N268" s="146"/>
      <c r="O268" s="147"/>
      <c r="P268" s="148"/>
      <c r="Q268" s="146"/>
      <c r="R268" s="147"/>
      <c r="S268" s="148"/>
      <c r="T268" s="146"/>
      <c r="U268" s="147"/>
      <c r="V268" s="148"/>
      <c r="W268" s="146"/>
      <c r="X268" s="147"/>
      <c r="Y268" s="148"/>
      <c r="Z268" s="146"/>
      <c r="AA268" s="147"/>
      <c r="AB268" s="148"/>
      <c r="AC268" s="662">
        <f>SUM(H268:AB268)</f>
        <v>0</v>
      </c>
      <c r="AD268" s="663"/>
      <c r="AE268" s="664"/>
    </row>
    <row r="269" spans="1:31" s="3" customFormat="1" ht="21.75" customHeight="1" thickBot="1" x14ac:dyDescent="0.25">
      <c r="A269" s="2"/>
      <c r="B269" s="385" t="s">
        <v>170</v>
      </c>
      <c r="C269" s="386"/>
      <c r="D269" s="386"/>
      <c r="E269" s="386"/>
      <c r="F269" s="386"/>
      <c r="G269" s="387"/>
      <c r="H269" s="720">
        <f>H265+H266-H267+H268</f>
        <v>0</v>
      </c>
      <c r="I269" s="721"/>
      <c r="J269" s="722"/>
      <c r="K269" s="720">
        <f>K265+K266-K267+K268</f>
        <v>0</v>
      </c>
      <c r="L269" s="721"/>
      <c r="M269" s="722"/>
      <c r="N269" s="720">
        <f>N265+N266-N267+N268</f>
        <v>0</v>
      </c>
      <c r="O269" s="721"/>
      <c r="P269" s="722"/>
      <c r="Q269" s="720">
        <f>Q265+Q266-Q267+Q268</f>
        <v>0</v>
      </c>
      <c r="R269" s="721"/>
      <c r="S269" s="722"/>
      <c r="T269" s="720">
        <f>T265+T266-T267+T268</f>
        <v>0</v>
      </c>
      <c r="U269" s="721"/>
      <c r="V269" s="722"/>
      <c r="W269" s="720">
        <f>W265+W266-W267+W268</f>
        <v>0</v>
      </c>
      <c r="X269" s="721"/>
      <c r="Y269" s="722"/>
      <c r="Z269" s="720">
        <f>Z265+Z266-Z267+Z268</f>
        <v>0</v>
      </c>
      <c r="AA269" s="721"/>
      <c r="AB269" s="722"/>
      <c r="AC269" s="720">
        <f>AC265+AC266-AC267+AC268</f>
        <v>0</v>
      </c>
      <c r="AD269" s="721"/>
      <c r="AE269" s="722"/>
    </row>
    <row r="270" spans="1:31" s="3" customFormat="1" ht="14.25" customHeight="1" thickBot="1" x14ac:dyDescent="0.25">
      <c r="A270" s="2"/>
      <c r="B270" s="608" t="s">
        <v>173</v>
      </c>
      <c r="C270" s="715"/>
      <c r="D270" s="715"/>
      <c r="E270" s="715"/>
      <c r="F270" s="715"/>
      <c r="G270" s="715"/>
      <c r="H270" s="715"/>
      <c r="I270" s="715"/>
      <c r="J270" s="715"/>
      <c r="K270" s="715"/>
      <c r="L270" s="715"/>
      <c r="M270" s="715"/>
      <c r="N270" s="715"/>
      <c r="O270" s="715"/>
      <c r="P270" s="715"/>
      <c r="Q270" s="715"/>
      <c r="R270" s="715"/>
      <c r="S270" s="715"/>
      <c r="T270" s="715"/>
      <c r="U270" s="715"/>
      <c r="V270" s="715"/>
      <c r="W270" s="715"/>
      <c r="X270" s="715"/>
      <c r="Y270" s="715"/>
      <c r="Z270" s="715"/>
      <c r="AA270" s="715"/>
      <c r="AB270" s="715"/>
      <c r="AC270" s="715"/>
      <c r="AD270" s="715"/>
      <c r="AE270" s="719"/>
    </row>
    <row r="271" spans="1:31" s="3" customFormat="1" ht="36.75" customHeight="1" x14ac:dyDescent="0.2">
      <c r="A271" s="2"/>
      <c r="B271" s="337" t="s">
        <v>564</v>
      </c>
      <c r="C271" s="338"/>
      <c r="D271" s="338"/>
      <c r="E271" s="338"/>
      <c r="F271" s="338"/>
      <c r="G271" s="339"/>
      <c r="H271" s="674">
        <f>H253-H259-H265</f>
        <v>0</v>
      </c>
      <c r="I271" s="675"/>
      <c r="J271" s="676"/>
      <c r="K271" s="674">
        <f>K253-K259-K265</f>
        <v>14413.199999999997</v>
      </c>
      <c r="L271" s="675"/>
      <c r="M271" s="676"/>
      <c r="N271" s="674">
        <f>N253-N259-N265</f>
        <v>0</v>
      </c>
      <c r="O271" s="675"/>
      <c r="P271" s="676"/>
      <c r="Q271" s="674">
        <f>Q253-Q259-Q265</f>
        <v>0</v>
      </c>
      <c r="R271" s="675"/>
      <c r="S271" s="676"/>
      <c r="T271" s="674">
        <f>T253-T259-T265</f>
        <v>-6.9999999999708962E-2</v>
      </c>
      <c r="U271" s="675"/>
      <c r="V271" s="676"/>
      <c r="W271" s="674">
        <f>W253-W259-W265</f>
        <v>0</v>
      </c>
      <c r="X271" s="675"/>
      <c r="Y271" s="676"/>
      <c r="Z271" s="674">
        <f>Z253-Z259-Z265</f>
        <v>0</v>
      </c>
      <c r="AA271" s="675"/>
      <c r="AB271" s="676"/>
      <c r="AC271" s="674">
        <f>AC253-AC259-AC265</f>
        <v>14413.129999999997</v>
      </c>
      <c r="AD271" s="675"/>
      <c r="AE271" s="676"/>
    </row>
    <row r="272" spans="1:31" s="3" customFormat="1" ht="35.25" customHeight="1" thickBot="1" x14ac:dyDescent="0.25">
      <c r="A272" s="2"/>
      <c r="B272" s="385" t="s">
        <v>174</v>
      </c>
      <c r="C272" s="386"/>
      <c r="D272" s="386"/>
      <c r="E272" s="386"/>
      <c r="F272" s="386"/>
      <c r="G272" s="387"/>
      <c r="H272" s="720">
        <f>H257-H263-H269</f>
        <v>0</v>
      </c>
      <c r="I272" s="721"/>
      <c r="J272" s="722"/>
      <c r="K272" s="720">
        <f>K257-K263-K269</f>
        <v>6177.1199999999953</v>
      </c>
      <c r="L272" s="721"/>
      <c r="M272" s="722"/>
      <c r="N272" s="720">
        <f>N257-N263-N269</f>
        <v>0</v>
      </c>
      <c r="O272" s="721"/>
      <c r="P272" s="722"/>
      <c r="Q272" s="720">
        <f>Q257-Q263-Q269</f>
        <v>0</v>
      </c>
      <c r="R272" s="721"/>
      <c r="S272" s="722"/>
      <c r="T272" s="720">
        <f>T257-T263-T269</f>
        <v>-6.9999999999708962E-2</v>
      </c>
      <c r="U272" s="721"/>
      <c r="V272" s="722"/>
      <c r="W272" s="720">
        <f>W257-W263-W269</f>
        <v>0</v>
      </c>
      <c r="X272" s="721"/>
      <c r="Y272" s="722"/>
      <c r="Z272" s="720">
        <f>Z257-Z263-Z269</f>
        <v>0</v>
      </c>
      <c r="AA272" s="721"/>
      <c r="AB272" s="722"/>
      <c r="AC272" s="720">
        <f>AC257-AC263-AC269</f>
        <v>6177.0500000000029</v>
      </c>
      <c r="AD272" s="721"/>
      <c r="AE272" s="722"/>
    </row>
    <row r="273" spans="1:31" s="2" customFormat="1" ht="35.25" customHeight="1" thickBot="1" x14ac:dyDescent="0.25">
      <c r="B273" s="119"/>
      <c r="C273" s="119"/>
      <c r="D273" s="119"/>
      <c r="E273" s="119"/>
      <c r="F273" s="119"/>
      <c r="G273" s="119"/>
      <c r="H273" s="120"/>
      <c r="I273" s="120"/>
      <c r="J273" s="120"/>
      <c r="K273" s="120"/>
      <c r="L273" s="120"/>
      <c r="M273" s="120"/>
      <c r="N273" s="120"/>
      <c r="O273" s="120"/>
      <c r="P273" s="120"/>
      <c r="Q273" s="120"/>
      <c r="R273" s="120"/>
      <c r="S273" s="120"/>
      <c r="T273" s="120"/>
      <c r="U273" s="120"/>
      <c r="V273" s="120"/>
      <c r="W273" s="120"/>
      <c r="X273" s="120"/>
      <c r="Y273" s="120"/>
      <c r="Z273" s="120"/>
      <c r="AA273" s="120"/>
      <c r="AB273" s="120"/>
      <c r="AC273" s="120"/>
      <c r="AD273" s="120"/>
      <c r="AE273" s="120"/>
    </row>
    <row r="274" spans="1:31" s="3" customFormat="1" ht="15" customHeight="1" thickBot="1" x14ac:dyDescent="0.25">
      <c r="A274" s="2"/>
      <c r="B274" s="320" t="s">
        <v>158</v>
      </c>
      <c r="C274" s="321"/>
      <c r="D274" s="321"/>
      <c r="E274" s="321"/>
      <c r="F274" s="321"/>
      <c r="G274" s="322"/>
      <c r="H274" s="176" t="s">
        <v>55</v>
      </c>
      <c r="I274" s="177"/>
      <c r="J274" s="177"/>
      <c r="K274" s="177"/>
      <c r="L274" s="177"/>
      <c r="M274" s="177"/>
      <c r="N274" s="177"/>
      <c r="O274" s="177"/>
      <c r="P274" s="177"/>
      <c r="Q274" s="177"/>
      <c r="R274" s="177"/>
      <c r="S274" s="177"/>
      <c r="T274" s="177"/>
      <c r="U274" s="177"/>
      <c r="V274" s="177"/>
      <c r="W274" s="177"/>
      <c r="X274" s="177"/>
      <c r="Y274" s="177"/>
      <c r="Z274" s="177"/>
      <c r="AA274" s="177"/>
      <c r="AB274" s="177"/>
      <c r="AC274" s="177"/>
      <c r="AD274" s="177"/>
      <c r="AE274" s="178"/>
    </row>
    <row r="275" spans="1:31" s="3" customFormat="1" ht="45" customHeight="1" thickBot="1" x14ac:dyDescent="0.25">
      <c r="A275" s="2"/>
      <c r="B275" s="323"/>
      <c r="C275" s="324"/>
      <c r="D275" s="324"/>
      <c r="E275" s="324"/>
      <c r="F275" s="324"/>
      <c r="G275" s="325"/>
      <c r="H275" s="179" t="s">
        <v>159</v>
      </c>
      <c r="I275" s="180"/>
      <c r="J275" s="181"/>
      <c r="K275" s="179" t="s">
        <v>86</v>
      </c>
      <c r="L275" s="180"/>
      <c r="M275" s="181"/>
      <c r="N275" s="179" t="s">
        <v>160</v>
      </c>
      <c r="O275" s="180"/>
      <c r="P275" s="181"/>
      <c r="Q275" s="179" t="s">
        <v>161</v>
      </c>
      <c r="R275" s="180"/>
      <c r="S275" s="181"/>
      <c r="T275" s="179" t="s">
        <v>162</v>
      </c>
      <c r="U275" s="180"/>
      <c r="V275" s="181"/>
      <c r="W275" s="179" t="s">
        <v>163</v>
      </c>
      <c r="X275" s="180"/>
      <c r="Y275" s="181"/>
      <c r="Z275" s="179" t="s">
        <v>164</v>
      </c>
      <c r="AA275" s="180"/>
      <c r="AB275" s="181"/>
      <c r="AC275" s="179" t="s">
        <v>66</v>
      </c>
      <c r="AD275" s="180"/>
      <c r="AE275" s="181"/>
    </row>
    <row r="276" spans="1:31" s="3" customFormat="1" ht="14.25" customHeight="1" thickBot="1" x14ac:dyDescent="0.25">
      <c r="A276" s="2"/>
      <c r="B276" s="608" t="s">
        <v>165</v>
      </c>
      <c r="C276" s="715"/>
      <c r="D276" s="715"/>
      <c r="E276" s="715"/>
      <c r="F276" s="715"/>
      <c r="G276" s="715"/>
      <c r="H276" s="715"/>
      <c r="I276" s="715"/>
      <c r="J276" s="715"/>
      <c r="K276" s="715"/>
      <c r="L276" s="715"/>
      <c r="M276" s="715"/>
      <c r="N276" s="715"/>
      <c r="O276" s="715"/>
      <c r="P276" s="715"/>
      <c r="Q276" s="715"/>
      <c r="R276" s="715"/>
      <c r="S276" s="715"/>
      <c r="T276" s="715"/>
      <c r="U276" s="715"/>
      <c r="V276" s="715"/>
      <c r="W276" s="715"/>
      <c r="X276" s="715"/>
      <c r="Y276" s="715"/>
      <c r="Z276" s="715"/>
      <c r="AA276" s="715"/>
      <c r="AB276" s="715"/>
      <c r="AC276" s="715"/>
      <c r="AD276" s="715"/>
      <c r="AE276" s="719"/>
    </row>
    <row r="277" spans="1:31" s="3" customFormat="1" ht="21.75" customHeight="1" x14ac:dyDescent="0.2">
      <c r="A277" s="2"/>
      <c r="B277" s="337" t="s">
        <v>166</v>
      </c>
      <c r="C277" s="338"/>
      <c r="D277" s="338"/>
      <c r="E277" s="338"/>
      <c r="F277" s="338"/>
      <c r="G277" s="339"/>
      <c r="H277" s="164"/>
      <c r="I277" s="165"/>
      <c r="J277" s="166"/>
      <c r="K277" s="164">
        <v>58034</v>
      </c>
      <c r="L277" s="165"/>
      <c r="M277" s="166"/>
      <c r="N277" s="164"/>
      <c r="O277" s="165"/>
      <c r="P277" s="166"/>
      <c r="Q277" s="164"/>
      <c r="R277" s="165"/>
      <c r="S277" s="166"/>
      <c r="T277" s="164">
        <v>13753</v>
      </c>
      <c r="U277" s="165"/>
      <c r="V277" s="166"/>
      <c r="W277" s="164">
        <v>0</v>
      </c>
      <c r="X277" s="165"/>
      <c r="Y277" s="166"/>
      <c r="Z277" s="164"/>
      <c r="AA277" s="165"/>
      <c r="AB277" s="166"/>
      <c r="AC277" s="674">
        <f>SUM(H277:AB277)</f>
        <v>71787</v>
      </c>
      <c r="AD277" s="675"/>
      <c r="AE277" s="676"/>
    </row>
    <row r="278" spans="1:31" s="3" customFormat="1" ht="14.25" customHeight="1" x14ac:dyDescent="0.2">
      <c r="A278" s="2"/>
      <c r="B278" s="216" t="s">
        <v>167</v>
      </c>
      <c r="C278" s="217"/>
      <c r="D278" s="217"/>
      <c r="E278" s="217"/>
      <c r="F278" s="217"/>
      <c r="G278" s="543"/>
      <c r="H278" s="146"/>
      <c r="I278" s="147"/>
      <c r="J278" s="148"/>
      <c r="K278" s="146"/>
      <c r="L278" s="147"/>
      <c r="M278" s="148"/>
      <c r="N278" s="146"/>
      <c r="O278" s="147"/>
      <c r="P278" s="148"/>
      <c r="Q278" s="146"/>
      <c r="R278" s="147"/>
      <c r="S278" s="148"/>
      <c r="T278" s="146"/>
      <c r="U278" s="147"/>
      <c r="V278" s="148"/>
      <c r="W278" s="146"/>
      <c r="X278" s="147"/>
      <c r="Y278" s="148"/>
      <c r="Z278" s="146"/>
      <c r="AA278" s="147"/>
      <c r="AB278" s="148"/>
      <c r="AC278" s="662">
        <f>SUM(H278:AB278)</f>
        <v>0</v>
      </c>
      <c r="AD278" s="663"/>
      <c r="AE278" s="664"/>
    </row>
    <row r="279" spans="1:31" s="3" customFormat="1" ht="14.25" customHeight="1" x14ac:dyDescent="0.2">
      <c r="A279" s="2"/>
      <c r="B279" s="216" t="s">
        <v>168</v>
      </c>
      <c r="C279" s="217"/>
      <c r="D279" s="217"/>
      <c r="E279" s="217"/>
      <c r="F279" s="217"/>
      <c r="G279" s="543"/>
      <c r="H279" s="146"/>
      <c r="I279" s="147"/>
      <c r="J279" s="148"/>
      <c r="K279" s="146"/>
      <c r="L279" s="147"/>
      <c r="M279" s="148"/>
      <c r="N279" s="146"/>
      <c r="O279" s="147"/>
      <c r="P279" s="148"/>
      <c r="Q279" s="146"/>
      <c r="R279" s="147"/>
      <c r="S279" s="148"/>
      <c r="T279" s="146"/>
      <c r="U279" s="147"/>
      <c r="V279" s="148"/>
      <c r="W279" s="146"/>
      <c r="X279" s="147"/>
      <c r="Y279" s="148"/>
      <c r="Z279" s="146"/>
      <c r="AA279" s="147"/>
      <c r="AB279" s="148"/>
      <c r="AC279" s="662">
        <f>SUM(H279:AB279)</f>
        <v>0</v>
      </c>
      <c r="AD279" s="663"/>
      <c r="AE279" s="664"/>
    </row>
    <row r="280" spans="1:31" s="3" customFormat="1" ht="14.25" customHeight="1" x14ac:dyDescent="0.2">
      <c r="A280" s="2"/>
      <c r="B280" s="216" t="s">
        <v>169</v>
      </c>
      <c r="C280" s="217"/>
      <c r="D280" s="217"/>
      <c r="E280" s="217"/>
      <c r="F280" s="217"/>
      <c r="G280" s="543"/>
      <c r="H280" s="146"/>
      <c r="I280" s="147"/>
      <c r="J280" s="148"/>
      <c r="K280" s="146"/>
      <c r="L280" s="147"/>
      <c r="M280" s="148"/>
      <c r="N280" s="146"/>
      <c r="O280" s="147"/>
      <c r="P280" s="148"/>
      <c r="Q280" s="146"/>
      <c r="R280" s="147"/>
      <c r="S280" s="148"/>
      <c r="T280" s="146"/>
      <c r="U280" s="147"/>
      <c r="V280" s="148"/>
      <c r="W280" s="146">
        <v>0</v>
      </c>
      <c r="X280" s="147"/>
      <c r="Y280" s="148"/>
      <c r="Z280" s="146"/>
      <c r="AA280" s="147"/>
      <c r="AB280" s="148"/>
      <c r="AC280" s="662">
        <f>SUM(H280:AB280)</f>
        <v>0</v>
      </c>
      <c r="AD280" s="663"/>
      <c r="AE280" s="664"/>
    </row>
    <row r="281" spans="1:31" s="3" customFormat="1" ht="21.75" customHeight="1" thickBot="1" x14ac:dyDescent="0.25">
      <c r="A281" s="2"/>
      <c r="B281" s="385" t="s">
        <v>170</v>
      </c>
      <c r="C281" s="386"/>
      <c r="D281" s="386"/>
      <c r="E281" s="386"/>
      <c r="F281" s="386"/>
      <c r="G281" s="387"/>
      <c r="H281" s="720">
        <f>H277+H278-H279+H280</f>
        <v>0</v>
      </c>
      <c r="I281" s="721"/>
      <c r="J281" s="722"/>
      <c r="K281" s="720">
        <f>K277+K278-K279+K280</f>
        <v>58034</v>
      </c>
      <c r="L281" s="721"/>
      <c r="M281" s="722"/>
      <c r="N281" s="720">
        <f>N277+N278-N279+N280</f>
        <v>0</v>
      </c>
      <c r="O281" s="721"/>
      <c r="P281" s="722"/>
      <c r="Q281" s="720">
        <f>Q277+Q278-Q279+Q280</f>
        <v>0</v>
      </c>
      <c r="R281" s="721"/>
      <c r="S281" s="722"/>
      <c r="T281" s="720">
        <f>T277+T278-T279+T280</f>
        <v>13753</v>
      </c>
      <c r="U281" s="721"/>
      <c r="V281" s="722"/>
      <c r="W281" s="720">
        <f>W277+W278-W279+W280</f>
        <v>0</v>
      </c>
      <c r="X281" s="721"/>
      <c r="Y281" s="722"/>
      <c r="Z281" s="720">
        <f>Z277+Z278-Z279+Z280</f>
        <v>0</v>
      </c>
      <c r="AA281" s="721"/>
      <c r="AB281" s="722"/>
      <c r="AC281" s="720">
        <f>AC277+AC278-AC279+AC280</f>
        <v>71787</v>
      </c>
      <c r="AD281" s="721"/>
      <c r="AE281" s="722"/>
    </row>
    <row r="282" spans="1:31" s="3" customFormat="1" ht="14.25" customHeight="1" thickBot="1" x14ac:dyDescent="0.25">
      <c r="A282" s="2"/>
      <c r="B282" s="723" t="s">
        <v>171</v>
      </c>
      <c r="C282" s="724"/>
      <c r="D282" s="724"/>
      <c r="E282" s="724"/>
      <c r="F282" s="724"/>
      <c r="G282" s="724"/>
      <c r="H282" s="724"/>
      <c r="I282" s="724"/>
      <c r="J282" s="724"/>
      <c r="K282" s="724"/>
      <c r="L282" s="724"/>
      <c r="M282" s="724"/>
      <c r="N282" s="724"/>
      <c r="O282" s="724"/>
      <c r="P282" s="724"/>
      <c r="Q282" s="724"/>
      <c r="R282" s="724"/>
      <c r="S282" s="724"/>
      <c r="T282" s="724"/>
      <c r="U282" s="724"/>
      <c r="V282" s="724"/>
      <c r="W282" s="724"/>
      <c r="X282" s="724"/>
      <c r="Y282" s="724"/>
      <c r="Z282" s="724"/>
      <c r="AA282" s="724"/>
      <c r="AB282" s="724"/>
      <c r="AC282" s="724"/>
      <c r="AD282" s="724"/>
      <c r="AE282" s="725"/>
    </row>
    <row r="283" spans="1:31" s="3" customFormat="1" ht="21.75" customHeight="1" x14ac:dyDescent="0.2">
      <c r="A283" s="2"/>
      <c r="B283" s="337" t="s">
        <v>166</v>
      </c>
      <c r="C283" s="338"/>
      <c r="D283" s="338"/>
      <c r="E283" s="338"/>
      <c r="F283" s="338"/>
      <c r="G283" s="339"/>
      <c r="H283" s="164"/>
      <c r="I283" s="165"/>
      <c r="J283" s="166"/>
      <c r="K283" s="164">
        <v>35384.720000000001</v>
      </c>
      <c r="L283" s="165"/>
      <c r="M283" s="166"/>
      <c r="N283" s="164"/>
      <c r="O283" s="165"/>
      <c r="P283" s="166"/>
      <c r="Q283" s="164"/>
      <c r="R283" s="165"/>
      <c r="S283" s="166"/>
      <c r="T283" s="164">
        <v>13753.07</v>
      </c>
      <c r="U283" s="165"/>
      <c r="V283" s="166"/>
      <c r="W283" s="164"/>
      <c r="X283" s="165"/>
      <c r="Y283" s="166"/>
      <c r="Z283" s="164"/>
      <c r="AA283" s="165"/>
      <c r="AB283" s="166"/>
      <c r="AC283" s="674">
        <f>SUM(H283:AB283)</f>
        <v>49137.79</v>
      </c>
      <c r="AD283" s="675"/>
      <c r="AE283" s="676"/>
    </row>
    <row r="284" spans="1:31" s="3" customFormat="1" ht="14.25" customHeight="1" x14ac:dyDescent="0.2">
      <c r="A284" s="2"/>
      <c r="B284" s="216" t="s">
        <v>167</v>
      </c>
      <c r="C284" s="217"/>
      <c r="D284" s="217"/>
      <c r="E284" s="217"/>
      <c r="F284" s="217"/>
      <c r="G284" s="543"/>
      <c r="H284" s="146"/>
      <c r="I284" s="147"/>
      <c r="J284" s="148"/>
      <c r="K284" s="146">
        <v>8236.08</v>
      </c>
      <c r="L284" s="147"/>
      <c r="M284" s="148"/>
      <c r="N284" s="146"/>
      <c r="O284" s="147"/>
      <c r="P284" s="148"/>
      <c r="Q284" s="146"/>
      <c r="R284" s="147"/>
      <c r="S284" s="148"/>
      <c r="T284" s="146"/>
      <c r="U284" s="147"/>
      <c r="V284" s="148"/>
      <c r="W284" s="146"/>
      <c r="X284" s="147"/>
      <c r="Y284" s="148"/>
      <c r="Z284" s="146"/>
      <c r="AA284" s="147"/>
      <c r="AB284" s="148"/>
      <c r="AC284" s="662">
        <f>SUM(H284:AB284)</f>
        <v>8236.08</v>
      </c>
      <c r="AD284" s="663"/>
      <c r="AE284" s="664"/>
    </row>
    <row r="285" spans="1:31" s="3" customFormat="1" ht="14.25" customHeight="1" x14ac:dyDescent="0.2">
      <c r="A285" s="2"/>
      <c r="B285" s="216" t="s">
        <v>168</v>
      </c>
      <c r="C285" s="217"/>
      <c r="D285" s="217"/>
      <c r="E285" s="217"/>
      <c r="F285" s="217"/>
      <c r="G285" s="543"/>
      <c r="H285" s="146"/>
      <c r="I285" s="147"/>
      <c r="J285" s="148"/>
      <c r="K285" s="146"/>
      <c r="L285" s="147"/>
      <c r="M285" s="148"/>
      <c r="N285" s="146"/>
      <c r="O285" s="147"/>
      <c r="P285" s="148"/>
      <c r="Q285" s="146"/>
      <c r="R285" s="147"/>
      <c r="S285" s="148"/>
      <c r="T285" s="146"/>
      <c r="U285" s="147"/>
      <c r="V285" s="148"/>
      <c r="W285" s="146"/>
      <c r="X285" s="147"/>
      <c r="Y285" s="148"/>
      <c r="Z285" s="146"/>
      <c r="AA285" s="147"/>
      <c r="AB285" s="148"/>
      <c r="AC285" s="662">
        <f>SUM(H285:AB285)</f>
        <v>0</v>
      </c>
      <c r="AD285" s="663"/>
      <c r="AE285" s="664"/>
    </row>
    <row r="286" spans="1:31" s="3" customFormat="1" ht="14.25" customHeight="1" x14ac:dyDescent="0.2">
      <c r="A286" s="2"/>
      <c r="B286" s="216" t="s">
        <v>169</v>
      </c>
      <c r="C286" s="217"/>
      <c r="D286" s="217"/>
      <c r="E286" s="217"/>
      <c r="F286" s="217"/>
      <c r="G286" s="543"/>
      <c r="H286" s="146"/>
      <c r="I286" s="147"/>
      <c r="J286" s="148"/>
      <c r="K286" s="146"/>
      <c r="L286" s="147"/>
      <c r="M286" s="148"/>
      <c r="N286" s="146"/>
      <c r="O286" s="147"/>
      <c r="P286" s="148"/>
      <c r="Q286" s="146"/>
      <c r="R286" s="147"/>
      <c r="S286" s="148"/>
      <c r="T286" s="146"/>
      <c r="U286" s="147"/>
      <c r="V286" s="148"/>
      <c r="W286" s="146"/>
      <c r="X286" s="147"/>
      <c r="Y286" s="148"/>
      <c r="Z286" s="146"/>
      <c r="AA286" s="147"/>
      <c r="AB286" s="148"/>
      <c r="AC286" s="662">
        <f>SUM(H286:AB286)</f>
        <v>0</v>
      </c>
      <c r="AD286" s="663"/>
      <c r="AE286" s="664"/>
    </row>
    <row r="287" spans="1:31" s="3" customFormat="1" ht="21.75" customHeight="1" thickBot="1" x14ac:dyDescent="0.25">
      <c r="A287" s="2"/>
      <c r="B287" s="385" t="s">
        <v>170</v>
      </c>
      <c r="C287" s="386"/>
      <c r="D287" s="386"/>
      <c r="E287" s="386"/>
      <c r="F287" s="386"/>
      <c r="G287" s="387"/>
      <c r="H287" s="720">
        <f>H283+H284-H285+H286</f>
        <v>0</v>
      </c>
      <c r="I287" s="721"/>
      <c r="J287" s="722"/>
      <c r="K287" s="720">
        <f>K283+K284-K285+K286</f>
        <v>43620.800000000003</v>
      </c>
      <c r="L287" s="721"/>
      <c r="M287" s="722"/>
      <c r="N287" s="720">
        <f>N283+N284-N285+N286</f>
        <v>0</v>
      </c>
      <c r="O287" s="721"/>
      <c r="P287" s="722"/>
      <c r="Q287" s="720">
        <f>Q283+Q284-Q285+Q286</f>
        <v>0</v>
      </c>
      <c r="R287" s="721"/>
      <c r="S287" s="722"/>
      <c r="T287" s="720">
        <f>T283+T284-T285+T286</f>
        <v>13753.07</v>
      </c>
      <c r="U287" s="721"/>
      <c r="V287" s="722"/>
      <c r="W287" s="720">
        <f>W283+W284-W285+W286</f>
        <v>0</v>
      </c>
      <c r="X287" s="721"/>
      <c r="Y287" s="722"/>
      <c r="Z287" s="720">
        <f>Z283+Z284-Z285+Z286</f>
        <v>0</v>
      </c>
      <c r="AA287" s="721"/>
      <c r="AB287" s="722"/>
      <c r="AC287" s="720">
        <f>AC283+AC284-AC285+AC286</f>
        <v>57373.87</v>
      </c>
      <c r="AD287" s="721"/>
      <c r="AE287" s="722"/>
    </row>
    <row r="288" spans="1:31" s="3" customFormat="1" ht="14.25" customHeight="1" thickBot="1" x14ac:dyDescent="0.25">
      <c r="A288" s="2"/>
      <c r="B288" s="608" t="s">
        <v>172</v>
      </c>
      <c r="C288" s="715"/>
      <c r="D288" s="715"/>
      <c r="E288" s="715"/>
      <c r="F288" s="715"/>
      <c r="G288" s="715"/>
      <c r="H288" s="715"/>
      <c r="I288" s="715"/>
      <c r="J288" s="715"/>
      <c r="K288" s="715"/>
      <c r="L288" s="715"/>
      <c r="M288" s="715"/>
      <c r="N288" s="715"/>
      <c r="O288" s="715"/>
      <c r="P288" s="715"/>
      <c r="Q288" s="715"/>
      <c r="R288" s="715"/>
      <c r="S288" s="715"/>
      <c r="T288" s="715"/>
      <c r="U288" s="715"/>
      <c r="V288" s="715"/>
      <c r="W288" s="715"/>
      <c r="X288" s="715"/>
      <c r="Y288" s="715"/>
      <c r="Z288" s="715"/>
      <c r="AA288" s="715"/>
      <c r="AB288" s="715"/>
      <c r="AC288" s="715"/>
      <c r="AD288" s="715"/>
      <c r="AE288" s="719"/>
    </row>
    <row r="289" spans="1:31" s="3" customFormat="1" ht="21.75" customHeight="1" x14ac:dyDescent="0.2">
      <c r="A289" s="2"/>
      <c r="B289" s="337" t="s">
        <v>166</v>
      </c>
      <c r="C289" s="338"/>
      <c r="D289" s="338"/>
      <c r="E289" s="338"/>
      <c r="F289" s="338"/>
      <c r="G289" s="339"/>
      <c r="H289" s="164"/>
      <c r="I289" s="165"/>
      <c r="J289" s="166"/>
      <c r="K289" s="164"/>
      <c r="L289" s="165"/>
      <c r="M289" s="166"/>
      <c r="N289" s="164"/>
      <c r="O289" s="165"/>
      <c r="P289" s="166"/>
      <c r="Q289" s="164"/>
      <c r="R289" s="165"/>
      <c r="S289" s="166"/>
      <c r="T289" s="164"/>
      <c r="U289" s="165"/>
      <c r="V289" s="166"/>
      <c r="W289" s="164"/>
      <c r="X289" s="165"/>
      <c r="Y289" s="166"/>
      <c r="Z289" s="164"/>
      <c r="AA289" s="165"/>
      <c r="AB289" s="166"/>
      <c r="AC289" s="674">
        <f>SUM(H289:AB289)</f>
        <v>0</v>
      </c>
      <c r="AD289" s="675"/>
      <c r="AE289" s="676"/>
    </row>
    <row r="290" spans="1:31" s="3" customFormat="1" ht="14.25" customHeight="1" x14ac:dyDescent="0.2">
      <c r="A290" s="2"/>
      <c r="B290" s="216" t="s">
        <v>167</v>
      </c>
      <c r="C290" s="217"/>
      <c r="D290" s="217"/>
      <c r="E290" s="217"/>
      <c r="F290" s="217"/>
      <c r="G290" s="543"/>
      <c r="H290" s="146"/>
      <c r="I290" s="147"/>
      <c r="J290" s="148"/>
      <c r="K290" s="146"/>
      <c r="L290" s="147"/>
      <c r="M290" s="148"/>
      <c r="N290" s="146"/>
      <c r="O290" s="147"/>
      <c r="P290" s="148"/>
      <c r="Q290" s="146"/>
      <c r="R290" s="147"/>
      <c r="S290" s="148"/>
      <c r="T290" s="146"/>
      <c r="U290" s="147"/>
      <c r="V290" s="148"/>
      <c r="W290" s="146"/>
      <c r="X290" s="147"/>
      <c r="Y290" s="148"/>
      <c r="Z290" s="146"/>
      <c r="AA290" s="147"/>
      <c r="AB290" s="148"/>
      <c r="AC290" s="662">
        <f>SUM(H290:AB290)</f>
        <v>0</v>
      </c>
      <c r="AD290" s="663"/>
      <c r="AE290" s="664"/>
    </row>
    <row r="291" spans="1:31" s="3" customFormat="1" ht="14.25" customHeight="1" x14ac:dyDescent="0.2">
      <c r="A291" s="2"/>
      <c r="B291" s="216" t="s">
        <v>168</v>
      </c>
      <c r="C291" s="217"/>
      <c r="D291" s="217"/>
      <c r="E291" s="217"/>
      <c r="F291" s="217"/>
      <c r="G291" s="543"/>
      <c r="H291" s="146"/>
      <c r="I291" s="147"/>
      <c r="J291" s="148"/>
      <c r="K291" s="146"/>
      <c r="L291" s="147"/>
      <c r="M291" s="148"/>
      <c r="N291" s="146"/>
      <c r="O291" s="147"/>
      <c r="P291" s="148"/>
      <c r="Q291" s="146"/>
      <c r="R291" s="147"/>
      <c r="S291" s="148"/>
      <c r="T291" s="146"/>
      <c r="U291" s="147"/>
      <c r="V291" s="148"/>
      <c r="W291" s="146"/>
      <c r="X291" s="147"/>
      <c r="Y291" s="148"/>
      <c r="Z291" s="146"/>
      <c r="AA291" s="147"/>
      <c r="AB291" s="148"/>
      <c r="AC291" s="662">
        <f>SUM(H290:AB290)</f>
        <v>0</v>
      </c>
      <c r="AD291" s="663"/>
      <c r="AE291" s="664"/>
    </row>
    <row r="292" spans="1:31" s="3" customFormat="1" ht="14.25" customHeight="1" x14ac:dyDescent="0.2">
      <c r="A292" s="2"/>
      <c r="B292" s="216" t="s">
        <v>169</v>
      </c>
      <c r="C292" s="217"/>
      <c r="D292" s="217"/>
      <c r="E292" s="217"/>
      <c r="F292" s="217"/>
      <c r="G292" s="543"/>
      <c r="H292" s="146"/>
      <c r="I292" s="147"/>
      <c r="J292" s="148"/>
      <c r="K292" s="146"/>
      <c r="L292" s="147"/>
      <c r="M292" s="148"/>
      <c r="N292" s="146"/>
      <c r="O292" s="147"/>
      <c r="P292" s="148"/>
      <c r="Q292" s="146"/>
      <c r="R292" s="147"/>
      <c r="S292" s="148"/>
      <c r="T292" s="146"/>
      <c r="U292" s="147"/>
      <c r="V292" s="148"/>
      <c r="W292" s="146"/>
      <c r="X292" s="147"/>
      <c r="Y292" s="148"/>
      <c r="Z292" s="146"/>
      <c r="AA292" s="147"/>
      <c r="AB292" s="148"/>
      <c r="AC292" s="662">
        <f>SUM(H292:AB292)</f>
        <v>0</v>
      </c>
      <c r="AD292" s="663"/>
      <c r="AE292" s="664"/>
    </row>
    <row r="293" spans="1:31" s="3" customFormat="1" ht="21.75" customHeight="1" thickBot="1" x14ac:dyDescent="0.25">
      <c r="A293" s="2"/>
      <c r="B293" s="385" t="s">
        <v>170</v>
      </c>
      <c r="C293" s="386"/>
      <c r="D293" s="386"/>
      <c r="E293" s="386"/>
      <c r="F293" s="386"/>
      <c r="G293" s="387"/>
      <c r="H293" s="720">
        <f>H289+H290-H291+H292</f>
        <v>0</v>
      </c>
      <c r="I293" s="721"/>
      <c r="J293" s="722"/>
      <c r="K293" s="720">
        <f>K289+K290-K291+K292</f>
        <v>0</v>
      </c>
      <c r="L293" s="721"/>
      <c r="M293" s="722"/>
      <c r="N293" s="720">
        <f>N289+N290-N291+N292</f>
        <v>0</v>
      </c>
      <c r="O293" s="721"/>
      <c r="P293" s="722"/>
      <c r="Q293" s="720">
        <f>Q289+Q290-Q291+Q292</f>
        <v>0</v>
      </c>
      <c r="R293" s="721"/>
      <c r="S293" s="722"/>
      <c r="T293" s="720">
        <f>T289+T290-T291+T292</f>
        <v>0</v>
      </c>
      <c r="U293" s="721"/>
      <c r="V293" s="722"/>
      <c r="W293" s="720">
        <f>W289+W290-W291+W292</f>
        <v>0</v>
      </c>
      <c r="X293" s="721"/>
      <c r="Y293" s="722"/>
      <c r="Z293" s="720">
        <f>Z289+Z290-Z291+Z292</f>
        <v>0</v>
      </c>
      <c r="AA293" s="721"/>
      <c r="AB293" s="722"/>
      <c r="AC293" s="720">
        <f>AC289+AC290-AC291+AC292</f>
        <v>0</v>
      </c>
      <c r="AD293" s="721"/>
      <c r="AE293" s="722"/>
    </row>
    <row r="294" spans="1:31" s="3" customFormat="1" ht="14.25" customHeight="1" thickBot="1" x14ac:dyDescent="0.25">
      <c r="A294" s="2"/>
      <c r="B294" s="608" t="s">
        <v>173</v>
      </c>
      <c r="C294" s="715"/>
      <c r="D294" s="715"/>
      <c r="E294" s="715"/>
      <c r="F294" s="715"/>
      <c r="G294" s="715"/>
      <c r="H294" s="715"/>
      <c r="I294" s="715"/>
      <c r="J294" s="715"/>
      <c r="K294" s="715"/>
      <c r="L294" s="715"/>
      <c r="M294" s="715"/>
      <c r="N294" s="715"/>
      <c r="O294" s="715"/>
      <c r="P294" s="715"/>
      <c r="Q294" s="715"/>
      <c r="R294" s="715"/>
      <c r="S294" s="715"/>
      <c r="T294" s="715"/>
      <c r="U294" s="715"/>
      <c r="V294" s="715"/>
      <c r="W294" s="715"/>
      <c r="X294" s="715"/>
      <c r="Y294" s="715"/>
      <c r="Z294" s="715"/>
      <c r="AA294" s="715"/>
      <c r="AB294" s="715"/>
      <c r="AC294" s="715"/>
      <c r="AD294" s="715"/>
      <c r="AE294" s="719"/>
    </row>
    <row r="295" spans="1:31" s="3" customFormat="1" ht="36.75" customHeight="1" x14ac:dyDescent="0.2">
      <c r="A295" s="2"/>
      <c r="B295" s="337" t="s">
        <v>564</v>
      </c>
      <c r="C295" s="338"/>
      <c r="D295" s="338"/>
      <c r="E295" s="338"/>
      <c r="F295" s="338"/>
      <c r="G295" s="339"/>
      <c r="H295" s="674">
        <f>H277-H283-H289</f>
        <v>0</v>
      </c>
      <c r="I295" s="675"/>
      <c r="J295" s="676"/>
      <c r="K295" s="674">
        <f>K277-K283-K289</f>
        <v>22649.279999999999</v>
      </c>
      <c r="L295" s="675"/>
      <c r="M295" s="676"/>
      <c r="N295" s="674">
        <f>N277-N283-N289</f>
        <v>0</v>
      </c>
      <c r="O295" s="675"/>
      <c r="P295" s="676"/>
      <c r="Q295" s="674">
        <f>Q277-Q283-Q289</f>
        <v>0</v>
      </c>
      <c r="R295" s="675"/>
      <c r="S295" s="676"/>
      <c r="T295" s="674">
        <f>T277-T283-T289</f>
        <v>-6.9999999999708962E-2</v>
      </c>
      <c r="U295" s="675"/>
      <c r="V295" s="676"/>
      <c r="W295" s="674">
        <f>W277-W283-W289</f>
        <v>0</v>
      </c>
      <c r="X295" s="675"/>
      <c r="Y295" s="676"/>
      <c r="Z295" s="674">
        <f>Z277-Z283-Z289</f>
        <v>0</v>
      </c>
      <c r="AA295" s="675"/>
      <c r="AB295" s="676"/>
      <c r="AC295" s="674">
        <f>AC277-AC283-AC289</f>
        <v>22649.21</v>
      </c>
      <c r="AD295" s="675"/>
      <c r="AE295" s="676"/>
    </row>
    <row r="296" spans="1:31" s="3" customFormat="1" ht="35.25" customHeight="1" thickBot="1" x14ac:dyDescent="0.25">
      <c r="A296" s="2"/>
      <c r="B296" s="385" t="s">
        <v>174</v>
      </c>
      <c r="C296" s="386"/>
      <c r="D296" s="386"/>
      <c r="E296" s="386"/>
      <c r="F296" s="386"/>
      <c r="G296" s="387"/>
      <c r="H296" s="720">
        <f>H281-H287-H293</f>
        <v>0</v>
      </c>
      <c r="I296" s="721"/>
      <c r="J296" s="722"/>
      <c r="K296" s="720">
        <f>K281-K287-K293</f>
        <v>14413.199999999997</v>
      </c>
      <c r="L296" s="721"/>
      <c r="M296" s="722"/>
      <c r="N296" s="720">
        <f>N281-N287-N293</f>
        <v>0</v>
      </c>
      <c r="O296" s="721"/>
      <c r="P296" s="722"/>
      <c r="Q296" s="720">
        <f>Q281-Q287-Q293</f>
        <v>0</v>
      </c>
      <c r="R296" s="721"/>
      <c r="S296" s="722"/>
      <c r="T296" s="720">
        <f>T281-T287-T293</f>
        <v>-6.9999999999708962E-2</v>
      </c>
      <c r="U296" s="721"/>
      <c r="V296" s="722"/>
      <c r="W296" s="720">
        <f>W281-W287-W293</f>
        <v>0</v>
      </c>
      <c r="X296" s="721"/>
      <c r="Y296" s="722"/>
      <c r="Z296" s="720">
        <f>Z281-Z287-Z293</f>
        <v>0</v>
      </c>
      <c r="AA296" s="721"/>
      <c r="AB296" s="722"/>
      <c r="AC296" s="720">
        <f>AC281-AC287-AC293</f>
        <v>14413.129999999997</v>
      </c>
      <c r="AD296" s="721"/>
      <c r="AE296" s="722"/>
    </row>
    <row r="297" spans="1:31" s="3" customFormat="1" ht="14.25" x14ac:dyDescent="0.2">
      <c r="A297" s="2"/>
    </row>
    <row r="298" spans="1:31" s="3" customFormat="1" ht="15" thickBot="1" x14ac:dyDescent="0.25">
      <c r="A298" s="2"/>
    </row>
    <row r="299" spans="1:31" s="3" customFormat="1" ht="24.95" customHeight="1" thickBot="1" x14ac:dyDescent="0.25">
      <c r="A299" s="2"/>
      <c r="B299" s="176" t="s">
        <v>158</v>
      </c>
      <c r="C299" s="177"/>
      <c r="D299" s="177"/>
      <c r="E299" s="177"/>
      <c r="F299" s="177"/>
      <c r="G299" s="177"/>
      <c r="H299" s="177"/>
      <c r="I299" s="177"/>
      <c r="J299" s="177"/>
      <c r="K299" s="177"/>
      <c r="L299" s="177"/>
      <c r="M299" s="177"/>
      <c r="N299" s="177"/>
      <c r="O299" s="177"/>
      <c r="P299" s="178"/>
      <c r="Q299" s="176" t="s">
        <v>175</v>
      </c>
      <c r="R299" s="177"/>
      <c r="S299" s="177"/>
      <c r="T299" s="177"/>
      <c r="U299" s="177"/>
      <c r="V299" s="177"/>
      <c r="W299" s="177"/>
      <c r="X299" s="177"/>
      <c r="Y299" s="177"/>
      <c r="Z299" s="177"/>
      <c r="AA299" s="177"/>
      <c r="AB299" s="177"/>
      <c r="AC299" s="177"/>
      <c r="AD299" s="177"/>
      <c r="AE299" s="178"/>
    </row>
    <row r="300" spans="1:31" s="3" customFormat="1" ht="24.95" customHeight="1" x14ac:dyDescent="0.2">
      <c r="A300" s="2"/>
      <c r="B300" s="161" t="s">
        <v>176</v>
      </c>
      <c r="C300" s="162"/>
      <c r="D300" s="162"/>
      <c r="E300" s="162"/>
      <c r="F300" s="162"/>
      <c r="G300" s="162"/>
      <c r="H300" s="162"/>
      <c r="I300" s="162"/>
      <c r="J300" s="162"/>
      <c r="K300" s="162"/>
      <c r="L300" s="162"/>
      <c r="M300" s="162"/>
      <c r="N300" s="162"/>
      <c r="O300" s="162"/>
      <c r="P300" s="163"/>
      <c r="Q300" s="164">
        <v>0</v>
      </c>
      <c r="R300" s="165"/>
      <c r="S300" s="165"/>
      <c r="T300" s="165"/>
      <c r="U300" s="165"/>
      <c r="V300" s="165"/>
      <c r="W300" s="165"/>
      <c r="X300" s="165"/>
      <c r="Y300" s="165"/>
      <c r="Z300" s="165"/>
      <c r="AA300" s="165"/>
      <c r="AB300" s="165"/>
      <c r="AC300" s="165"/>
      <c r="AD300" s="165"/>
      <c r="AE300" s="166"/>
    </row>
    <row r="301" spans="1:31" s="3" customFormat="1" ht="24.95" customHeight="1" thickBot="1" x14ac:dyDescent="0.25">
      <c r="A301" s="2"/>
      <c r="B301" s="300" t="s">
        <v>177</v>
      </c>
      <c r="C301" s="301"/>
      <c r="D301" s="301"/>
      <c r="E301" s="301"/>
      <c r="F301" s="301"/>
      <c r="G301" s="301"/>
      <c r="H301" s="301"/>
      <c r="I301" s="301"/>
      <c r="J301" s="301"/>
      <c r="K301" s="301"/>
      <c r="L301" s="301"/>
      <c r="M301" s="301"/>
      <c r="N301" s="301"/>
      <c r="O301" s="301"/>
      <c r="P301" s="302"/>
      <c r="Q301" s="303">
        <v>0</v>
      </c>
      <c r="R301" s="204"/>
      <c r="S301" s="204"/>
      <c r="T301" s="204"/>
      <c r="U301" s="204"/>
      <c r="V301" s="204"/>
      <c r="W301" s="204"/>
      <c r="X301" s="204"/>
      <c r="Y301" s="204"/>
      <c r="Z301" s="204"/>
      <c r="AA301" s="204"/>
      <c r="AB301" s="204"/>
      <c r="AC301" s="204"/>
      <c r="AD301" s="204"/>
      <c r="AE301" s="205"/>
    </row>
    <row r="302" spans="1:31" s="3" customFormat="1" ht="13.5" customHeight="1" x14ac:dyDescent="0.2">
      <c r="A302" s="2"/>
    </row>
    <row r="303" spans="1:31" s="3" customFormat="1" ht="14.25" x14ac:dyDescent="0.2">
      <c r="A303" s="2"/>
      <c r="B303" s="13" t="s">
        <v>178</v>
      </c>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row>
    <row r="304" spans="1:31" s="3" customFormat="1" ht="14.25" x14ac:dyDescent="0.2">
      <c r="A304" s="2"/>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row>
    <row r="305" spans="1:33" s="3" customFormat="1" ht="14.25" x14ac:dyDescent="0.2">
      <c r="A305" s="2"/>
      <c r="B305" s="16" t="s">
        <v>179</v>
      </c>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row>
    <row r="306" spans="1:33" s="3" customFormat="1" ht="15" thickBot="1" x14ac:dyDescent="0.25">
      <c r="A306" s="2"/>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row>
    <row r="307" spans="1:33" s="3" customFormat="1" ht="15.75" customHeight="1" thickBot="1" x14ac:dyDescent="0.25">
      <c r="A307" s="2"/>
      <c r="B307" s="320" t="s">
        <v>180</v>
      </c>
      <c r="C307" s="321"/>
      <c r="D307" s="321"/>
      <c r="E307" s="322"/>
      <c r="F307" s="176" t="s">
        <v>54</v>
      </c>
      <c r="G307" s="177"/>
      <c r="H307" s="177"/>
      <c r="I307" s="177"/>
      <c r="J307" s="177"/>
      <c r="K307" s="177"/>
      <c r="L307" s="177"/>
      <c r="M307" s="177"/>
      <c r="N307" s="177"/>
      <c r="O307" s="177"/>
      <c r="P307" s="177"/>
      <c r="Q307" s="177"/>
      <c r="R307" s="177"/>
      <c r="S307" s="177"/>
      <c r="T307" s="177"/>
      <c r="U307" s="177"/>
      <c r="V307" s="177"/>
      <c r="W307" s="177"/>
      <c r="X307" s="177"/>
      <c r="Y307" s="177"/>
      <c r="Z307" s="177"/>
      <c r="AA307" s="177"/>
      <c r="AB307" s="177"/>
      <c r="AC307" s="177"/>
      <c r="AD307" s="177"/>
      <c r="AE307" s="178"/>
    </row>
    <row r="308" spans="1:33" s="3" customFormat="1" ht="69.95" customHeight="1" thickBot="1" x14ac:dyDescent="0.25">
      <c r="A308" s="2"/>
      <c r="B308" s="323"/>
      <c r="C308" s="324"/>
      <c r="D308" s="324"/>
      <c r="E308" s="325"/>
      <c r="F308" s="179" t="s">
        <v>181</v>
      </c>
      <c r="G308" s="180"/>
      <c r="H308" s="181"/>
      <c r="I308" s="179" t="s">
        <v>96</v>
      </c>
      <c r="J308" s="180"/>
      <c r="K308" s="181"/>
      <c r="L308" s="179" t="s">
        <v>182</v>
      </c>
      <c r="M308" s="180"/>
      <c r="N308" s="181"/>
      <c r="O308" s="179" t="s">
        <v>183</v>
      </c>
      <c r="P308" s="180"/>
      <c r="Q308" s="181"/>
      <c r="R308" s="179" t="s">
        <v>184</v>
      </c>
      <c r="S308" s="180"/>
      <c r="T308" s="181"/>
      <c r="U308" s="179" t="s">
        <v>185</v>
      </c>
      <c r="V308" s="180"/>
      <c r="W308" s="181"/>
      <c r="X308" s="179" t="s">
        <v>186</v>
      </c>
      <c r="Y308" s="180"/>
      <c r="Z308" s="181"/>
      <c r="AA308" s="179" t="s">
        <v>187</v>
      </c>
      <c r="AB308" s="180"/>
      <c r="AC308" s="181"/>
      <c r="AD308" s="179" t="s">
        <v>66</v>
      </c>
      <c r="AE308" s="181"/>
    </row>
    <row r="309" spans="1:33" s="3" customFormat="1" ht="15.75" customHeight="1" thickBot="1" x14ac:dyDescent="0.25">
      <c r="A309" s="2"/>
      <c r="B309" s="608" t="s">
        <v>165</v>
      </c>
      <c r="C309" s="715"/>
      <c r="D309" s="715"/>
      <c r="E309" s="715"/>
      <c r="F309" s="715"/>
      <c r="G309" s="715"/>
      <c r="H309" s="715"/>
      <c r="I309" s="715"/>
      <c r="J309" s="715"/>
      <c r="K309" s="715"/>
      <c r="L309" s="715"/>
      <c r="M309" s="715"/>
      <c r="N309" s="715"/>
      <c r="O309" s="715"/>
      <c r="P309" s="715"/>
      <c r="Q309" s="715"/>
      <c r="R309" s="715"/>
      <c r="S309" s="715"/>
      <c r="T309" s="715"/>
      <c r="U309" s="715"/>
      <c r="V309" s="715"/>
      <c r="W309" s="715"/>
      <c r="X309" s="715"/>
      <c r="Y309" s="715"/>
      <c r="Z309" s="715"/>
      <c r="AA309" s="715"/>
      <c r="AB309" s="715"/>
      <c r="AC309" s="715"/>
      <c r="AD309" s="715"/>
      <c r="AE309" s="719"/>
    </row>
    <row r="310" spans="1:33" s="3" customFormat="1" ht="50.25" customHeight="1" x14ac:dyDescent="0.2">
      <c r="A310" s="2"/>
      <c r="B310" s="337" t="s">
        <v>188</v>
      </c>
      <c r="C310" s="338"/>
      <c r="D310" s="338"/>
      <c r="E310" s="339"/>
      <c r="F310" s="716">
        <v>80.069999999999993</v>
      </c>
      <c r="G310" s="717"/>
      <c r="H310" s="718"/>
      <c r="I310" s="164">
        <v>3661432.92</v>
      </c>
      <c r="J310" s="165"/>
      <c r="K310" s="166"/>
      <c r="L310" s="164">
        <v>1490178.64</v>
      </c>
      <c r="M310" s="165"/>
      <c r="N310" s="166"/>
      <c r="O310" s="164"/>
      <c r="P310" s="165"/>
      <c r="Q310" s="166"/>
      <c r="R310" s="164"/>
      <c r="S310" s="165"/>
      <c r="T310" s="166"/>
      <c r="U310" s="164">
        <v>65534.76</v>
      </c>
      <c r="V310" s="165"/>
      <c r="W310" s="166"/>
      <c r="X310" s="164">
        <v>0</v>
      </c>
      <c r="Y310" s="165"/>
      <c r="Z310" s="166"/>
      <c r="AA310" s="164"/>
      <c r="AB310" s="165"/>
      <c r="AC310" s="166"/>
      <c r="AD310" s="674">
        <f>SUM(F310:AC310)</f>
        <v>5217226.3899999997</v>
      </c>
      <c r="AE310" s="676"/>
    </row>
    <row r="311" spans="1:33" s="3" customFormat="1" ht="14.25" x14ac:dyDescent="0.2">
      <c r="A311" s="2"/>
      <c r="B311" s="216" t="s">
        <v>167</v>
      </c>
      <c r="C311" s="217"/>
      <c r="D311" s="217"/>
      <c r="E311" s="543"/>
      <c r="F311" s="155"/>
      <c r="G311" s="156"/>
      <c r="H311" s="157"/>
      <c r="I311" s="158"/>
      <c r="J311" s="159"/>
      <c r="K311" s="160"/>
      <c r="L311" s="158">
        <v>2238.4899999999998</v>
      </c>
      <c r="M311" s="159"/>
      <c r="N311" s="160"/>
      <c r="O311" s="158"/>
      <c r="P311" s="159"/>
      <c r="Q311" s="160"/>
      <c r="R311" s="158"/>
      <c r="S311" s="159"/>
      <c r="T311" s="160"/>
      <c r="U311" s="158"/>
      <c r="V311" s="159"/>
      <c r="W311" s="160"/>
      <c r="X311" s="158"/>
      <c r="Y311" s="159"/>
      <c r="Z311" s="160"/>
      <c r="AA311" s="146"/>
      <c r="AB311" s="147"/>
      <c r="AC311" s="148"/>
      <c r="AD311" s="662">
        <f>SUM(F311:AC311)</f>
        <v>2238.4899999999998</v>
      </c>
      <c r="AE311" s="664"/>
    </row>
    <row r="312" spans="1:33" s="3" customFormat="1" ht="14.25" x14ac:dyDescent="0.2">
      <c r="A312" s="2"/>
      <c r="B312" s="216" t="s">
        <v>168</v>
      </c>
      <c r="C312" s="217"/>
      <c r="D312" s="217"/>
      <c r="E312" s="543"/>
      <c r="F312" s="155">
        <v>80</v>
      </c>
      <c r="G312" s="156"/>
      <c r="H312" s="157"/>
      <c r="I312" s="158">
        <v>1520275.04</v>
      </c>
      <c r="J312" s="159"/>
      <c r="K312" s="160"/>
      <c r="L312" s="158">
        <v>59909.34</v>
      </c>
      <c r="M312" s="159"/>
      <c r="N312" s="160"/>
      <c r="O312" s="158"/>
      <c r="P312" s="159"/>
      <c r="Q312" s="160"/>
      <c r="R312" s="158"/>
      <c r="S312" s="159"/>
      <c r="T312" s="160"/>
      <c r="U312" s="158">
        <v>0</v>
      </c>
      <c r="V312" s="159"/>
      <c r="W312" s="160"/>
      <c r="X312" s="158"/>
      <c r="Y312" s="159"/>
      <c r="Z312" s="160"/>
      <c r="AA312" s="146"/>
      <c r="AB312" s="147"/>
      <c r="AC312" s="148"/>
      <c r="AD312" s="662">
        <f>SUM(F312:AC312)</f>
        <v>1580264.3800000001</v>
      </c>
      <c r="AE312" s="664"/>
    </row>
    <row r="313" spans="1:33" s="3" customFormat="1" ht="14.25" x14ac:dyDescent="0.2">
      <c r="A313" s="2"/>
      <c r="B313" s="216" t="s">
        <v>169</v>
      </c>
      <c r="C313" s="217"/>
      <c r="D313" s="217"/>
      <c r="E313" s="543"/>
      <c r="F313" s="155"/>
      <c r="G313" s="156"/>
      <c r="H313" s="157"/>
      <c r="I313" s="158"/>
      <c r="J313" s="159"/>
      <c r="K313" s="160"/>
      <c r="L313" s="158"/>
      <c r="M313" s="159"/>
      <c r="N313" s="160"/>
      <c r="O313" s="158"/>
      <c r="P313" s="159"/>
      <c r="Q313" s="160"/>
      <c r="R313" s="158"/>
      <c r="S313" s="159"/>
      <c r="T313" s="160"/>
      <c r="U313" s="158"/>
      <c r="V313" s="159"/>
      <c r="W313" s="160"/>
      <c r="X313" s="158"/>
      <c r="Y313" s="159"/>
      <c r="Z313" s="160"/>
      <c r="AA313" s="146"/>
      <c r="AB313" s="147"/>
      <c r="AC313" s="148"/>
      <c r="AD313" s="662">
        <f>SUM(F313:AC313)</f>
        <v>0</v>
      </c>
      <c r="AE313" s="664"/>
    </row>
    <row r="314" spans="1:33" s="3" customFormat="1" ht="36.75" customHeight="1" thickBot="1" x14ac:dyDescent="0.25">
      <c r="A314" s="2"/>
      <c r="B314" s="385" t="s">
        <v>565</v>
      </c>
      <c r="C314" s="386"/>
      <c r="D314" s="386"/>
      <c r="E314" s="387"/>
      <c r="F314" s="709">
        <f>F310+F311-F312+F313</f>
        <v>6.9999999999993179E-2</v>
      </c>
      <c r="G314" s="710"/>
      <c r="H314" s="711"/>
      <c r="I314" s="709">
        <f>I310+I311-I312+I313</f>
        <v>2141157.88</v>
      </c>
      <c r="J314" s="710"/>
      <c r="K314" s="711"/>
      <c r="L314" s="709">
        <f>L310+L311-L312+L313</f>
        <v>1432507.7899999998</v>
      </c>
      <c r="M314" s="710"/>
      <c r="N314" s="711"/>
      <c r="O314" s="709">
        <f>O310+O311-O312+O313</f>
        <v>0</v>
      </c>
      <c r="P314" s="710"/>
      <c r="Q314" s="711"/>
      <c r="R314" s="709">
        <f>R310+R311-R312+R313</f>
        <v>0</v>
      </c>
      <c r="S314" s="710"/>
      <c r="T314" s="711"/>
      <c r="U314" s="709">
        <f>U310+U311-U312+U313</f>
        <v>65534.76</v>
      </c>
      <c r="V314" s="710"/>
      <c r="W314" s="711"/>
      <c r="X314" s="709">
        <f>X310+X311-X312+X313</f>
        <v>0</v>
      </c>
      <c r="Y314" s="710"/>
      <c r="Z314" s="711"/>
      <c r="AA314" s="709">
        <f>AA310+AA311-AA312+AA313</f>
        <v>0</v>
      </c>
      <c r="AB314" s="710"/>
      <c r="AC314" s="711"/>
      <c r="AD314" s="709">
        <f>AD310+AD311-AD312+AD313</f>
        <v>3639200.5</v>
      </c>
      <c r="AE314" s="711"/>
      <c r="AF314" s="34"/>
    </row>
    <row r="315" spans="1:33" s="3" customFormat="1" ht="15.75" customHeight="1" thickBot="1" x14ac:dyDescent="0.25">
      <c r="A315" s="2"/>
      <c r="B315" s="608" t="s">
        <v>171</v>
      </c>
      <c r="C315" s="715"/>
      <c r="D315" s="715"/>
      <c r="E315" s="715"/>
      <c r="F315" s="715"/>
      <c r="G315" s="715"/>
      <c r="H315" s="715"/>
      <c r="I315" s="715"/>
      <c r="J315" s="715"/>
      <c r="K315" s="715"/>
      <c r="L315" s="715"/>
      <c r="M315" s="715"/>
      <c r="N315" s="715"/>
      <c r="O315" s="715"/>
      <c r="P315" s="715"/>
      <c r="Q315" s="715"/>
      <c r="R315" s="715"/>
      <c r="S315" s="715"/>
      <c r="T315" s="715"/>
      <c r="U315" s="715"/>
      <c r="V315" s="715"/>
      <c r="W315" s="715"/>
      <c r="X315" s="715"/>
      <c r="Y315" s="715"/>
      <c r="Z315" s="715"/>
      <c r="AA315" s="715"/>
      <c r="AB315" s="715"/>
      <c r="AC315" s="715"/>
      <c r="AD315" s="715"/>
      <c r="AE315" s="719"/>
    </row>
    <row r="316" spans="1:33" s="3" customFormat="1" ht="35.25" customHeight="1" x14ac:dyDescent="0.2">
      <c r="A316" s="2"/>
      <c r="B316" s="337" t="s">
        <v>189</v>
      </c>
      <c r="C316" s="338"/>
      <c r="D316" s="338"/>
      <c r="E316" s="339"/>
      <c r="F316" s="716"/>
      <c r="G316" s="717"/>
      <c r="H316" s="718"/>
      <c r="I316" s="164">
        <v>1900075.53</v>
      </c>
      <c r="J316" s="165"/>
      <c r="K316" s="166"/>
      <c r="L316" s="164">
        <v>1333579.1599999999</v>
      </c>
      <c r="M316" s="165"/>
      <c r="N316" s="166"/>
      <c r="O316" s="164"/>
      <c r="P316" s="165"/>
      <c r="Q316" s="166"/>
      <c r="R316" s="164"/>
      <c r="S316" s="165"/>
      <c r="T316" s="166"/>
      <c r="U316" s="164">
        <v>59399.94</v>
      </c>
      <c r="V316" s="165"/>
      <c r="W316" s="166"/>
      <c r="X316" s="164"/>
      <c r="Y316" s="165"/>
      <c r="Z316" s="166"/>
      <c r="AA316" s="164"/>
      <c r="AB316" s="165"/>
      <c r="AC316" s="166"/>
      <c r="AD316" s="674">
        <f>SUM(F316:AC316)</f>
        <v>3293054.63</v>
      </c>
      <c r="AE316" s="676"/>
    </row>
    <row r="317" spans="1:33" s="3" customFormat="1" ht="14.25" x14ac:dyDescent="0.2">
      <c r="A317" s="2"/>
      <c r="B317" s="216" t="s">
        <v>167</v>
      </c>
      <c r="C317" s="217"/>
      <c r="D317" s="217"/>
      <c r="E317" s="543"/>
      <c r="F317" s="331"/>
      <c r="G317" s="332"/>
      <c r="H317" s="333"/>
      <c r="I317" s="146">
        <v>599491.52</v>
      </c>
      <c r="J317" s="147"/>
      <c r="K317" s="148"/>
      <c r="L317" s="146">
        <v>78070.240000000005</v>
      </c>
      <c r="M317" s="147"/>
      <c r="N317" s="148"/>
      <c r="O317" s="146"/>
      <c r="P317" s="147"/>
      <c r="Q317" s="148"/>
      <c r="R317" s="146"/>
      <c r="S317" s="147"/>
      <c r="T317" s="148"/>
      <c r="U317" s="146">
        <v>2096.17</v>
      </c>
      <c r="V317" s="147"/>
      <c r="W317" s="148"/>
      <c r="X317" s="146"/>
      <c r="Y317" s="147"/>
      <c r="Z317" s="148"/>
      <c r="AA317" s="146"/>
      <c r="AB317" s="147"/>
      <c r="AC317" s="148"/>
      <c r="AD317" s="662">
        <f>SUM(F317:AC317)</f>
        <v>679657.93</v>
      </c>
      <c r="AE317" s="664"/>
    </row>
    <row r="318" spans="1:33" s="3" customFormat="1" ht="14.25" x14ac:dyDescent="0.2">
      <c r="A318" s="2"/>
      <c r="B318" s="216" t="s">
        <v>168</v>
      </c>
      <c r="C318" s="217"/>
      <c r="D318" s="217"/>
      <c r="E318" s="543"/>
      <c r="F318" s="331"/>
      <c r="G318" s="332"/>
      <c r="H318" s="333"/>
      <c r="I318" s="146">
        <v>1520275.04</v>
      </c>
      <c r="J318" s="147"/>
      <c r="K318" s="148"/>
      <c r="L318" s="146">
        <v>59909.34</v>
      </c>
      <c r="M318" s="147"/>
      <c r="N318" s="148"/>
      <c r="O318" s="146"/>
      <c r="P318" s="147"/>
      <c r="Q318" s="148"/>
      <c r="R318" s="146"/>
      <c r="S318" s="147"/>
      <c r="T318" s="148"/>
      <c r="U318" s="158"/>
      <c r="V318" s="159"/>
      <c r="W318" s="160"/>
      <c r="X318" s="146"/>
      <c r="Y318" s="147"/>
      <c r="Z318" s="148"/>
      <c r="AA318" s="146"/>
      <c r="AB318" s="147"/>
      <c r="AC318" s="148"/>
      <c r="AD318" s="662">
        <f>SUM(F318:AC318)</f>
        <v>1580184.3800000001</v>
      </c>
      <c r="AE318" s="664"/>
    </row>
    <row r="319" spans="1:33" s="3" customFormat="1" ht="14.25" x14ac:dyDescent="0.2">
      <c r="A319" s="2"/>
      <c r="B319" s="216" t="s">
        <v>169</v>
      </c>
      <c r="C319" s="217"/>
      <c r="D319" s="217"/>
      <c r="E319" s="543"/>
      <c r="F319" s="331"/>
      <c r="G319" s="332"/>
      <c r="H319" s="333"/>
      <c r="I319" s="146"/>
      <c r="J319" s="147"/>
      <c r="K319" s="148"/>
      <c r="L319" s="146"/>
      <c r="M319" s="147"/>
      <c r="N319" s="148"/>
      <c r="O319" s="146"/>
      <c r="P319" s="147"/>
      <c r="Q319" s="148"/>
      <c r="R319" s="146"/>
      <c r="S319" s="147"/>
      <c r="T319" s="148"/>
      <c r="U319" s="146"/>
      <c r="V319" s="147"/>
      <c r="W319" s="148"/>
      <c r="X319" s="146"/>
      <c r="Y319" s="147"/>
      <c r="Z319" s="148"/>
      <c r="AA319" s="146"/>
      <c r="AB319" s="147"/>
      <c r="AC319" s="148"/>
      <c r="AD319" s="662">
        <f>SUM(F319:AC319)</f>
        <v>0</v>
      </c>
      <c r="AE319" s="664"/>
      <c r="AG319" s="34"/>
    </row>
    <row r="320" spans="1:33" s="3" customFormat="1" ht="46.5" customHeight="1" thickBot="1" x14ac:dyDescent="0.25">
      <c r="A320" s="2"/>
      <c r="B320" s="385" t="s">
        <v>174</v>
      </c>
      <c r="C320" s="386"/>
      <c r="D320" s="386"/>
      <c r="E320" s="387"/>
      <c r="F320" s="709">
        <f>F316+F317-F318+F319</f>
        <v>0</v>
      </c>
      <c r="G320" s="710"/>
      <c r="H320" s="711"/>
      <c r="I320" s="709">
        <f>I316+I317-I318+I319</f>
        <v>979292.00999999978</v>
      </c>
      <c r="J320" s="710"/>
      <c r="K320" s="711"/>
      <c r="L320" s="709">
        <f>L316+L317-L318+L319</f>
        <v>1351740.0599999998</v>
      </c>
      <c r="M320" s="710"/>
      <c r="N320" s="711"/>
      <c r="O320" s="709">
        <f>O316+O317-O318+O319</f>
        <v>0</v>
      </c>
      <c r="P320" s="710"/>
      <c r="Q320" s="711"/>
      <c r="R320" s="709">
        <f>R316+R317-R318+R319</f>
        <v>0</v>
      </c>
      <c r="S320" s="710"/>
      <c r="T320" s="711"/>
      <c r="U320" s="709">
        <f>U316+U317-U318+U319</f>
        <v>61496.11</v>
      </c>
      <c r="V320" s="710"/>
      <c r="W320" s="711"/>
      <c r="X320" s="709">
        <f>X316+X317-X318+X319</f>
        <v>0</v>
      </c>
      <c r="Y320" s="710"/>
      <c r="Z320" s="711"/>
      <c r="AA320" s="709">
        <f>AA316+AA317-AA318+AA319</f>
        <v>0</v>
      </c>
      <c r="AB320" s="710"/>
      <c r="AC320" s="711"/>
      <c r="AD320" s="709">
        <f>AD316+AD317-AD318+AD319</f>
        <v>2392528.1799999997</v>
      </c>
      <c r="AE320" s="711"/>
      <c r="AF320" s="34"/>
    </row>
    <row r="321" spans="1:32" s="3" customFormat="1" ht="15.75" customHeight="1" thickBot="1" x14ac:dyDescent="0.25">
      <c r="A321" s="2"/>
      <c r="B321" s="608" t="s">
        <v>172</v>
      </c>
      <c r="C321" s="715"/>
      <c r="D321" s="715"/>
      <c r="E321" s="715"/>
      <c r="F321" s="715"/>
      <c r="G321" s="715"/>
      <c r="H321" s="715"/>
      <c r="I321" s="715"/>
      <c r="J321" s="715"/>
      <c r="K321" s="715"/>
      <c r="L321" s="715"/>
      <c r="M321" s="715"/>
      <c r="N321" s="715"/>
      <c r="O321" s="715"/>
      <c r="P321" s="715"/>
      <c r="Q321" s="715"/>
      <c r="R321" s="715"/>
      <c r="S321" s="715"/>
      <c r="T321" s="715"/>
      <c r="U321" s="715"/>
      <c r="V321" s="715"/>
      <c r="W321" s="715"/>
      <c r="X321" s="715"/>
      <c r="Y321" s="715"/>
      <c r="Z321" s="715"/>
      <c r="AA321" s="715"/>
      <c r="AB321" s="715"/>
      <c r="AC321" s="715"/>
      <c r="AD321" s="715"/>
      <c r="AE321" s="719"/>
    </row>
    <row r="322" spans="1:32" s="3" customFormat="1" ht="22.5" customHeight="1" x14ac:dyDescent="0.2">
      <c r="A322" s="2"/>
      <c r="B322" s="337" t="s">
        <v>189</v>
      </c>
      <c r="C322" s="338"/>
      <c r="D322" s="338"/>
      <c r="E322" s="339"/>
      <c r="F322" s="716"/>
      <c r="G322" s="717"/>
      <c r="H322" s="718"/>
      <c r="I322" s="164">
        <v>71615.850000000006</v>
      </c>
      <c r="J322" s="165"/>
      <c r="K322" s="166"/>
      <c r="L322" s="164"/>
      <c r="M322" s="165"/>
      <c r="N322" s="166"/>
      <c r="O322" s="164"/>
      <c r="P322" s="165"/>
      <c r="Q322" s="166"/>
      <c r="R322" s="164"/>
      <c r="S322" s="165"/>
      <c r="T322" s="166"/>
      <c r="U322" s="164"/>
      <c r="V322" s="165"/>
      <c r="W322" s="166"/>
      <c r="X322" s="164"/>
      <c r="Y322" s="165"/>
      <c r="Z322" s="166"/>
      <c r="AA322" s="164"/>
      <c r="AB322" s="165"/>
      <c r="AC322" s="166"/>
      <c r="AD322" s="674">
        <f>SUM(F322:AC322)</f>
        <v>71615.850000000006</v>
      </c>
      <c r="AE322" s="676"/>
    </row>
    <row r="323" spans="1:32" s="3" customFormat="1" ht="15" customHeight="1" x14ac:dyDescent="0.2">
      <c r="A323" s="2"/>
      <c r="B323" s="216" t="s">
        <v>167</v>
      </c>
      <c r="C323" s="217"/>
      <c r="D323" s="217"/>
      <c r="E323" s="543"/>
      <c r="F323" s="331"/>
      <c r="G323" s="332"/>
      <c r="H323" s="333"/>
      <c r="I323" s="146">
        <v>818960</v>
      </c>
      <c r="J323" s="147"/>
      <c r="K323" s="148"/>
      <c r="L323" s="146"/>
      <c r="M323" s="147"/>
      <c r="N323" s="148"/>
      <c r="O323" s="146"/>
      <c r="P323" s="147"/>
      <c r="Q323" s="148"/>
      <c r="R323" s="146"/>
      <c r="S323" s="147"/>
      <c r="T323" s="148"/>
      <c r="U323" s="146"/>
      <c r="V323" s="147"/>
      <c r="W323" s="148"/>
      <c r="X323" s="158"/>
      <c r="Y323" s="159"/>
      <c r="Z323" s="160"/>
      <c r="AA323" s="146"/>
      <c r="AB323" s="147"/>
      <c r="AC323" s="148"/>
      <c r="AD323" s="662">
        <f>SUM(F323:AC323)</f>
        <v>818960</v>
      </c>
      <c r="AE323" s="664"/>
    </row>
    <row r="324" spans="1:32" s="3" customFormat="1" ht="15" customHeight="1" x14ac:dyDescent="0.2">
      <c r="A324" s="2"/>
      <c r="B324" s="216" t="s">
        <v>168</v>
      </c>
      <c r="C324" s="217"/>
      <c r="D324" s="217"/>
      <c r="E324" s="543"/>
      <c r="F324" s="331"/>
      <c r="G324" s="332"/>
      <c r="H324" s="333"/>
      <c r="I324" s="146">
        <v>26632</v>
      </c>
      <c r="J324" s="147"/>
      <c r="K324" s="148"/>
      <c r="L324" s="146"/>
      <c r="M324" s="147"/>
      <c r="N324" s="148"/>
      <c r="O324" s="146"/>
      <c r="P324" s="147"/>
      <c r="Q324" s="148"/>
      <c r="R324" s="146"/>
      <c r="S324" s="147"/>
      <c r="T324" s="148"/>
      <c r="U324" s="146"/>
      <c r="V324" s="147"/>
      <c r="W324" s="148"/>
      <c r="X324" s="146"/>
      <c r="Y324" s="147"/>
      <c r="Z324" s="148"/>
      <c r="AA324" s="146"/>
      <c r="AB324" s="147"/>
      <c r="AC324" s="148"/>
      <c r="AD324" s="662">
        <f>SUM(F324:AC324)</f>
        <v>26632</v>
      </c>
      <c r="AE324" s="664"/>
    </row>
    <row r="325" spans="1:32" s="3" customFormat="1" ht="14.25" x14ac:dyDescent="0.2">
      <c r="A325" s="2"/>
      <c r="B325" s="216" t="s">
        <v>169</v>
      </c>
      <c r="C325" s="217"/>
      <c r="D325" s="217"/>
      <c r="E325" s="543"/>
      <c r="F325" s="331"/>
      <c r="G325" s="332"/>
      <c r="H325" s="333"/>
      <c r="I325" s="146"/>
      <c r="J325" s="147"/>
      <c r="K325" s="148"/>
      <c r="L325" s="146"/>
      <c r="M325" s="147"/>
      <c r="N325" s="148"/>
      <c r="O325" s="146"/>
      <c r="P325" s="147"/>
      <c r="Q325" s="148"/>
      <c r="R325" s="146"/>
      <c r="S325" s="147"/>
      <c r="T325" s="148"/>
      <c r="U325" s="146"/>
      <c r="V325" s="147"/>
      <c r="W325" s="148"/>
      <c r="X325" s="146"/>
      <c r="Y325" s="147"/>
      <c r="Z325" s="148"/>
      <c r="AA325" s="146"/>
      <c r="AB325" s="147"/>
      <c r="AC325" s="148"/>
      <c r="AD325" s="662">
        <f>SUM(F325:AC325)</f>
        <v>0</v>
      </c>
      <c r="AE325" s="664"/>
    </row>
    <row r="326" spans="1:32" s="3" customFormat="1" ht="22.5" customHeight="1" thickBot="1" x14ac:dyDescent="0.25">
      <c r="A326" s="2"/>
      <c r="B326" s="385" t="s">
        <v>174</v>
      </c>
      <c r="C326" s="386"/>
      <c r="D326" s="386"/>
      <c r="E326" s="387"/>
      <c r="F326" s="709">
        <f>F322+F323-F324+F325</f>
        <v>0</v>
      </c>
      <c r="G326" s="710"/>
      <c r="H326" s="711"/>
      <c r="I326" s="709">
        <f>I322+I323-I324+I325</f>
        <v>863943.85</v>
      </c>
      <c r="J326" s="710"/>
      <c r="K326" s="711"/>
      <c r="L326" s="709">
        <f>L322+L323-L324+L325</f>
        <v>0</v>
      </c>
      <c r="M326" s="710"/>
      <c r="N326" s="711"/>
      <c r="O326" s="709">
        <f>O322+O323-O324+O325</f>
        <v>0</v>
      </c>
      <c r="P326" s="710"/>
      <c r="Q326" s="711"/>
      <c r="R326" s="709">
        <f>R322+R323-R324+R325</f>
        <v>0</v>
      </c>
      <c r="S326" s="710"/>
      <c r="T326" s="711"/>
      <c r="U326" s="709">
        <f>U322+U323-U324+U325</f>
        <v>0</v>
      </c>
      <c r="V326" s="710"/>
      <c r="W326" s="711"/>
      <c r="X326" s="709">
        <f>X322+X323-X324+X325</f>
        <v>0</v>
      </c>
      <c r="Y326" s="710"/>
      <c r="Z326" s="711"/>
      <c r="AA326" s="709">
        <f>AA322+AA323-AA324+AA325</f>
        <v>0</v>
      </c>
      <c r="AB326" s="710"/>
      <c r="AC326" s="711"/>
      <c r="AD326" s="709">
        <f>AD322+AD323-AD324+AD325</f>
        <v>863943.85</v>
      </c>
      <c r="AE326" s="711"/>
    </row>
    <row r="327" spans="1:32" s="3" customFormat="1" ht="15.75" customHeight="1" thickBot="1" x14ac:dyDescent="0.25">
      <c r="A327" s="2"/>
      <c r="B327" s="608" t="s">
        <v>173</v>
      </c>
      <c r="C327" s="715"/>
      <c r="D327" s="715"/>
      <c r="E327" s="715"/>
      <c r="F327" s="715"/>
      <c r="G327" s="715"/>
      <c r="H327" s="715"/>
      <c r="I327" s="715"/>
      <c r="J327" s="715"/>
      <c r="K327" s="715"/>
      <c r="L327" s="715"/>
      <c r="M327" s="715"/>
      <c r="N327" s="715"/>
      <c r="O327" s="715"/>
      <c r="P327" s="715"/>
      <c r="Q327" s="715"/>
      <c r="R327" s="715"/>
      <c r="S327" s="715"/>
      <c r="T327" s="715"/>
      <c r="U327" s="715"/>
      <c r="V327" s="715"/>
      <c r="W327" s="715"/>
      <c r="X327" s="715"/>
      <c r="Y327" s="715"/>
      <c r="Z327" s="715"/>
      <c r="AA327" s="715"/>
      <c r="AB327" s="715"/>
      <c r="AC327" s="715"/>
      <c r="AD327" s="715"/>
      <c r="AE327" s="719"/>
    </row>
    <row r="328" spans="1:32" s="3" customFormat="1" ht="22.5" customHeight="1" x14ac:dyDescent="0.2">
      <c r="A328" s="2"/>
      <c r="B328" s="337" t="s">
        <v>189</v>
      </c>
      <c r="C328" s="338"/>
      <c r="D328" s="338"/>
      <c r="E328" s="339"/>
      <c r="F328" s="712">
        <f>F310-F316-F322</f>
        <v>80.069999999999993</v>
      </c>
      <c r="G328" s="713"/>
      <c r="H328" s="714"/>
      <c r="I328" s="712">
        <f>I310-I316-I322</f>
        <v>1689741.5399999998</v>
      </c>
      <c r="J328" s="713"/>
      <c r="K328" s="714"/>
      <c r="L328" s="712">
        <f>L310-L316-L322</f>
        <v>156599.47999999998</v>
      </c>
      <c r="M328" s="713"/>
      <c r="N328" s="714"/>
      <c r="O328" s="712">
        <f>O310-O316-O322</f>
        <v>0</v>
      </c>
      <c r="P328" s="713"/>
      <c r="Q328" s="714"/>
      <c r="R328" s="712">
        <f>R310-R316-R322</f>
        <v>0</v>
      </c>
      <c r="S328" s="713"/>
      <c r="T328" s="714"/>
      <c r="U328" s="712">
        <f>U310-U316-U322</f>
        <v>6134.82</v>
      </c>
      <c r="V328" s="713"/>
      <c r="W328" s="714"/>
      <c r="X328" s="712">
        <f>X310-X316-X322</f>
        <v>0</v>
      </c>
      <c r="Y328" s="713"/>
      <c r="Z328" s="714"/>
      <c r="AA328" s="712">
        <f>AA310-AA316-AA322</f>
        <v>0</v>
      </c>
      <c r="AB328" s="713"/>
      <c r="AC328" s="714"/>
      <c r="AD328" s="712">
        <f>AD310-AD316-AD322</f>
        <v>1852555.9099999997</v>
      </c>
      <c r="AE328" s="714"/>
    </row>
    <row r="329" spans="1:32" s="3" customFormat="1" ht="22.5" customHeight="1" thickBot="1" x14ac:dyDescent="0.25">
      <c r="A329" s="2"/>
      <c r="B329" s="385" t="s">
        <v>174</v>
      </c>
      <c r="C329" s="386"/>
      <c r="D329" s="386"/>
      <c r="E329" s="387"/>
      <c r="F329" s="709">
        <f>F314-F320-F326</f>
        <v>6.9999999999993179E-2</v>
      </c>
      <c r="G329" s="710"/>
      <c r="H329" s="711"/>
      <c r="I329" s="709">
        <f>I314-I320-I326</f>
        <v>297922.02000000014</v>
      </c>
      <c r="J329" s="710"/>
      <c r="K329" s="711"/>
      <c r="L329" s="709">
        <f>L314-L320-L326</f>
        <v>80767.729999999981</v>
      </c>
      <c r="M329" s="710"/>
      <c r="N329" s="711"/>
      <c r="O329" s="709">
        <f>O314-O320-O326</f>
        <v>0</v>
      </c>
      <c r="P329" s="710"/>
      <c r="Q329" s="711"/>
      <c r="R329" s="709">
        <f>R314-R320-R326</f>
        <v>0</v>
      </c>
      <c r="S329" s="710"/>
      <c r="T329" s="711"/>
      <c r="U329" s="709">
        <f>U314-U320-U326</f>
        <v>4038.6500000000015</v>
      </c>
      <c r="V329" s="710"/>
      <c r="W329" s="711"/>
      <c r="X329" s="709">
        <f>X314-X320-X326</f>
        <v>0</v>
      </c>
      <c r="Y329" s="710"/>
      <c r="Z329" s="711"/>
      <c r="AA329" s="709">
        <f>AA314-AA320-AA326</f>
        <v>0</v>
      </c>
      <c r="AB329" s="710"/>
      <c r="AC329" s="711"/>
      <c r="AD329" s="709">
        <f>AD314-AD320-AD326</f>
        <v>382728.47000000032</v>
      </c>
      <c r="AE329" s="711"/>
      <c r="AF329" s="34"/>
    </row>
    <row r="330" spans="1:32" s="3" customFormat="1" ht="15" thickBot="1" x14ac:dyDescent="0.25">
      <c r="A330" s="2"/>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row>
    <row r="331" spans="1:32" s="3" customFormat="1" ht="15.75" customHeight="1" thickBot="1" x14ac:dyDescent="0.25">
      <c r="A331" s="2"/>
      <c r="B331" s="320" t="s">
        <v>180</v>
      </c>
      <c r="C331" s="321"/>
      <c r="D331" s="321"/>
      <c r="E331" s="322"/>
      <c r="F331" s="176" t="s">
        <v>55</v>
      </c>
      <c r="G331" s="177"/>
      <c r="H331" s="177"/>
      <c r="I331" s="177"/>
      <c r="J331" s="177"/>
      <c r="K331" s="177"/>
      <c r="L331" s="177"/>
      <c r="M331" s="177"/>
      <c r="N331" s="177"/>
      <c r="O331" s="177"/>
      <c r="P331" s="177"/>
      <c r="Q331" s="177"/>
      <c r="R331" s="177"/>
      <c r="S331" s="177"/>
      <c r="T331" s="177"/>
      <c r="U331" s="177"/>
      <c r="V331" s="177"/>
      <c r="W331" s="177"/>
      <c r="X331" s="177"/>
      <c r="Y331" s="177"/>
      <c r="Z331" s="177"/>
      <c r="AA331" s="177"/>
      <c r="AB331" s="177"/>
      <c r="AC331" s="177"/>
      <c r="AD331" s="177"/>
      <c r="AE331" s="177"/>
    </row>
    <row r="332" spans="1:32" s="3" customFormat="1" ht="69.95" customHeight="1" thickBot="1" x14ac:dyDescent="0.25">
      <c r="A332" s="2"/>
      <c r="B332" s="323"/>
      <c r="C332" s="324"/>
      <c r="D332" s="324"/>
      <c r="E332" s="325"/>
      <c r="F332" s="179" t="s">
        <v>181</v>
      </c>
      <c r="G332" s="180"/>
      <c r="H332" s="181"/>
      <c r="I332" s="179" t="s">
        <v>96</v>
      </c>
      <c r="J332" s="180"/>
      <c r="K332" s="181"/>
      <c r="L332" s="179" t="s">
        <v>182</v>
      </c>
      <c r="M332" s="180"/>
      <c r="N332" s="181"/>
      <c r="O332" s="179" t="s">
        <v>183</v>
      </c>
      <c r="P332" s="180"/>
      <c r="Q332" s="181"/>
      <c r="R332" s="179" t="s">
        <v>184</v>
      </c>
      <c r="S332" s="180"/>
      <c r="T332" s="181"/>
      <c r="U332" s="179" t="s">
        <v>185</v>
      </c>
      <c r="V332" s="180"/>
      <c r="W332" s="181"/>
      <c r="X332" s="179" t="s">
        <v>186</v>
      </c>
      <c r="Y332" s="180"/>
      <c r="Z332" s="181"/>
      <c r="AA332" s="179" t="s">
        <v>187</v>
      </c>
      <c r="AB332" s="180"/>
      <c r="AC332" s="181"/>
      <c r="AD332" s="179" t="s">
        <v>66</v>
      </c>
      <c r="AE332" s="180"/>
    </row>
    <row r="333" spans="1:32" s="3" customFormat="1" ht="15.75" customHeight="1" thickBot="1" x14ac:dyDescent="0.25">
      <c r="A333" s="2"/>
      <c r="B333" s="608" t="s">
        <v>165</v>
      </c>
      <c r="C333" s="715"/>
      <c r="D333" s="715"/>
      <c r="E333" s="715"/>
      <c r="F333" s="715"/>
      <c r="G333" s="715"/>
      <c r="H333" s="715"/>
      <c r="I333" s="715"/>
      <c r="J333" s="715"/>
      <c r="K333" s="715"/>
      <c r="L333" s="715"/>
      <c r="M333" s="715"/>
      <c r="N333" s="715"/>
      <c r="O333" s="715"/>
      <c r="P333" s="715"/>
      <c r="Q333" s="715"/>
      <c r="R333" s="715"/>
      <c r="S333" s="715"/>
      <c r="T333" s="715"/>
      <c r="U333" s="715"/>
      <c r="V333" s="715"/>
      <c r="W333" s="715"/>
      <c r="X333" s="715"/>
      <c r="Y333" s="715"/>
      <c r="Z333" s="715"/>
      <c r="AA333" s="715"/>
      <c r="AB333" s="715"/>
      <c r="AC333" s="715"/>
      <c r="AD333" s="715"/>
      <c r="AE333" s="715"/>
    </row>
    <row r="334" spans="1:32" s="3" customFormat="1" ht="50.25" customHeight="1" x14ac:dyDescent="0.2">
      <c r="A334" s="2"/>
      <c r="B334" s="337" t="s">
        <v>188</v>
      </c>
      <c r="C334" s="338"/>
      <c r="D334" s="338"/>
      <c r="E334" s="339"/>
      <c r="F334" s="716">
        <v>80.069999999999993</v>
      </c>
      <c r="G334" s="717"/>
      <c r="H334" s="718"/>
      <c r="I334" s="164">
        <v>3929447.9</v>
      </c>
      <c r="J334" s="165"/>
      <c r="K334" s="166"/>
      <c r="L334" s="164">
        <v>1429348.27</v>
      </c>
      <c r="M334" s="165"/>
      <c r="N334" s="166"/>
      <c r="O334" s="164"/>
      <c r="P334" s="165"/>
      <c r="Q334" s="166"/>
      <c r="R334" s="164"/>
      <c r="S334" s="165"/>
      <c r="T334" s="166"/>
      <c r="U334" s="164">
        <v>65534.76</v>
      </c>
      <c r="V334" s="165"/>
      <c r="W334" s="166"/>
      <c r="X334" s="164">
        <v>0</v>
      </c>
      <c r="Y334" s="165"/>
      <c r="Z334" s="166"/>
      <c r="AA334" s="164"/>
      <c r="AB334" s="165"/>
      <c r="AC334" s="166"/>
      <c r="AD334" s="674">
        <f>SUM(F334:AC334)</f>
        <v>5424411</v>
      </c>
      <c r="AE334" s="675"/>
    </row>
    <row r="335" spans="1:32" s="3" customFormat="1" ht="14.25" x14ac:dyDescent="0.2">
      <c r="A335" s="2"/>
      <c r="B335" s="216" t="s">
        <v>167</v>
      </c>
      <c r="C335" s="217"/>
      <c r="D335" s="217"/>
      <c r="E335" s="543"/>
      <c r="F335" s="155"/>
      <c r="G335" s="156"/>
      <c r="H335" s="157"/>
      <c r="I335" s="158"/>
      <c r="J335" s="159"/>
      <c r="K335" s="160"/>
      <c r="L335" s="158">
        <v>99721.94</v>
      </c>
      <c r="M335" s="159"/>
      <c r="N335" s="160"/>
      <c r="O335" s="158"/>
      <c r="P335" s="159"/>
      <c r="Q335" s="160"/>
      <c r="R335" s="158"/>
      <c r="S335" s="159"/>
      <c r="T335" s="160"/>
      <c r="U335" s="158"/>
      <c r="V335" s="159"/>
      <c r="W335" s="160"/>
      <c r="X335" s="158"/>
      <c r="Y335" s="159"/>
      <c r="Z335" s="160"/>
      <c r="AA335" s="146"/>
      <c r="AB335" s="147"/>
      <c r="AC335" s="148"/>
      <c r="AD335" s="662">
        <f>SUM(F335:AC335)</f>
        <v>99721.94</v>
      </c>
      <c r="AE335" s="663"/>
    </row>
    <row r="336" spans="1:32" s="3" customFormat="1" ht="14.25" x14ac:dyDescent="0.2">
      <c r="A336" s="2"/>
      <c r="B336" s="216" t="s">
        <v>168</v>
      </c>
      <c r="C336" s="217"/>
      <c r="D336" s="217"/>
      <c r="E336" s="543"/>
      <c r="F336" s="155"/>
      <c r="G336" s="156"/>
      <c r="H336" s="157"/>
      <c r="I336" s="158">
        <v>268014.98</v>
      </c>
      <c r="J336" s="159"/>
      <c r="K336" s="160"/>
      <c r="L336" s="158">
        <v>38891.57</v>
      </c>
      <c r="M336" s="159"/>
      <c r="N336" s="160"/>
      <c r="O336" s="158"/>
      <c r="P336" s="159"/>
      <c r="Q336" s="160"/>
      <c r="R336" s="158"/>
      <c r="S336" s="159"/>
      <c r="T336" s="160"/>
      <c r="U336" s="158">
        <v>0</v>
      </c>
      <c r="V336" s="159"/>
      <c r="W336" s="160"/>
      <c r="X336" s="158"/>
      <c r="Y336" s="159"/>
      <c r="Z336" s="160"/>
      <c r="AA336" s="146"/>
      <c r="AB336" s="147"/>
      <c r="AC336" s="148"/>
      <c r="AD336" s="662">
        <f>SUM(F336:AC336)</f>
        <v>306906.55</v>
      </c>
      <c r="AE336" s="663"/>
    </row>
    <row r="337" spans="1:33" s="3" customFormat="1" ht="14.25" x14ac:dyDescent="0.2">
      <c r="A337" s="2"/>
      <c r="B337" s="216" t="s">
        <v>169</v>
      </c>
      <c r="C337" s="217"/>
      <c r="D337" s="217"/>
      <c r="E337" s="543"/>
      <c r="F337" s="155"/>
      <c r="G337" s="156"/>
      <c r="H337" s="157"/>
      <c r="I337" s="158"/>
      <c r="J337" s="159"/>
      <c r="K337" s="160"/>
      <c r="L337" s="158"/>
      <c r="M337" s="159"/>
      <c r="N337" s="160"/>
      <c r="O337" s="158"/>
      <c r="P337" s="159"/>
      <c r="Q337" s="160"/>
      <c r="R337" s="158"/>
      <c r="S337" s="159"/>
      <c r="T337" s="160"/>
      <c r="U337" s="158"/>
      <c r="V337" s="159"/>
      <c r="W337" s="160"/>
      <c r="X337" s="158"/>
      <c r="Y337" s="159"/>
      <c r="Z337" s="160"/>
      <c r="AA337" s="146"/>
      <c r="AB337" s="147"/>
      <c r="AC337" s="148"/>
      <c r="AD337" s="662">
        <f>SUM(F337:AC337)</f>
        <v>0</v>
      </c>
      <c r="AE337" s="663"/>
    </row>
    <row r="338" spans="1:33" s="3" customFormat="1" ht="36.75" customHeight="1" thickBot="1" x14ac:dyDescent="0.25">
      <c r="A338" s="2"/>
      <c r="B338" s="385" t="s">
        <v>565</v>
      </c>
      <c r="C338" s="386"/>
      <c r="D338" s="386"/>
      <c r="E338" s="387"/>
      <c r="F338" s="709">
        <f>F334+F335-F336+F337</f>
        <v>80.069999999999993</v>
      </c>
      <c r="G338" s="710"/>
      <c r="H338" s="711"/>
      <c r="I338" s="709">
        <f>I334+I335-I336+I337</f>
        <v>3661432.92</v>
      </c>
      <c r="J338" s="710"/>
      <c r="K338" s="711"/>
      <c r="L338" s="709">
        <f>L334+L335-L336+L337</f>
        <v>1490178.64</v>
      </c>
      <c r="M338" s="710"/>
      <c r="N338" s="711"/>
      <c r="O338" s="709">
        <f>O334+O335-O336+O337</f>
        <v>0</v>
      </c>
      <c r="P338" s="710"/>
      <c r="Q338" s="711"/>
      <c r="R338" s="709">
        <f>R334+R335-R336+R337</f>
        <v>0</v>
      </c>
      <c r="S338" s="710"/>
      <c r="T338" s="711"/>
      <c r="U338" s="709">
        <f>U334+U335-U336+U337</f>
        <v>65534.76</v>
      </c>
      <c r="V338" s="710"/>
      <c r="W338" s="711"/>
      <c r="X338" s="709">
        <f>X334+X335-X336+X337</f>
        <v>0</v>
      </c>
      <c r="Y338" s="710"/>
      <c r="Z338" s="711"/>
      <c r="AA338" s="709">
        <f>AA334+AA335-AA336+AA337</f>
        <v>0</v>
      </c>
      <c r="AB338" s="710"/>
      <c r="AC338" s="711"/>
      <c r="AD338" s="709">
        <f>AD334+AD335-AD336+AD337</f>
        <v>5217226.3900000006</v>
      </c>
      <c r="AE338" s="710"/>
      <c r="AF338" s="34"/>
    </row>
    <row r="339" spans="1:33" s="3" customFormat="1" ht="15.75" customHeight="1" thickBot="1" x14ac:dyDescent="0.25">
      <c r="A339" s="2"/>
      <c r="B339" s="608" t="s">
        <v>171</v>
      </c>
      <c r="C339" s="715"/>
      <c r="D339" s="715"/>
      <c r="E339" s="715"/>
      <c r="F339" s="715"/>
      <c r="G339" s="715"/>
      <c r="H339" s="715"/>
      <c r="I339" s="715"/>
      <c r="J339" s="715"/>
      <c r="K339" s="715"/>
      <c r="L339" s="715"/>
      <c r="M339" s="715"/>
      <c r="N339" s="715"/>
      <c r="O339" s="715"/>
      <c r="P339" s="715"/>
      <c r="Q339" s="715"/>
      <c r="R339" s="715"/>
      <c r="S339" s="715"/>
      <c r="T339" s="715"/>
      <c r="U339" s="715"/>
      <c r="V339" s="715"/>
      <c r="W339" s="715"/>
      <c r="X339" s="715"/>
      <c r="Y339" s="715"/>
      <c r="Z339" s="715"/>
      <c r="AA339" s="715"/>
      <c r="AB339" s="715"/>
      <c r="AC339" s="715"/>
      <c r="AD339" s="715"/>
      <c r="AE339" s="715"/>
    </row>
    <row r="340" spans="1:33" s="3" customFormat="1" ht="35.25" customHeight="1" x14ac:dyDescent="0.2">
      <c r="A340" s="2"/>
      <c r="B340" s="337" t="s">
        <v>189</v>
      </c>
      <c r="C340" s="338"/>
      <c r="D340" s="338"/>
      <c r="E340" s="339"/>
      <c r="F340" s="716"/>
      <c r="G340" s="717"/>
      <c r="H340" s="718"/>
      <c r="I340" s="164">
        <v>1942606.12</v>
      </c>
      <c r="J340" s="165"/>
      <c r="K340" s="166"/>
      <c r="L340" s="164">
        <v>1318126.77</v>
      </c>
      <c r="M340" s="165"/>
      <c r="N340" s="166"/>
      <c r="O340" s="164"/>
      <c r="P340" s="165"/>
      <c r="Q340" s="166"/>
      <c r="R340" s="164"/>
      <c r="S340" s="165"/>
      <c r="T340" s="166"/>
      <c r="U340" s="164">
        <v>56871.83</v>
      </c>
      <c r="V340" s="165"/>
      <c r="W340" s="166"/>
      <c r="X340" s="164"/>
      <c r="Y340" s="165"/>
      <c r="Z340" s="166"/>
      <c r="AA340" s="164"/>
      <c r="AB340" s="165"/>
      <c r="AC340" s="166"/>
      <c r="AD340" s="674">
        <f>SUM(F340:AC340)</f>
        <v>3317604.72</v>
      </c>
      <c r="AE340" s="675"/>
    </row>
    <row r="341" spans="1:33" s="3" customFormat="1" ht="14.25" x14ac:dyDescent="0.2">
      <c r="A341" s="2"/>
      <c r="B341" s="216" t="s">
        <v>167</v>
      </c>
      <c r="C341" s="217"/>
      <c r="D341" s="217"/>
      <c r="E341" s="543"/>
      <c r="F341" s="331"/>
      <c r="G341" s="332"/>
      <c r="H341" s="333"/>
      <c r="I341" s="146">
        <v>225484.39</v>
      </c>
      <c r="J341" s="147"/>
      <c r="K341" s="148"/>
      <c r="L341" s="146">
        <v>54343.96</v>
      </c>
      <c r="M341" s="147"/>
      <c r="N341" s="148"/>
      <c r="O341" s="146"/>
      <c r="P341" s="147"/>
      <c r="Q341" s="148"/>
      <c r="R341" s="146"/>
      <c r="S341" s="147"/>
      <c r="T341" s="148"/>
      <c r="U341" s="146">
        <v>2528.11</v>
      </c>
      <c r="V341" s="147"/>
      <c r="W341" s="148"/>
      <c r="X341" s="146"/>
      <c r="Y341" s="147"/>
      <c r="Z341" s="148"/>
      <c r="AA341" s="146"/>
      <c r="AB341" s="147"/>
      <c r="AC341" s="148"/>
      <c r="AD341" s="662">
        <f>SUM(F341:AC341)</f>
        <v>282356.46000000002</v>
      </c>
      <c r="AE341" s="663"/>
    </row>
    <row r="342" spans="1:33" s="3" customFormat="1" ht="14.25" x14ac:dyDescent="0.2">
      <c r="A342" s="2"/>
      <c r="B342" s="216" t="s">
        <v>168</v>
      </c>
      <c r="C342" s="217"/>
      <c r="D342" s="217"/>
      <c r="E342" s="543"/>
      <c r="F342" s="331"/>
      <c r="G342" s="332"/>
      <c r="H342" s="333"/>
      <c r="I342" s="146">
        <v>268014.98</v>
      </c>
      <c r="J342" s="147"/>
      <c r="K342" s="148"/>
      <c r="L342" s="146">
        <v>38891.57</v>
      </c>
      <c r="M342" s="147"/>
      <c r="N342" s="148"/>
      <c r="O342" s="146"/>
      <c r="P342" s="147"/>
      <c r="Q342" s="148"/>
      <c r="R342" s="146"/>
      <c r="S342" s="147"/>
      <c r="T342" s="148"/>
      <c r="U342" s="158"/>
      <c r="V342" s="159"/>
      <c r="W342" s="160"/>
      <c r="X342" s="146"/>
      <c r="Y342" s="147"/>
      <c r="Z342" s="148"/>
      <c r="AA342" s="146"/>
      <c r="AB342" s="147"/>
      <c r="AC342" s="148"/>
      <c r="AD342" s="662">
        <f>SUM(F342:AC342)</f>
        <v>306906.55</v>
      </c>
      <c r="AE342" s="663"/>
    </row>
    <row r="343" spans="1:33" s="3" customFormat="1" ht="14.25" x14ac:dyDescent="0.2">
      <c r="A343" s="2"/>
      <c r="B343" s="216" t="s">
        <v>169</v>
      </c>
      <c r="C343" s="217"/>
      <c r="D343" s="217"/>
      <c r="E343" s="543"/>
      <c r="F343" s="331"/>
      <c r="G343" s="332"/>
      <c r="H343" s="333"/>
      <c r="I343" s="146"/>
      <c r="J343" s="147"/>
      <c r="K343" s="148"/>
      <c r="L343" s="146"/>
      <c r="M343" s="147"/>
      <c r="N343" s="148"/>
      <c r="O343" s="146"/>
      <c r="P343" s="147"/>
      <c r="Q343" s="148"/>
      <c r="R343" s="146"/>
      <c r="S343" s="147"/>
      <c r="T343" s="148"/>
      <c r="U343" s="146"/>
      <c r="V343" s="147"/>
      <c r="W343" s="148"/>
      <c r="X343" s="146"/>
      <c r="Y343" s="147"/>
      <c r="Z343" s="148"/>
      <c r="AA343" s="146"/>
      <c r="AB343" s="147"/>
      <c r="AC343" s="148"/>
      <c r="AD343" s="662">
        <f>SUM(F343:AC343)</f>
        <v>0</v>
      </c>
      <c r="AE343" s="663"/>
      <c r="AG343" s="34"/>
    </row>
    <row r="344" spans="1:33" s="3" customFormat="1" ht="46.5" customHeight="1" thickBot="1" x14ac:dyDescent="0.25">
      <c r="A344" s="2"/>
      <c r="B344" s="385" t="s">
        <v>174</v>
      </c>
      <c r="C344" s="386"/>
      <c r="D344" s="386"/>
      <c r="E344" s="387"/>
      <c r="F344" s="709">
        <f>F340+F341-F342+F343</f>
        <v>0</v>
      </c>
      <c r="G344" s="710"/>
      <c r="H344" s="711"/>
      <c r="I344" s="709">
        <f>I340+I341-I342+I343</f>
        <v>1900075.5300000003</v>
      </c>
      <c r="J344" s="710"/>
      <c r="K344" s="711"/>
      <c r="L344" s="709">
        <f>L340+L341-L342+L343</f>
        <v>1333579.1599999999</v>
      </c>
      <c r="M344" s="710"/>
      <c r="N344" s="711"/>
      <c r="O344" s="709">
        <f>O340+O341-O342+O343</f>
        <v>0</v>
      </c>
      <c r="P344" s="710"/>
      <c r="Q344" s="711"/>
      <c r="R344" s="709">
        <f>R340+R341-R342+R343</f>
        <v>0</v>
      </c>
      <c r="S344" s="710"/>
      <c r="T344" s="711"/>
      <c r="U344" s="709">
        <f>U340+U341-U342+U343</f>
        <v>59399.94</v>
      </c>
      <c r="V344" s="710"/>
      <c r="W344" s="711"/>
      <c r="X344" s="709">
        <f>X340+X341-X342+X343</f>
        <v>0</v>
      </c>
      <c r="Y344" s="710"/>
      <c r="Z344" s="711"/>
      <c r="AA344" s="709">
        <f>AA340+AA341-AA342+AA343</f>
        <v>0</v>
      </c>
      <c r="AB344" s="710"/>
      <c r="AC344" s="711"/>
      <c r="AD344" s="709">
        <f>AD340+AD341-AD342+AD343</f>
        <v>3293054.6300000004</v>
      </c>
      <c r="AE344" s="710"/>
      <c r="AF344" s="34"/>
    </row>
    <row r="345" spans="1:33" s="3" customFormat="1" ht="15.75" customHeight="1" thickBot="1" x14ac:dyDescent="0.25">
      <c r="A345" s="2"/>
      <c r="B345" s="608" t="s">
        <v>172</v>
      </c>
      <c r="C345" s="715"/>
      <c r="D345" s="715"/>
      <c r="E345" s="715"/>
      <c r="F345" s="715"/>
      <c r="G345" s="715"/>
      <c r="H345" s="715"/>
      <c r="I345" s="715"/>
      <c r="J345" s="715"/>
      <c r="K345" s="715"/>
      <c r="L345" s="715"/>
      <c r="M345" s="715"/>
      <c r="N345" s="715"/>
      <c r="O345" s="715"/>
      <c r="P345" s="715"/>
      <c r="Q345" s="715"/>
      <c r="R345" s="715"/>
      <c r="S345" s="715"/>
      <c r="T345" s="715"/>
      <c r="U345" s="715"/>
      <c r="V345" s="715"/>
      <c r="W345" s="715"/>
      <c r="X345" s="715"/>
      <c r="Y345" s="715"/>
      <c r="Z345" s="715"/>
      <c r="AA345" s="715"/>
      <c r="AB345" s="715"/>
      <c r="AC345" s="715"/>
      <c r="AD345" s="715"/>
      <c r="AE345" s="715"/>
    </row>
    <row r="346" spans="1:33" s="3" customFormat="1" ht="22.5" customHeight="1" x14ac:dyDescent="0.2">
      <c r="A346" s="2"/>
      <c r="B346" s="337" t="s">
        <v>189</v>
      </c>
      <c r="C346" s="338"/>
      <c r="D346" s="338"/>
      <c r="E346" s="339"/>
      <c r="F346" s="716"/>
      <c r="G346" s="717"/>
      <c r="H346" s="718"/>
      <c r="I346" s="164">
        <v>81808.77</v>
      </c>
      <c r="J346" s="165"/>
      <c r="K346" s="166"/>
      <c r="L346" s="164"/>
      <c r="M346" s="165"/>
      <c r="N346" s="166"/>
      <c r="O346" s="164"/>
      <c r="P346" s="165"/>
      <c r="Q346" s="166"/>
      <c r="R346" s="164"/>
      <c r="S346" s="165"/>
      <c r="T346" s="166"/>
      <c r="U346" s="164"/>
      <c r="V346" s="165"/>
      <c r="W346" s="166"/>
      <c r="X346" s="164"/>
      <c r="Y346" s="165"/>
      <c r="Z346" s="166"/>
      <c r="AA346" s="164"/>
      <c r="AB346" s="165"/>
      <c r="AC346" s="166"/>
      <c r="AD346" s="674">
        <f>SUM(F346:AC346)</f>
        <v>81808.77</v>
      </c>
      <c r="AE346" s="675"/>
    </row>
    <row r="347" spans="1:33" s="3" customFormat="1" ht="15" customHeight="1" x14ac:dyDescent="0.2">
      <c r="A347" s="2"/>
      <c r="B347" s="216" t="s">
        <v>167</v>
      </c>
      <c r="C347" s="217"/>
      <c r="D347" s="217"/>
      <c r="E347" s="543"/>
      <c r="F347" s="331"/>
      <c r="G347" s="332"/>
      <c r="H347" s="333"/>
      <c r="I347" s="146">
        <v>0</v>
      </c>
      <c r="J347" s="147"/>
      <c r="K347" s="148"/>
      <c r="L347" s="146"/>
      <c r="M347" s="147"/>
      <c r="N347" s="148"/>
      <c r="O347" s="146"/>
      <c r="P347" s="147"/>
      <c r="Q347" s="148"/>
      <c r="R347" s="146"/>
      <c r="S347" s="147"/>
      <c r="T347" s="148"/>
      <c r="U347" s="146"/>
      <c r="V347" s="147"/>
      <c r="W347" s="148"/>
      <c r="X347" s="158"/>
      <c r="Y347" s="159"/>
      <c r="Z347" s="160"/>
      <c r="AA347" s="146"/>
      <c r="AB347" s="147"/>
      <c r="AC347" s="148"/>
      <c r="AD347" s="662">
        <f>SUM(F347:AC347)</f>
        <v>0</v>
      </c>
      <c r="AE347" s="663"/>
    </row>
    <row r="348" spans="1:33" s="3" customFormat="1" ht="15" customHeight="1" x14ac:dyDescent="0.2">
      <c r="A348" s="2"/>
      <c r="B348" s="216" t="s">
        <v>168</v>
      </c>
      <c r="C348" s="217"/>
      <c r="D348" s="217"/>
      <c r="E348" s="543"/>
      <c r="F348" s="331"/>
      <c r="G348" s="332"/>
      <c r="H348" s="333"/>
      <c r="I348" s="146">
        <v>10192.92</v>
      </c>
      <c r="J348" s="147"/>
      <c r="K348" s="148"/>
      <c r="L348" s="146"/>
      <c r="M348" s="147"/>
      <c r="N348" s="148"/>
      <c r="O348" s="146"/>
      <c r="P348" s="147"/>
      <c r="Q348" s="148"/>
      <c r="R348" s="146"/>
      <c r="S348" s="147"/>
      <c r="T348" s="148"/>
      <c r="U348" s="146"/>
      <c r="V348" s="147"/>
      <c r="W348" s="148"/>
      <c r="X348" s="146"/>
      <c r="Y348" s="147"/>
      <c r="Z348" s="148"/>
      <c r="AA348" s="146"/>
      <c r="AB348" s="147"/>
      <c r="AC348" s="148"/>
      <c r="AD348" s="662">
        <f>SUM(F348:AC348)</f>
        <v>10192.92</v>
      </c>
      <c r="AE348" s="663"/>
    </row>
    <row r="349" spans="1:33" s="3" customFormat="1" ht="14.25" x14ac:dyDescent="0.2">
      <c r="A349" s="2"/>
      <c r="B349" s="216" t="s">
        <v>169</v>
      </c>
      <c r="C349" s="217"/>
      <c r="D349" s="217"/>
      <c r="E349" s="543"/>
      <c r="F349" s="331"/>
      <c r="G349" s="332"/>
      <c r="H349" s="333"/>
      <c r="I349" s="146"/>
      <c r="J349" s="147"/>
      <c r="K349" s="148"/>
      <c r="L349" s="146"/>
      <c r="M349" s="147"/>
      <c r="N349" s="148"/>
      <c r="O349" s="146"/>
      <c r="P349" s="147"/>
      <c r="Q349" s="148"/>
      <c r="R349" s="146"/>
      <c r="S349" s="147"/>
      <c r="T349" s="148"/>
      <c r="U349" s="146"/>
      <c r="V349" s="147"/>
      <c r="W349" s="148"/>
      <c r="X349" s="146"/>
      <c r="Y349" s="147"/>
      <c r="Z349" s="148"/>
      <c r="AA349" s="146"/>
      <c r="AB349" s="147"/>
      <c r="AC349" s="148"/>
      <c r="AD349" s="662">
        <f>SUM(F349:AC349)</f>
        <v>0</v>
      </c>
      <c r="AE349" s="663"/>
    </row>
    <row r="350" spans="1:33" s="3" customFormat="1" ht="22.5" customHeight="1" thickBot="1" x14ac:dyDescent="0.25">
      <c r="A350" s="2"/>
      <c r="B350" s="385" t="s">
        <v>174</v>
      </c>
      <c r="C350" s="386"/>
      <c r="D350" s="386"/>
      <c r="E350" s="387"/>
      <c r="F350" s="709">
        <f>F346+F347-F348+F349</f>
        <v>0</v>
      </c>
      <c r="G350" s="710"/>
      <c r="H350" s="711"/>
      <c r="I350" s="709">
        <f>I346+I347-I348+I349</f>
        <v>71615.850000000006</v>
      </c>
      <c r="J350" s="710"/>
      <c r="K350" s="711"/>
      <c r="L350" s="709">
        <f>L346+L347-L348+L349</f>
        <v>0</v>
      </c>
      <c r="M350" s="710"/>
      <c r="N350" s="711"/>
      <c r="O350" s="709">
        <f>O346+O347-O348+O349</f>
        <v>0</v>
      </c>
      <c r="P350" s="710"/>
      <c r="Q350" s="711"/>
      <c r="R350" s="709">
        <f>R346+R347-R348+R349</f>
        <v>0</v>
      </c>
      <c r="S350" s="710"/>
      <c r="T350" s="711"/>
      <c r="U350" s="709">
        <f>U346+U347-U348+U349</f>
        <v>0</v>
      </c>
      <c r="V350" s="710"/>
      <c r="W350" s="711"/>
      <c r="X350" s="709">
        <f>X346+X347-X348+X349</f>
        <v>0</v>
      </c>
      <c r="Y350" s="710"/>
      <c r="Z350" s="711"/>
      <c r="AA350" s="709">
        <f>AA346+AA347-AA348+AA349</f>
        <v>0</v>
      </c>
      <c r="AB350" s="710"/>
      <c r="AC350" s="711"/>
      <c r="AD350" s="709">
        <f>AD346+AD347-AD348+AD349</f>
        <v>71615.850000000006</v>
      </c>
      <c r="AE350" s="710"/>
    </row>
    <row r="351" spans="1:33" s="3" customFormat="1" ht="15.75" customHeight="1" thickBot="1" x14ac:dyDescent="0.25">
      <c r="A351" s="2"/>
      <c r="B351" s="608" t="s">
        <v>173</v>
      </c>
      <c r="C351" s="715"/>
      <c r="D351" s="715"/>
      <c r="E351" s="715"/>
      <c r="F351" s="715"/>
      <c r="G351" s="715"/>
      <c r="H351" s="715"/>
      <c r="I351" s="715"/>
      <c r="J351" s="715"/>
      <c r="K351" s="715"/>
      <c r="L351" s="715"/>
      <c r="M351" s="715"/>
      <c r="N351" s="715"/>
      <c r="O351" s="715"/>
      <c r="P351" s="715"/>
      <c r="Q351" s="715"/>
      <c r="R351" s="715"/>
      <c r="S351" s="715"/>
      <c r="T351" s="715"/>
      <c r="U351" s="715"/>
      <c r="V351" s="715"/>
      <c r="W351" s="715"/>
      <c r="X351" s="715"/>
      <c r="Y351" s="715"/>
      <c r="Z351" s="715"/>
      <c r="AA351" s="715"/>
      <c r="AB351" s="715"/>
      <c r="AC351" s="715"/>
      <c r="AD351" s="715"/>
      <c r="AE351" s="715"/>
    </row>
    <row r="352" spans="1:33" s="3" customFormat="1" ht="22.5" customHeight="1" x14ac:dyDescent="0.2">
      <c r="A352" s="2"/>
      <c r="B352" s="337" t="s">
        <v>189</v>
      </c>
      <c r="C352" s="338"/>
      <c r="D352" s="338"/>
      <c r="E352" s="339"/>
      <c r="F352" s="712">
        <f>F334-F340-F346</f>
        <v>80.069999999999993</v>
      </c>
      <c r="G352" s="713"/>
      <c r="H352" s="714"/>
      <c r="I352" s="712">
        <f>I334-I340-I346</f>
        <v>1905033.0099999998</v>
      </c>
      <c r="J352" s="713"/>
      <c r="K352" s="714"/>
      <c r="L352" s="712">
        <f>L334-L340-L346</f>
        <v>111221.5</v>
      </c>
      <c r="M352" s="713"/>
      <c r="N352" s="714"/>
      <c r="O352" s="712">
        <f>O334-O340-O346</f>
        <v>0</v>
      </c>
      <c r="P352" s="713"/>
      <c r="Q352" s="714"/>
      <c r="R352" s="712">
        <f>R334-R340-R346</f>
        <v>0</v>
      </c>
      <c r="S352" s="713"/>
      <c r="T352" s="714"/>
      <c r="U352" s="712">
        <f>U334-U340-U346</f>
        <v>8662.93</v>
      </c>
      <c r="V352" s="713"/>
      <c r="W352" s="714"/>
      <c r="X352" s="712">
        <f>X334-X340-X346</f>
        <v>0</v>
      </c>
      <c r="Y352" s="713"/>
      <c r="Z352" s="714"/>
      <c r="AA352" s="712">
        <f>AA334-AA340-AA346</f>
        <v>0</v>
      </c>
      <c r="AB352" s="713"/>
      <c r="AC352" s="714"/>
      <c r="AD352" s="712">
        <f>AD334-AD340-AD346</f>
        <v>2024997.5099999998</v>
      </c>
      <c r="AE352" s="713"/>
    </row>
    <row r="353" spans="1:32" s="3" customFormat="1" ht="22.5" customHeight="1" thickBot="1" x14ac:dyDescent="0.25">
      <c r="A353" s="2"/>
      <c r="B353" s="385" t="s">
        <v>174</v>
      </c>
      <c r="C353" s="386"/>
      <c r="D353" s="386"/>
      <c r="E353" s="387"/>
      <c r="F353" s="709">
        <f>F338-F344-F350</f>
        <v>80.069999999999993</v>
      </c>
      <c r="G353" s="710"/>
      <c r="H353" s="711"/>
      <c r="I353" s="709">
        <f>I338-I344-I350</f>
        <v>1689741.5399999996</v>
      </c>
      <c r="J353" s="710"/>
      <c r="K353" s="711"/>
      <c r="L353" s="709">
        <f>L338-L344-L350</f>
        <v>156599.47999999998</v>
      </c>
      <c r="M353" s="710"/>
      <c r="N353" s="711"/>
      <c r="O353" s="709">
        <f>O338-O344-O350</f>
        <v>0</v>
      </c>
      <c r="P353" s="710"/>
      <c r="Q353" s="711"/>
      <c r="R353" s="709">
        <f>R338-R344-R350</f>
        <v>0</v>
      </c>
      <c r="S353" s="710"/>
      <c r="T353" s="711"/>
      <c r="U353" s="709">
        <f>U338-U344-U350</f>
        <v>6134.82</v>
      </c>
      <c r="V353" s="710"/>
      <c r="W353" s="711"/>
      <c r="X353" s="709">
        <f>X338-X344-X350</f>
        <v>0</v>
      </c>
      <c r="Y353" s="710"/>
      <c r="Z353" s="711"/>
      <c r="AA353" s="709">
        <f>AA338-AA344-AA350</f>
        <v>0</v>
      </c>
      <c r="AB353" s="710"/>
      <c r="AC353" s="711"/>
      <c r="AD353" s="709">
        <f>AD338-AD344-AD350</f>
        <v>1852555.9100000001</v>
      </c>
      <c r="AE353" s="710"/>
      <c r="AF353" s="34"/>
    </row>
    <row r="354" spans="1:32" s="3" customFormat="1" ht="14.25" x14ac:dyDescent="0.2">
      <c r="A354" s="2"/>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row>
    <row r="355" spans="1:32" s="3" customFormat="1" ht="15" thickBot="1" x14ac:dyDescent="0.25">
      <c r="A355" s="2"/>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row>
    <row r="356" spans="1:32" s="3" customFormat="1" ht="24.95" customHeight="1" thickBot="1" x14ac:dyDescent="0.25">
      <c r="A356" s="2"/>
      <c r="B356" s="176" t="s">
        <v>180</v>
      </c>
      <c r="C356" s="177"/>
      <c r="D356" s="177"/>
      <c r="E356" s="177"/>
      <c r="F356" s="177"/>
      <c r="G356" s="177"/>
      <c r="H356" s="177"/>
      <c r="I356" s="177"/>
      <c r="J356" s="177"/>
      <c r="K356" s="177"/>
      <c r="L356" s="177"/>
      <c r="M356" s="177"/>
      <c r="N356" s="177"/>
      <c r="O356" s="177"/>
      <c r="P356" s="178"/>
      <c r="Q356" s="176" t="s">
        <v>175</v>
      </c>
      <c r="R356" s="177"/>
      <c r="S356" s="177"/>
      <c r="T356" s="177"/>
      <c r="U356" s="177"/>
      <c r="V356" s="177"/>
      <c r="W356" s="177"/>
      <c r="X356" s="177"/>
      <c r="Y356" s="177"/>
      <c r="Z356" s="177"/>
      <c r="AA356" s="177"/>
      <c r="AB356" s="177"/>
      <c r="AC356" s="177"/>
      <c r="AD356" s="177"/>
      <c r="AE356" s="178"/>
    </row>
    <row r="357" spans="1:32" s="3" customFormat="1" ht="39.75" customHeight="1" x14ac:dyDescent="0.2">
      <c r="A357" s="2"/>
      <c r="B357" s="161" t="s">
        <v>190</v>
      </c>
      <c r="C357" s="162"/>
      <c r="D357" s="162"/>
      <c r="E357" s="162"/>
      <c r="F357" s="162"/>
      <c r="G357" s="162"/>
      <c r="H357" s="162"/>
      <c r="I357" s="162"/>
      <c r="J357" s="162"/>
      <c r="K357" s="162"/>
      <c r="L357" s="162"/>
      <c r="M357" s="162"/>
      <c r="N357" s="162"/>
      <c r="O357" s="162"/>
      <c r="P357" s="163"/>
      <c r="Q357" s="700"/>
      <c r="R357" s="701"/>
      <c r="S357" s="701"/>
      <c r="T357" s="701"/>
      <c r="U357" s="701"/>
      <c r="V357" s="701"/>
      <c r="W357" s="701"/>
      <c r="X357" s="701"/>
      <c r="Y357" s="701"/>
      <c r="Z357" s="701"/>
      <c r="AA357" s="701"/>
      <c r="AB357" s="701"/>
      <c r="AC357" s="701"/>
      <c r="AD357" s="701"/>
      <c r="AE357" s="702"/>
      <c r="AF357" s="118"/>
    </row>
    <row r="358" spans="1:32" s="3" customFormat="1" ht="24.95" customHeight="1" thickBot="1" x14ac:dyDescent="0.25">
      <c r="A358" s="2"/>
      <c r="B358" s="300" t="s">
        <v>191</v>
      </c>
      <c r="C358" s="301"/>
      <c r="D358" s="301"/>
      <c r="E358" s="301"/>
      <c r="F358" s="301"/>
      <c r="G358" s="301"/>
      <c r="H358" s="301"/>
      <c r="I358" s="301"/>
      <c r="J358" s="301"/>
      <c r="K358" s="301"/>
      <c r="L358" s="301"/>
      <c r="M358" s="301"/>
      <c r="N358" s="301"/>
      <c r="O358" s="301"/>
      <c r="P358" s="302"/>
      <c r="Q358" s="303"/>
      <c r="R358" s="204"/>
      <c r="S358" s="204"/>
      <c r="T358" s="204"/>
      <c r="U358" s="204"/>
      <c r="V358" s="204"/>
      <c r="W358" s="204"/>
      <c r="X358" s="204"/>
      <c r="Y358" s="204"/>
      <c r="Z358" s="204"/>
      <c r="AA358" s="204"/>
      <c r="AB358" s="204"/>
      <c r="AC358" s="204"/>
      <c r="AD358" s="204"/>
      <c r="AE358" s="205"/>
    </row>
    <row r="359" spans="1:32" s="3" customFormat="1" ht="14.25" x14ac:dyDescent="0.2">
      <c r="A359" s="2"/>
    </row>
    <row r="360" spans="1:32" s="16" customFormat="1" ht="12.75" x14ac:dyDescent="0.2">
      <c r="A360" s="14"/>
      <c r="B360" s="13" t="s">
        <v>192</v>
      </c>
    </row>
    <row r="361" spans="1:32" s="16" customFormat="1" ht="12.75" x14ac:dyDescent="0.2">
      <c r="A361" s="14"/>
    </row>
    <row r="362" spans="1:32" s="14" customFormat="1" ht="12.75" customHeight="1" x14ac:dyDescent="0.2">
      <c r="B362" s="559" t="s">
        <v>585</v>
      </c>
      <c r="C362" s="559"/>
      <c r="D362" s="559"/>
      <c r="E362" s="559"/>
      <c r="F362" s="559"/>
      <c r="G362" s="559"/>
      <c r="H362" s="559"/>
      <c r="I362" s="559"/>
      <c r="J362" s="559"/>
      <c r="K362" s="559"/>
      <c r="L362" s="559"/>
      <c r="M362" s="559"/>
      <c r="N362" s="559"/>
      <c r="O362" s="559"/>
      <c r="P362" s="559"/>
      <c r="Q362" s="559"/>
      <c r="R362" s="559"/>
      <c r="S362" s="559"/>
      <c r="T362" s="559"/>
      <c r="U362" s="559"/>
      <c r="V362" s="559"/>
      <c r="W362" s="559"/>
      <c r="X362" s="559"/>
      <c r="Y362" s="559"/>
      <c r="Z362" s="559"/>
      <c r="AA362" s="559"/>
      <c r="AB362" s="559"/>
      <c r="AC362" s="559"/>
      <c r="AD362" s="559"/>
      <c r="AE362" s="559"/>
    </row>
    <row r="363" spans="1:32" s="14" customFormat="1" ht="12.75" x14ac:dyDescent="0.2">
      <c r="B363" s="559"/>
      <c r="C363" s="559"/>
      <c r="D363" s="559"/>
      <c r="E363" s="559"/>
      <c r="F363" s="559"/>
      <c r="G363" s="559"/>
      <c r="H363" s="559"/>
      <c r="I363" s="559"/>
      <c r="J363" s="559"/>
      <c r="K363" s="559"/>
      <c r="L363" s="559"/>
      <c r="M363" s="559"/>
      <c r="N363" s="559"/>
      <c r="O363" s="559"/>
      <c r="P363" s="559"/>
      <c r="Q363" s="559"/>
      <c r="R363" s="559"/>
      <c r="S363" s="559"/>
      <c r="T363" s="559"/>
      <c r="U363" s="559"/>
      <c r="V363" s="559"/>
      <c r="W363" s="559"/>
      <c r="X363" s="559"/>
      <c r="Y363" s="559"/>
      <c r="Z363" s="559"/>
      <c r="AA363" s="559"/>
      <c r="AB363" s="559"/>
      <c r="AC363" s="559"/>
      <c r="AD363" s="559"/>
      <c r="AE363" s="559"/>
    </row>
    <row r="364" spans="1:32" s="14" customFormat="1" ht="33" customHeight="1" x14ac:dyDescent="0.2">
      <c r="B364" s="559"/>
      <c r="C364" s="559"/>
      <c r="D364" s="559"/>
      <c r="E364" s="559"/>
      <c r="F364" s="559"/>
      <c r="G364" s="559"/>
      <c r="H364" s="559"/>
      <c r="I364" s="559"/>
      <c r="J364" s="559"/>
      <c r="K364" s="559"/>
      <c r="L364" s="559"/>
      <c r="M364" s="559"/>
      <c r="N364" s="559"/>
      <c r="O364" s="559"/>
      <c r="P364" s="559"/>
      <c r="Q364" s="559"/>
      <c r="R364" s="559"/>
      <c r="S364" s="559"/>
      <c r="T364" s="559"/>
      <c r="U364" s="559"/>
      <c r="V364" s="559"/>
      <c r="W364" s="559"/>
      <c r="X364" s="559"/>
      <c r="Y364" s="559"/>
      <c r="Z364" s="559"/>
      <c r="AA364" s="559"/>
      <c r="AB364" s="559"/>
      <c r="AC364" s="559"/>
      <c r="AD364" s="559"/>
      <c r="AE364" s="559"/>
    </row>
    <row r="365" spans="1:32" s="3" customFormat="1" ht="14.25" x14ac:dyDescent="0.2">
      <c r="A365" s="2"/>
      <c r="B365" s="13" t="s">
        <v>193</v>
      </c>
    </row>
    <row r="366" spans="1:32" s="3" customFormat="1" ht="14.25" x14ac:dyDescent="0.2">
      <c r="A366" s="2"/>
    </row>
    <row r="367" spans="1:32" s="3" customFormat="1" ht="14.25" customHeight="1" x14ac:dyDescent="0.2">
      <c r="A367" s="2"/>
      <c r="B367" s="619" t="s">
        <v>194</v>
      </c>
      <c r="C367" s="619"/>
      <c r="D367" s="619"/>
      <c r="E367" s="619"/>
      <c r="F367" s="619"/>
      <c r="G367" s="619"/>
      <c r="H367" s="619"/>
      <c r="I367" s="619"/>
      <c r="J367" s="619"/>
      <c r="K367" s="619"/>
      <c r="L367" s="619"/>
      <c r="M367" s="619"/>
      <c r="N367" s="619"/>
      <c r="O367" s="619"/>
      <c r="P367" s="619"/>
      <c r="Q367" s="619"/>
      <c r="R367" s="619"/>
      <c r="S367" s="619"/>
      <c r="T367" s="619"/>
      <c r="U367" s="619"/>
      <c r="V367" s="619"/>
      <c r="W367" s="619"/>
      <c r="X367" s="619"/>
      <c r="Y367" s="619"/>
      <c r="Z367" s="619"/>
      <c r="AA367" s="619"/>
      <c r="AB367" s="619"/>
      <c r="AC367" s="619"/>
      <c r="AD367" s="619"/>
      <c r="AE367" s="619"/>
    </row>
    <row r="368" spans="1:32" s="3" customFormat="1" ht="23.25" customHeight="1" x14ac:dyDescent="0.2">
      <c r="A368" s="2"/>
      <c r="B368" s="619"/>
      <c r="C368" s="619"/>
      <c r="D368" s="619"/>
      <c r="E368" s="619"/>
      <c r="F368" s="619"/>
      <c r="G368" s="619"/>
      <c r="H368" s="619"/>
      <c r="I368" s="619"/>
      <c r="J368" s="619"/>
      <c r="K368" s="619"/>
      <c r="L368" s="619"/>
      <c r="M368" s="619"/>
      <c r="N368" s="619"/>
      <c r="O368" s="619"/>
      <c r="P368" s="619"/>
      <c r="Q368" s="619"/>
      <c r="R368" s="619"/>
      <c r="S368" s="619"/>
      <c r="T368" s="619"/>
      <c r="U368" s="619"/>
      <c r="V368" s="619"/>
      <c r="W368" s="619"/>
      <c r="X368" s="619"/>
      <c r="Y368" s="619"/>
      <c r="Z368" s="619"/>
      <c r="AA368" s="619"/>
      <c r="AB368" s="619"/>
      <c r="AC368" s="619"/>
      <c r="AD368" s="619"/>
      <c r="AE368" s="619"/>
    </row>
    <row r="369" spans="1:32" s="3" customFormat="1" ht="14.25" x14ac:dyDescent="0.2">
      <c r="A369" s="2"/>
    </row>
    <row r="370" spans="1:32" s="3" customFormat="1" ht="14.25" customHeight="1" x14ac:dyDescent="0.2">
      <c r="B370" s="620" t="s">
        <v>195</v>
      </c>
      <c r="C370" s="620"/>
      <c r="D370" s="620"/>
      <c r="E370" s="620"/>
      <c r="F370" s="620"/>
      <c r="G370" s="620"/>
      <c r="H370" s="620"/>
      <c r="I370" s="620"/>
      <c r="J370" s="620"/>
      <c r="K370" s="620"/>
      <c r="L370" s="620"/>
      <c r="M370" s="620"/>
      <c r="N370" s="620"/>
      <c r="O370" s="620"/>
      <c r="P370" s="620"/>
      <c r="Q370" s="620"/>
      <c r="R370" s="620"/>
      <c r="S370" s="620"/>
      <c r="T370" s="620"/>
      <c r="U370" s="620"/>
      <c r="V370" s="620"/>
      <c r="W370" s="620"/>
      <c r="X370" s="620"/>
      <c r="Y370" s="620"/>
      <c r="Z370" s="620"/>
      <c r="AA370" s="620"/>
      <c r="AB370" s="620"/>
      <c r="AC370" s="620"/>
      <c r="AD370" s="620"/>
      <c r="AE370" s="620"/>
    </row>
    <row r="371" spans="1:32" s="3" customFormat="1" ht="15" thickBot="1" x14ac:dyDescent="0.25">
      <c r="A371" s="2"/>
    </row>
    <row r="372" spans="1:32" s="3" customFormat="1" ht="15.75" customHeight="1" thickBot="1" x14ac:dyDescent="0.25">
      <c r="A372" s="2"/>
      <c r="B372" s="170" t="s">
        <v>196</v>
      </c>
      <c r="C372" s="171"/>
      <c r="D372" s="171"/>
      <c r="E372" s="171"/>
      <c r="F372" s="172"/>
      <c r="G372" s="177" t="s">
        <v>54</v>
      </c>
      <c r="H372" s="177"/>
      <c r="I372" s="177"/>
      <c r="J372" s="177"/>
      <c r="K372" s="177"/>
      <c r="L372" s="177"/>
      <c r="M372" s="177"/>
      <c r="N372" s="177"/>
      <c r="O372" s="177"/>
      <c r="P372" s="177"/>
      <c r="Q372" s="177"/>
      <c r="R372" s="177"/>
      <c r="S372" s="177"/>
      <c r="T372" s="177"/>
      <c r="U372" s="177"/>
      <c r="V372" s="177"/>
      <c r="W372" s="177"/>
      <c r="X372" s="177"/>
      <c r="Y372" s="177"/>
      <c r="Z372" s="177"/>
      <c r="AA372" s="177"/>
      <c r="AB372" s="177"/>
      <c r="AC372" s="177"/>
      <c r="AD372" s="177"/>
      <c r="AE372" s="178"/>
    </row>
    <row r="373" spans="1:32" s="3" customFormat="1" ht="47.25" customHeight="1" thickBot="1" x14ac:dyDescent="0.25">
      <c r="A373" s="2"/>
      <c r="B373" s="173"/>
      <c r="C373" s="174"/>
      <c r="D373" s="174"/>
      <c r="E373" s="174"/>
      <c r="F373" s="175"/>
      <c r="G373" s="180" t="s">
        <v>197</v>
      </c>
      <c r="H373" s="180"/>
      <c r="I373" s="180"/>
      <c r="J373" s="180"/>
      <c r="K373" s="181"/>
      <c r="L373" s="179" t="s">
        <v>198</v>
      </c>
      <c r="M373" s="180"/>
      <c r="N373" s="180"/>
      <c r="O373" s="180"/>
      <c r="P373" s="181"/>
      <c r="Q373" s="179" t="s">
        <v>199</v>
      </c>
      <c r="R373" s="180"/>
      <c r="S373" s="180"/>
      <c r="T373" s="180"/>
      <c r="U373" s="181"/>
      <c r="V373" s="179" t="s">
        <v>200</v>
      </c>
      <c r="W373" s="180"/>
      <c r="X373" s="180"/>
      <c r="Y373" s="180"/>
      <c r="Z373" s="181"/>
      <c r="AA373" s="179" t="s">
        <v>201</v>
      </c>
      <c r="AB373" s="180"/>
      <c r="AC373" s="180"/>
      <c r="AD373" s="180"/>
      <c r="AE373" s="181"/>
    </row>
    <row r="374" spans="1:32" s="3" customFormat="1" ht="15" customHeight="1" x14ac:dyDescent="0.2">
      <c r="A374" s="2"/>
      <c r="B374" s="703" t="s">
        <v>202</v>
      </c>
      <c r="C374" s="704"/>
      <c r="D374" s="704"/>
      <c r="E374" s="704"/>
      <c r="F374" s="705"/>
      <c r="G374" s="706">
        <v>0</v>
      </c>
      <c r="H374" s="706"/>
      <c r="I374" s="706"/>
      <c r="J374" s="706"/>
      <c r="K374" s="707"/>
      <c r="L374" s="708"/>
      <c r="M374" s="706"/>
      <c r="N374" s="706"/>
      <c r="O374" s="706"/>
      <c r="P374" s="707"/>
      <c r="Q374" s="708">
        <v>0</v>
      </c>
      <c r="R374" s="706"/>
      <c r="S374" s="706"/>
      <c r="T374" s="706"/>
      <c r="U374" s="707"/>
      <c r="V374" s="555">
        <v>0</v>
      </c>
      <c r="W374" s="165"/>
      <c r="X374" s="165"/>
      <c r="Y374" s="165"/>
      <c r="Z374" s="590"/>
      <c r="AA374" s="589">
        <v>0</v>
      </c>
      <c r="AB374" s="294"/>
      <c r="AC374" s="294"/>
      <c r="AD374" s="294"/>
      <c r="AE374" s="569"/>
    </row>
    <row r="375" spans="1:32" s="3" customFormat="1" ht="34.5" customHeight="1" x14ac:dyDescent="0.2">
      <c r="A375" s="2"/>
      <c r="B375" s="697" t="s">
        <v>203</v>
      </c>
      <c r="C375" s="698"/>
      <c r="D375" s="698"/>
      <c r="E375" s="698"/>
      <c r="F375" s="699"/>
      <c r="G375" s="147">
        <v>22815</v>
      </c>
      <c r="H375" s="147"/>
      <c r="I375" s="147"/>
      <c r="J375" s="147"/>
      <c r="K375" s="588"/>
      <c r="L375" s="535">
        <v>0</v>
      </c>
      <c r="M375" s="147"/>
      <c r="N375" s="147"/>
      <c r="O375" s="147"/>
      <c r="P375" s="588"/>
      <c r="Q375" s="535">
        <v>-22815</v>
      </c>
      <c r="R375" s="147"/>
      <c r="S375" s="147"/>
      <c r="T375" s="147"/>
      <c r="U375" s="588"/>
      <c r="V375" s="535">
        <v>0</v>
      </c>
      <c r="W375" s="147"/>
      <c r="X375" s="147"/>
      <c r="Y375" s="147"/>
      <c r="Z375" s="588"/>
      <c r="AA375" s="266">
        <f t="shared" ref="AA375:AA380" si="0">SUM(G375:Z375)</f>
        <v>0</v>
      </c>
      <c r="AB375" s="159"/>
      <c r="AC375" s="159"/>
      <c r="AD375" s="159"/>
      <c r="AE375" s="160"/>
    </row>
    <row r="376" spans="1:32" s="3" customFormat="1" ht="15" customHeight="1" x14ac:dyDescent="0.2">
      <c r="A376" s="2"/>
      <c r="B376" s="697" t="s">
        <v>204</v>
      </c>
      <c r="C376" s="698"/>
      <c r="D376" s="698"/>
      <c r="E376" s="698"/>
      <c r="F376" s="699"/>
      <c r="G376" s="147"/>
      <c r="H376" s="147"/>
      <c r="I376" s="147"/>
      <c r="J376" s="147"/>
      <c r="K376" s="588"/>
      <c r="L376" s="535"/>
      <c r="M376" s="147"/>
      <c r="N376" s="147"/>
      <c r="O376" s="147"/>
      <c r="P376" s="588"/>
      <c r="Q376" s="535"/>
      <c r="R376" s="147"/>
      <c r="S376" s="147"/>
      <c r="T376" s="147"/>
      <c r="U376" s="588"/>
      <c r="V376" s="535"/>
      <c r="W376" s="147"/>
      <c r="X376" s="147"/>
      <c r="Y376" s="147"/>
      <c r="Z376" s="588"/>
      <c r="AA376" s="266">
        <f t="shared" si="0"/>
        <v>0</v>
      </c>
      <c r="AB376" s="159"/>
      <c r="AC376" s="159"/>
      <c r="AD376" s="159"/>
      <c r="AE376" s="160"/>
    </row>
    <row r="377" spans="1:32" s="3" customFormat="1" ht="15" customHeight="1" x14ac:dyDescent="0.2">
      <c r="A377" s="2"/>
      <c r="B377" s="697" t="s">
        <v>205</v>
      </c>
      <c r="C377" s="698"/>
      <c r="D377" s="698"/>
      <c r="E377" s="698"/>
      <c r="F377" s="699"/>
      <c r="G377" s="147"/>
      <c r="H377" s="147"/>
      <c r="I377" s="147"/>
      <c r="J377" s="147"/>
      <c r="K377" s="588"/>
      <c r="L377" s="535"/>
      <c r="M377" s="147"/>
      <c r="N377" s="147"/>
      <c r="O377" s="147"/>
      <c r="P377" s="588"/>
      <c r="Q377" s="535"/>
      <c r="R377" s="147"/>
      <c r="S377" s="147"/>
      <c r="T377" s="147"/>
      <c r="U377" s="588"/>
      <c r="V377" s="535"/>
      <c r="W377" s="147"/>
      <c r="X377" s="147"/>
      <c r="Y377" s="147"/>
      <c r="Z377" s="588"/>
      <c r="AA377" s="266">
        <f t="shared" si="0"/>
        <v>0</v>
      </c>
      <c r="AB377" s="159"/>
      <c r="AC377" s="159"/>
      <c r="AD377" s="159"/>
      <c r="AE377" s="160"/>
    </row>
    <row r="378" spans="1:32" s="3" customFormat="1" ht="15" customHeight="1" x14ac:dyDescent="0.2">
      <c r="A378" s="2"/>
      <c r="B378" s="697" t="s">
        <v>206</v>
      </c>
      <c r="C378" s="698"/>
      <c r="D378" s="698"/>
      <c r="E378" s="698"/>
      <c r="F378" s="699"/>
      <c r="G378" s="147"/>
      <c r="H378" s="147"/>
      <c r="I378" s="147"/>
      <c r="J378" s="147"/>
      <c r="K378" s="588"/>
      <c r="L378" s="535"/>
      <c r="M378" s="147"/>
      <c r="N378" s="147"/>
      <c r="O378" s="147"/>
      <c r="P378" s="588"/>
      <c r="Q378" s="535"/>
      <c r="R378" s="147"/>
      <c r="S378" s="147"/>
      <c r="T378" s="147"/>
      <c r="U378" s="588"/>
      <c r="V378" s="535"/>
      <c r="W378" s="147"/>
      <c r="X378" s="147"/>
      <c r="Y378" s="147"/>
      <c r="Z378" s="588"/>
      <c r="AA378" s="266">
        <f t="shared" si="0"/>
        <v>0</v>
      </c>
      <c r="AB378" s="159"/>
      <c r="AC378" s="159"/>
      <c r="AD378" s="159"/>
      <c r="AE378" s="160"/>
    </row>
    <row r="379" spans="1:32" s="3" customFormat="1" ht="21" customHeight="1" x14ac:dyDescent="0.2">
      <c r="A379" s="2"/>
      <c r="B379" s="697" t="s">
        <v>207</v>
      </c>
      <c r="C379" s="698"/>
      <c r="D379" s="698"/>
      <c r="E379" s="698"/>
      <c r="F379" s="699"/>
      <c r="G379" s="147"/>
      <c r="H379" s="147"/>
      <c r="I379" s="147"/>
      <c r="J379" s="147"/>
      <c r="K379" s="588"/>
      <c r="L379" s="535"/>
      <c r="M379" s="147"/>
      <c r="N379" s="147"/>
      <c r="O379" s="147"/>
      <c r="P379" s="588"/>
      <c r="Q379" s="535"/>
      <c r="R379" s="147"/>
      <c r="S379" s="147"/>
      <c r="T379" s="147"/>
      <c r="U379" s="588"/>
      <c r="V379" s="535"/>
      <c r="W379" s="147"/>
      <c r="X379" s="147"/>
      <c r="Y379" s="147"/>
      <c r="Z379" s="588"/>
      <c r="AA379" s="266">
        <f t="shared" si="0"/>
        <v>0</v>
      </c>
      <c r="AB379" s="159"/>
      <c r="AC379" s="159"/>
      <c r="AD379" s="159"/>
      <c r="AE379" s="160"/>
    </row>
    <row r="380" spans="1:32" s="3" customFormat="1" ht="24.95" customHeight="1" thickBot="1" x14ac:dyDescent="0.25">
      <c r="A380" s="2"/>
      <c r="B380" s="691" t="s">
        <v>208</v>
      </c>
      <c r="C380" s="692"/>
      <c r="D380" s="692"/>
      <c r="E380" s="692"/>
      <c r="F380" s="693"/>
      <c r="G380" s="652"/>
      <c r="H380" s="652"/>
      <c r="I380" s="652"/>
      <c r="J380" s="652"/>
      <c r="K380" s="694"/>
      <c r="L380" s="695"/>
      <c r="M380" s="652"/>
      <c r="N380" s="652"/>
      <c r="O380" s="652"/>
      <c r="P380" s="694"/>
      <c r="Q380" s="695"/>
      <c r="R380" s="652"/>
      <c r="S380" s="652"/>
      <c r="T380" s="652"/>
      <c r="U380" s="694"/>
      <c r="V380" s="695"/>
      <c r="W380" s="652"/>
      <c r="X380" s="652"/>
      <c r="Y380" s="652"/>
      <c r="Z380" s="694"/>
      <c r="AA380" s="696">
        <f t="shared" si="0"/>
        <v>0</v>
      </c>
      <c r="AB380" s="666"/>
      <c r="AC380" s="666"/>
      <c r="AD380" s="666"/>
      <c r="AE380" s="667"/>
    </row>
    <row r="381" spans="1:32" s="3" customFormat="1" ht="15" customHeight="1" thickBot="1" x14ac:dyDescent="0.25">
      <c r="A381" s="2"/>
      <c r="B381" s="686" t="s">
        <v>209</v>
      </c>
      <c r="C381" s="687"/>
      <c r="D381" s="687"/>
      <c r="E381" s="687"/>
      <c r="F381" s="688"/>
      <c r="G381" s="574">
        <f>SUM(G374:K380)</f>
        <v>22815</v>
      </c>
      <c r="H381" s="574"/>
      <c r="I381" s="574"/>
      <c r="J381" s="574"/>
      <c r="K381" s="689"/>
      <c r="L381" s="690">
        <f>SUM(L374:P380)</f>
        <v>0</v>
      </c>
      <c r="M381" s="574"/>
      <c r="N381" s="574"/>
      <c r="O381" s="574"/>
      <c r="P381" s="689"/>
      <c r="Q381" s="690">
        <f>SUM(Q374:U380)</f>
        <v>-22815</v>
      </c>
      <c r="R381" s="574"/>
      <c r="S381" s="574"/>
      <c r="T381" s="574"/>
      <c r="U381" s="689"/>
      <c r="V381" s="690">
        <f>SUM(V374:Z380)</f>
        <v>0</v>
      </c>
      <c r="W381" s="574"/>
      <c r="X381" s="574"/>
      <c r="Y381" s="574"/>
      <c r="Z381" s="689"/>
      <c r="AA381" s="690">
        <f>SUM(AA374:AE380)</f>
        <v>0</v>
      </c>
      <c r="AB381" s="574"/>
      <c r="AC381" s="574"/>
      <c r="AD381" s="574"/>
      <c r="AE381" s="575"/>
      <c r="AF381" s="34"/>
    </row>
    <row r="382" spans="1:32" s="3" customFormat="1" ht="14.25" x14ac:dyDescent="0.2">
      <c r="A382" s="2"/>
      <c r="AF382" s="34"/>
    </row>
    <row r="383" spans="1:32" s="3" customFormat="1" ht="14.25" customHeight="1" x14ac:dyDescent="0.2">
      <c r="A383" s="2"/>
      <c r="B383" s="619" t="s">
        <v>210</v>
      </c>
      <c r="C383" s="619"/>
      <c r="D383" s="619"/>
      <c r="E383" s="619"/>
      <c r="F383" s="619"/>
      <c r="G383" s="619"/>
      <c r="H383" s="619"/>
      <c r="I383" s="619"/>
      <c r="J383" s="619"/>
      <c r="K383" s="619"/>
      <c r="L383" s="619"/>
      <c r="M383" s="619"/>
      <c r="N383" s="619"/>
      <c r="O383" s="619"/>
      <c r="P383" s="619"/>
      <c r="Q383" s="619"/>
      <c r="R383" s="619"/>
      <c r="S383" s="619"/>
      <c r="T383" s="619"/>
      <c r="U383" s="619"/>
      <c r="V383" s="619"/>
      <c r="W383" s="619"/>
      <c r="X383" s="619"/>
      <c r="Y383" s="619"/>
      <c r="Z383" s="619"/>
      <c r="AA383" s="619"/>
      <c r="AB383" s="619"/>
      <c r="AC383" s="619"/>
      <c r="AD383" s="619"/>
      <c r="AE383" s="619"/>
    </row>
    <row r="384" spans="1:32" s="3" customFormat="1" ht="14.25" x14ac:dyDescent="0.2">
      <c r="A384" s="2"/>
      <c r="B384" s="619"/>
      <c r="C384" s="619"/>
      <c r="D384" s="619"/>
      <c r="E384" s="619"/>
      <c r="F384" s="619"/>
      <c r="G384" s="619"/>
      <c r="H384" s="619"/>
      <c r="I384" s="619"/>
      <c r="J384" s="619"/>
      <c r="K384" s="619"/>
      <c r="L384" s="619"/>
      <c r="M384" s="619"/>
      <c r="N384" s="619"/>
      <c r="O384" s="619"/>
      <c r="P384" s="619"/>
      <c r="Q384" s="619"/>
      <c r="R384" s="619"/>
      <c r="S384" s="619"/>
      <c r="T384" s="619"/>
      <c r="U384" s="619"/>
      <c r="V384" s="619"/>
      <c r="W384" s="619"/>
      <c r="X384" s="619"/>
      <c r="Y384" s="619"/>
      <c r="Z384" s="619"/>
      <c r="AA384" s="619"/>
      <c r="AB384" s="619"/>
      <c r="AC384" s="619"/>
      <c r="AD384" s="619"/>
      <c r="AE384" s="619"/>
    </row>
    <row r="385" spans="1:32" s="3" customFormat="1" ht="15" thickBot="1" x14ac:dyDescent="0.25">
      <c r="A385" s="2"/>
    </row>
    <row r="386" spans="1:32" s="3" customFormat="1" ht="24.95" customHeight="1" thickBot="1" x14ac:dyDescent="0.25">
      <c r="A386" s="2"/>
      <c r="B386" s="578" t="s">
        <v>196</v>
      </c>
      <c r="C386" s="579"/>
      <c r="D386" s="579"/>
      <c r="E386" s="579"/>
      <c r="F386" s="579"/>
      <c r="G386" s="579"/>
      <c r="H386" s="579"/>
      <c r="I386" s="579"/>
      <c r="J386" s="579"/>
      <c r="K386" s="579"/>
      <c r="L386" s="579"/>
      <c r="M386" s="579"/>
      <c r="N386" s="579"/>
      <c r="O386" s="579"/>
      <c r="P386" s="579"/>
      <c r="Q386" s="580"/>
      <c r="R386" s="176" t="s">
        <v>175</v>
      </c>
      <c r="S386" s="177"/>
      <c r="T386" s="177"/>
      <c r="U386" s="177"/>
      <c r="V386" s="177"/>
      <c r="W386" s="177"/>
      <c r="X386" s="177"/>
      <c r="Y386" s="177"/>
      <c r="Z386" s="177"/>
      <c r="AA386" s="177"/>
      <c r="AB386" s="177"/>
      <c r="AC386" s="177"/>
      <c r="AD386" s="177"/>
      <c r="AE386" s="178"/>
    </row>
    <row r="387" spans="1:32" s="3" customFormat="1" ht="24.95" customHeight="1" thickBot="1" x14ac:dyDescent="0.25">
      <c r="A387" s="2"/>
      <c r="B387" s="161" t="s">
        <v>211</v>
      </c>
      <c r="C387" s="162"/>
      <c r="D387" s="162"/>
      <c r="E387" s="162"/>
      <c r="F387" s="162"/>
      <c r="G387" s="162"/>
      <c r="H387" s="162"/>
      <c r="I387" s="162"/>
      <c r="J387" s="162"/>
      <c r="K387" s="162"/>
      <c r="L387" s="162"/>
      <c r="M387" s="162"/>
      <c r="N387" s="162"/>
      <c r="O387" s="162"/>
      <c r="P387" s="162"/>
      <c r="Q387" s="163"/>
      <c r="R387" s="164">
        <v>0</v>
      </c>
      <c r="S387" s="165"/>
      <c r="T387" s="165"/>
      <c r="U387" s="165"/>
      <c r="V387" s="165"/>
      <c r="W387" s="165"/>
      <c r="X387" s="165"/>
      <c r="Y387" s="165"/>
      <c r="Z387" s="165"/>
      <c r="AA387" s="165"/>
      <c r="AB387" s="165"/>
      <c r="AC387" s="165"/>
      <c r="AD387" s="165"/>
      <c r="AE387" s="166"/>
    </row>
    <row r="388" spans="1:32" s="3" customFormat="1" ht="24.95" customHeight="1" thickBot="1" x14ac:dyDescent="0.25">
      <c r="A388" s="2"/>
      <c r="B388" s="300" t="s">
        <v>212</v>
      </c>
      <c r="C388" s="301"/>
      <c r="D388" s="301"/>
      <c r="E388" s="301"/>
      <c r="F388" s="301"/>
      <c r="G388" s="301"/>
      <c r="H388" s="301"/>
      <c r="I388" s="301"/>
      <c r="J388" s="301"/>
      <c r="K388" s="301"/>
      <c r="L388" s="301"/>
      <c r="M388" s="301"/>
      <c r="N388" s="301"/>
      <c r="O388" s="301"/>
      <c r="P388" s="301"/>
      <c r="Q388" s="302"/>
      <c r="R388" s="581">
        <v>0</v>
      </c>
      <c r="S388" s="582"/>
      <c r="T388" s="582"/>
      <c r="U388" s="582"/>
      <c r="V388" s="582"/>
      <c r="W388" s="582"/>
      <c r="X388" s="582"/>
      <c r="Y388" s="582"/>
      <c r="Z388" s="582"/>
      <c r="AA388" s="582"/>
      <c r="AB388" s="582"/>
      <c r="AC388" s="582"/>
      <c r="AD388" s="582"/>
      <c r="AE388" s="583"/>
      <c r="AF388" s="34"/>
    </row>
    <row r="389" spans="1:32" s="3" customFormat="1" ht="14.25" x14ac:dyDescent="0.2">
      <c r="A389" s="2"/>
    </row>
    <row r="390" spans="1:32" s="3" customFormat="1" ht="14.25" x14ac:dyDescent="0.2">
      <c r="A390" s="2"/>
      <c r="B390" s="73"/>
      <c r="C390" s="13" t="s">
        <v>213</v>
      </c>
      <c r="D390" s="73"/>
      <c r="E390" s="73"/>
      <c r="F390" s="73"/>
      <c r="G390" s="73"/>
      <c r="H390" s="73"/>
    </row>
    <row r="391" spans="1:32" s="3" customFormat="1" ht="14.25" x14ac:dyDescent="0.2">
      <c r="A391" s="2"/>
    </row>
    <row r="392" spans="1:32" s="3" customFormat="1" ht="14.25" x14ac:dyDescent="0.2">
      <c r="A392" s="2"/>
      <c r="B392" s="685" t="s">
        <v>214</v>
      </c>
      <c r="C392" s="685"/>
      <c r="D392" s="685"/>
      <c r="E392" s="685"/>
      <c r="F392" s="685"/>
      <c r="G392" s="685"/>
      <c r="H392" s="685"/>
      <c r="I392" s="685"/>
      <c r="J392" s="685"/>
      <c r="K392" s="685"/>
      <c r="L392" s="685"/>
      <c r="M392" s="685"/>
      <c r="N392" s="685"/>
      <c r="O392" s="685"/>
      <c r="P392" s="685"/>
      <c r="Q392" s="685"/>
      <c r="R392" s="685"/>
      <c r="S392" s="685"/>
      <c r="T392" s="685"/>
      <c r="U392" s="685"/>
      <c r="V392" s="685"/>
      <c r="W392" s="685"/>
      <c r="X392" s="685"/>
      <c r="Y392" s="685"/>
      <c r="Z392" s="685"/>
      <c r="AA392" s="685"/>
      <c r="AB392" s="685"/>
      <c r="AC392" s="685"/>
      <c r="AD392" s="685"/>
      <c r="AE392" s="685"/>
    </row>
    <row r="393" spans="1:32" s="3" customFormat="1" ht="15" thickBot="1" x14ac:dyDescent="0.25">
      <c r="A393" s="2"/>
    </row>
    <row r="394" spans="1:32" s="3" customFormat="1" ht="15" thickBot="1" x14ac:dyDescent="0.25">
      <c r="A394" s="2"/>
      <c r="B394" s="170" t="s">
        <v>215</v>
      </c>
      <c r="C394" s="171"/>
      <c r="D394" s="171"/>
      <c r="E394" s="171"/>
      <c r="F394" s="172"/>
      <c r="G394" s="176" t="s">
        <v>54</v>
      </c>
      <c r="H394" s="177"/>
      <c r="I394" s="177"/>
      <c r="J394" s="177"/>
      <c r="K394" s="177"/>
      <c r="L394" s="177"/>
      <c r="M394" s="177"/>
      <c r="N394" s="177"/>
      <c r="O394" s="177"/>
      <c r="P394" s="177"/>
      <c r="Q394" s="177"/>
      <c r="R394" s="177"/>
      <c r="S394" s="177"/>
      <c r="T394" s="177"/>
      <c r="U394" s="177"/>
      <c r="V394" s="177"/>
      <c r="W394" s="177"/>
      <c r="X394" s="177"/>
      <c r="Y394" s="177"/>
      <c r="Z394" s="177"/>
      <c r="AA394" s="177"/>
      <c r="AB394" s="177"/>
      <c r="AC394" s="177"/>
      <c r="AD394" s="177"/>
      <c r="AE394" s="178"/>
    </row>
    <row r="395" spans="1:32" s="3" customFormat="1" ht="48" customHeight="1" thickBot="1" x14ac:dyDescent="0.25">
      <c r="A395" s="2"/>
      <c r="B395" s="173"/>
      <c r="C395" s="174"/>
      <c r="D395" s="174"/>
      <c r="E395" s="174"/>
      <c r="F395" s="175"/>
      <c r="G395" s="179" t="s">
        <v>197</v>
      </c>
      <c r="H395" s="180"/>
      <c r="I395" s="180"/>
      <c r="J395" s="180"/>
      <c r="K395" s="181"/>
      <c r="L395" s="179" t="s">
        <v>198</v>
      </c>
      <c r="M395" s="180"/>
      <c r="N395" s="180"/>
      <c r="O395" s="180"/>
      <c r="P395" s="181"/>
      <c r="Q395" s="280" t="s">
        <v>199</v>
      </c>
      <c r="R395" s="281"/>
      <c r="S395" s="281"/>
      <c r="T395" s="281"/>
      <c r="U395" s="282"/>
      <c r="V395" s="280" t="s">
        <v>200</v>
      </c>
      <c r="W395" s="281"/>
      <c r="X395" s="281"/>
      <c r="Y395" s="281"/>
      <c r="Z395" s="282"/>
      <c r="AA395" s="179" t="s">
        <v>201</v>
      </c>
      <c r="AB395" s="180"/>
      <c r="AC395" s="180"/>
      <c r="AD395" s="180"/>
      <c r="AE395" s="181"/>
    </row>
    <row r="396" spans="1:32" s="3" customFormat="1" ht="24.95" customHeight="1" x14ac:dyDescent="0.2">
      <c r="A396" s="2"/>
      <c r="B396" s="161" t="s">
        <v>216</v>
      </c>
      <c r="C396" s="162"/>
      <c r="D396" s="162"/>
      <c r="E396" s="162"/>
      <c r="F396" s="163"/>
      <c r="G396" s="164">
        <v>17869.419999999998</v>
      </c>
      <c r="H396" s="165"/>
      <c r="I396" s="165"/>
      <c r="J396" s="165"/>
      <c r="K396" s="590"/>
      <c r="L396" s="555">
        <v>0</v>
      </c>
      <c r="M396" s="165"/>
      <c r="N396" s="165"/>
      <c r="O396" s="165"/>
      <c r="P396" s="590"/>
      <c r="Q396" s="589">
        <v>-15358</v>
      </c>
      <c r="R396" s="294"/>
      <c r="S396" s="294"/>
      <c r="T396" s="294"/>
      <c r="U396" s="295"/>
      <c r="V396" s="589">
        <v>-1198</v>
      </c>
      <c r="W396" s="294"/>
      <c r="X396" s="294"/>
      <c r="Y396" s="294"/>
      <c r="Z396" s="295"/>
      <c r="AA396" s="684">
        <f>SUM(G396:Z396)</f>
        <v>1313.4199999999983</v>
      </c>
      <c r="AB396" s="675"/>
      <c r="AC396" s="675"/>
      <c r="AD396" s="675"/>
      <c r="AE396" s="676"/>
    </row>
    <row r="397" spans="1:32" s="3" customFormat="1" ht="24.95" customHeight="1" x14ac:dyDescent="0.2">
      <c r="A397" s="2"/>
      <c r="B397" s="143" t="s">
        <v>217</v>
      </c>
      <c r="C397" s="144"/>
      <c r="D397" s="144"/>
      <c r="E397" s="144"/>
      <c r="F397" s="145"/>
      <c r="G397" s="146"/>
      <c r="H397" s="147"/>
      <c r="I397" s="147"/>
      <c r="J397" s="147"/>
      <c r="K397" s="588"/>
      <c r="L397" s="535"/>
      <c r="M397" s="147"/>
      <c r="N397" s="147"/>
      <c r="O397" s="147"/>
      <c r="P397" s="588"/>
      <c r="Q397" s="535"/>
      <c r="R397" s="147"/>
      <c r="S397" s="147"/>
      <c r="T397" s="147"/>
      <c r="U397" s="588"/>
      <c r="V397" s="535"/>
      <c r="W397" s="147"/>
      <c r="X397" s="147"/>
      <c r="Y397" s="147"/>
      <c r="Z397" s="588"/>
      <c r="AA397" s="683">
        <f>SUM(G397:Z397)</f>
        <v>0</v>
      </c>
      <c r="AB397" s="663"/>
      <c r="AC397" s="663"/>
      <c r="AD397" s="663"/>
      <c r="AE397" s="664"/>
    </row>
    <row r="398" spans="1:32" s="3" customFormat="1" ht="24.95" customHeight="1" x14ac:dyDescent="0.2">
      <c r="A398" s="2"/>
      <c r="B398" s="143" t="s">
        <v>218</v>
      </c>
      <c r="C398" s="144"/>
      <c r="D398" s="144"/>
      <c r="E398" s="144"/>
      <c r="F398" s="145"/>
      <c r="G398" s="146"/>
      <c r="H398" s="147"/>
      <c r="I398" s="147"/>
      <c r="J398" s="147"/>
      <c r="K398" s="588"/>
      <c r="L398" s="535"/>
      <c r="M398" s="147"/>
      <c r="N398" s="147"/>
      <c r="O398" s="147"/>
      <c r="P398" s="588"/>
      <c r="Q398" s="535"/>
      <c r="R398" s="147"/>
      <c r="S398" s="147"/>
      <c r="T398" s="147"/>
      <c r="U398" s="588"/>
      <c r="V398" s="535"/>
      <c r="W398" s="147"/>
      <c r="X398" s="147"/>
      <c r="Y398" s="147"/>
      <c r="Z398" s="588"/>
      <c r="AA398" s="683">
        <f>SUM(G398:Z398)</f>
        <v>0</v>
      </c>
      <c r="AB398" s="663"/>
      <c r="AC398" s="663"/>
      <c r="AD398" s="663"/>
      <c r="AE398" s="664"/>
    </row>
    <row r="399" spans="1:32" s="3" customFormat="1" ht="37.5" customHeight="1" x14ac:dyDescent="0.2">
      <c r="A399" s="2"/>
      <c r="B399" s="143" t="s">
        <v>219</v>
      </c>
      <c r="C399" s="144"/>
      <c r="D399" s="144"/>
      <c r="E399" s="144"/>
      <c r="F399" s="145"/>
      <c r="G399" s="146"/>
      <c r="H399" s="147"/>
      <c r="I399" s="147"/>
      <c r="J399" s="147"/>
      <c r="K399" s="588"/>
      <c r="L399" s="535"/>
      <c r="M399" s="147"/>
      <c r="N399" s="147"/>
      <c r="O399" s="147"/>
      <c r="P399" s="588"/>
      <c r="Q399" s="535"/>
      <c r="R399" s="147"/>
      <c r="S399" s="147"/>
      <c r="T399" s="147"/>
      <c r="U399" s="588"/>
      <c r="V399" s="535"/>
      <c r="W399" s="147"/>
      <c r="X399" s="147"/>
      <c r="Y399" s="147"/>
      <c r="Z399" s="588"/>
      <c r="AA399" s="683">
        <f>SUM(G399:Z399)</f>
        <v>0</v>
      </c>
      <c r="AB399" s="663"/>
      <c r="AC399" s="663"/>
      <c r="AD399" s="663"/>
      <c r="AE399" s="664"/>
    </row>
    <row r="400" spans="1:32" s="3" customFormat="1" ht="24.95" customHeight="1" x14ac:dyDescent="0.2">
      <c r="A400" s="2"/>
      <c r="B400" s="143" t="s">
        <v>220</v>
      </c>
      <c r="C400" s="144"/>
      <c r="D400" s="144"/>
      <c r="E400" s="144"/>
      <c r="F400" s="145"/>
      <c r="G400" s="146"/>
      <c r="H400" s="147"/>
      <c r="I400" s="147"/>
      <c r="J400" s="147"/>
      <c r="K400" s="588"/>
      <c r="L400" s="535"/>
      <c r="M400" s="147"/>
      <c r="N400" s="147"/>
      <c r="O400" s="147"/>
      <c r="P400" s="588"/>
      <c r="Q400" s="535"/>
      <c r="R400" s="147"/>
      <c r="S400" s="147"/>
      <c r="T400" s="147"/>
      <c r="U400" s="588"/>
      <c r="V400" s="535"/>
      <c r="W400" s="147"/>
      <c r="X400" s="147"/>
      <c r="Y400" s="147"/>
      <c r="Z400" s="588"/>
      <c r="AA400" s="683">
        <f>SUM(G400:Z400)</f>
        <v>0</v>
      </c>
      <c r="AB400" s="663"/>
      <c r="AC400" s="663"/>
      <c r="AD400" s="663"/>
      <c r="AE400" s="664"/>
    </row>
    <row r="401" spans="1:31" s="3" customFormat="1" ht="24.95" customHeight="1" thickBot="1" x14ac:dyDescent="0.25">
      <c r="A401" s="2"/>
      <c r="B401" s="385" t="s">
        <v>221</v>
      </c>
      <c r="C401" s="386"/>
      <c r="D401" s="386"/>
      <c r="E401" s="386"/>
      <c r="F401" s="387"/>
      <c r="G401" s="677">
        <f>SUM(G396:K400)</f>
        <v>17869.419999999998</v>
      </c>
      <c r="H401" s="678"/>
      <c r="I401" s="678"/>
      <c r="J401" s="678"/>
      <c r="K401" s="681"/>
      <c r="L401" s="682">
        <f>SUM(L396:P400)</f>
        <v>0</v>
      </c>
      <c r="M401" s="678"/>
      <c r="N401" s="678"/>
      <c r="O401" s="678"/>
      <c r="P401" s="681"/>
      <c r="Q401" s="682">
        <f>SUM(Q396:U400)</f>
        <v>-15358</v>
      </c>
      <c r="R401" s="678"/>
      <c r="S401" s="678"/>
      <c r="T401" s="678"/>
      <c r="U401" s="681"/>
      <c r="V401" s="682">
        <f>SUM(V396:Z400)</f>
        <v>-1198</v>
      </c>
      <c r="W401" s="678"/>
      <c r="X401" s="678"/>
      <c r="Y401" s="678"/>
      <c r="Z401" s="681"/>
      <c r="AA401" s="682">
        <f>SUM(AA396:AE400)</f>
        <v>1313.4199999999983</v>
      </c>
      <c r="AB401" s="678"/>
      <c r="AC401" s="678"/>
      <c r="AD401" s="678"/>
      <c r="AE401" s="679"/>
    </row>
    <row r="402" spans="1:31" s="3" customFormat="1" ht="14.25" x14ac:dyDescent="0.2">
      <c r="A402" s="2"/>
    </row>
    <row r="403" spans="1:31" s="2" customFormat="1" ht="14.25" customHeight="1" x14ac:dyDescent="0.2">
      <c r="B403" s="680" t="s">
        <v>573</v>
      </c>
      <c r="C403" s="680"/>
      <c r="D403" s="680"/>
      <c r="E403" s="680"/>
      <c r="F403" s="680"/>
      <c r="G403" s="680"/>
      <c r="H403" s="680"/>
      <c r="I403" s="680"/>
      <c r="J403" s="680"/>
      <c r="K403" s="680"/>
      <c r="L403" s="680"/>
      <c r="M403" s="680"/>
      <c r="N403" s="680"/>
      <c r="O403" s="680"/>
      <c r="P403" s="680"/>
      <c r="Q403" s="680"/>
      <c r="R403" s="680"/>
      <c r="S403" s="680"/>
      <c r="T403" s="680"/>
      <c r="U403" s="680"/>
      <c r="V403" s="680"/>
      <c r="W403" s="680"/>
      <c r="X403" s="680"/>
      <c r="Y403" s="680"/>
      <c r="Z403" s="680"/>
      <c r="AA403" s="680"/>
      <c r="AB403" s="680"/>
      <c r="AC403" s="680"/>
      <c r="AD403" s="680"/>
      <c r="AE403" s="680"/>
    </row>
    <row r="404" spans="1:31" s="3" customFormat="1" ht="14.25" x14ac:dyDescent="0.2">
      <c r="A404" s="2"/>
    </row>
    <row r="405" spans="1:31" s="3" customFormat="1" ht="14.25" customHeight="1" x14ac:dyDescent="0.2">
      <c r="A405" s="2"/>
      <c r="B405" s="680" t="s">
        <v>222</v>
      </c>
      <c r="C405" s="680"/>
      <c r="D405" s="680"/>
      <c r="E405" s="680"/>
      <c r="F405" s="680"/>
      <c r="G405" s="680"/>
      <c r="H405" s="680"/>
      <c r="I405" s="680"/>
      <c r="J405" s="680"/>
      <c r="K405" s="680"/>
      <c r="L405" s="680"/>
      <c r="M405" s="680"/>
      <c r="N405" s="680"/>
      <c r="O405" s="680"/>
      <c r="P405" s="680"/>
      <c r="Q405" s="680"/>
      <c r="R405" s="680"/>
      <c r="S405" s="680"/>
      <c r="T405" s="680"/>
      <c r="U405" s="680"/>
      <c r="V405" s="680"/>
      <c r="W405" s="680"/>
      <c r="X405" s="680"/>
      <c r="Y405" s="680"/>
      <c r="Z405" s="680"/>
      <c r="AA405" s="680"/>
      <c r="AB405" s="680"/>
      <c r="AC405" s="680"/>
      <c r="AD405" s="680"/>
      <c r="AE405" s="680"/>
    </row>
    <row r="406" spans="1:31" s="3" customFormat="1" ht="15" thickBot="1" x14ac:dyDescent="0.25">
      <c r="A406" s="2"/>
    </row>
    <row r="407" spans="1:31" s="3" customFormat="1" ht="24.95" customHeight="1" thickBot="1" x14ac:dyDescent="0.25">
      <c r="A407" s="2"/>
      <c r="B407" s="176" t="s">
        <v>223</v>
      </c>
      <c r="C407" s="177"/>
      <c r="D407" s="177"/>
      <c r="E407" s="177"/>
      <c r="F407" s="177"/>
      <c r="G407" s="177"/>
      <c r="H407" s="177"/>
      <c r="I407" s="177"/>
      <c r="J407" s="178"/>
      <c r="K407" s="176" t="s">
        <v>224</v>
      </c>
      <c r="L407" s="177"/>
      <c r="M407" s="177"/>
      <c r="N407" s="177"/>
      <c r="O407" s="177"/>
      <c r="P407" s="177"/>
      <c r="Q407" s="178"/>
      <c r="R407" s="176" t="s">
        <v>225</v>
      </c>
      <c r="S407" s="177"/>
      <c r="T407" s="177"/>
      <c r="U407" s="177"/>
      <c r="V407" s="177"/>
      <c r="W407" s="177"/>
      <c r="X407" s="178"/>
      <c r="Y407" s="176" t="s">
        <v>221</v>
      </c>
      <c r="Z407" s="177"/>
      <c r="AA407" s="177"/>
      <c r="AB407" s="177"/>
      <c r="AC407" s="177"/>
      <c r="AD407" s="177"/>
      <c r="AE407" s="178"/>
    </row>
    <row r="408" spans="1:31" s="3" customFormat="1" ht="22.5" customHeight="1" thickBot="1" x14ac:dyDescent="0.25">
      <c r="A408" s="2"/>
      <c r="B408" s="611" t="s">
        <v>226</v>
      </c>
      <c r="C408" s="609"/>
      <c r="D408" s="609"/>
      <c r="E408" s="609"/>
      <c r="F408" s="609"/>
      <c r="G408" s="609"/>
      <c r="H408" s="609"/>
      <c r="I408" s="609"/>
      <c r="J408" s="609"/>
      <c r="K408" s="609"/>
      <c r="L408" s="609"/>
      <c r="M408" s="609"/>
      <c r="N408" s="609"/>
      <c r="O408" s="609"/>
      <c r="P408" s="609"/>
      <c r="Q408" s="609"/>
      <c r="R408" s="609"/>
      <c r="S408" s="609"/>
      <c r="T408" s="609"/>
      <c r="U408" s="609"/>
      <c r="V408" s="609"/>
      <c r="W408" s="609"/>
      <c r="X408" s="609"/>
      <c r="Y408" s="609"/>
      <c r="Z408" s="609"/>
      <c r="AA408" s="609"/>
      <c r="AB408" s="609"/>
      <c r="AC408" s="609"/>
      <c r="AD408" s="609"/>
      <c r="AE408" s="610"/>
    </row>
    <row r="409" spans="1:31" s="3" customFormat="1" ht="22.5" customHeight="1" x14ac:dyDescent="0.2">
      <c r="A409" s="2"/>
      <c r="B409" s="161" t="s">
        <v>227</v>
      </c>
      <c r="C409" s="162"/>
      <c r="D409" s="162"/>
      <c r="E409" s="162"/>
      <c r="F409" s="162"/>
      <c r="G409" s="162"/>
      <c r="H409" s="162"/>
      <c r="I409" s="162"/>
      <c r="J409" s="163"/>
      <c r="K409" s="164"/>
      <c r="L409" s="165"/>
      <c r="M409" s="165"/>
      <c r="N409" s="165"/>
      <c r="O409" s="165"/>
      <c r="P409" s="165"/>
      <c r="Q409" s="166"/>
      <c r="R409" s="164"/>
      <c r="S409" s="165"/>
      <c r="T409" s="165"/>
      <c r="U409" s="165"/>
      <c r="V409" s="165"/>
      <c r="W409" s="165"/>
      <c r="X409" s="166"/>
      <c r="Y409" s="674">
        <f>K409+R409</f>
        <v>0</v>
      </c>
      <c r="Z409" s="675"/>
      <c r="AA409" s="675"/>
      <c r="AB409" s="675"/>
      <c r="AC409" s="675"/>
      <c r="AD409" s="675"/>
      <c r="AE409" s="676"/>
    </row>
    <row r="410" spans="1:31" s="3" customFormat="1" ht="22.5" customHeight="1" x14ac:dyDescent="0.2">
      <c r="A410" s="2"/>
      <c r="B410" s="143" t="s">
        <v>228</v>
      </c>
      <c r="C410" s="144"/>
      <c r="D410" s="144"/>
      <c r="E410" s="144"/>
      <c r="F410" s="144"/>
      <c r="G410" s="144"/>
      <c r="H410" s="144"/>
      <c r="I410" s="144"/>
      <c r="J410" s="145"/>
      <c r="K410" s="146"/>
      <c r="L410" s="147"/>
      <c r="M410" s="147"/>
      <c r="N410" s="147"/>
      <c r="O410" s="147"/>
      <c r="P410" s="147"/>
      <c r="Q410" s="148"/>
      <c r="R410" s="146"/>
      <c r="S410" s="147"/>
      <c r="T410" s="147"/>
      <c r="U410" s="147"/>
      <c r="V410" s="147"/>
      <c r="W410" s="147"/>
      <c r="X410" s="148"/>
      <c r="Y410" s="662">
        <f>K410+R410</f>
        <v>0</v>
      </c>
      <c r="Z410" s="663"/>
      <c r="AA410" s="663"/>
      <c r="AB410" s="663"/>
      <c r="AC410" s="663"/>
      <c r="AD410" s="663"/>
      <c r="AE410" s="664"/>
    </row>
    <row r="411" spans="1:31" s="3" customFormat="1" ht="22.5" customHeight="1" x14ac:dyDescent="0.2">
      <c r="A411" s="2"/>
      <c r="B411" s="143" t="s">
        <v>229</v>
      </c>
      <c r="C411" s="144"/>
      <c r="D411" s="144"/>
      <c r="E411" s="144"/>
      <c r="F411" s="144"/>
      <c r="G411" s="144"/>
      <c r="H411" s="144"/>
      <c r="I411" s="144"/>
      <c r="J411" s="145"/>
      <c r="K411" s="146"/>
      <c r="L411" s="147"/>
      <c r="M411" s="147"/>
      <c r="N411" s="147"/>
      <c r="O411" s="147"/>
      <c r="P411" s="147"/>
      <c r="Q411" s="148"/>
      <c r="R411" s="146"/>
      <c r="S411" s="147"/>
      <c r="T411" s="147"/>
      <c r="U411" s="147"/>
      <c r="V411" s="147"/>
      <c r="W411" s="147"/>
      <c r="X411" s="148"/>
      <c r="Y411" s="662">
        <f>K411+R411</f>
        <v>0</v>
      </c>
      <c r="Z411" s="663"/>
      <c r="AA411" s="663"/>
      <c r="AB411" s="663"/>
      <c r="AC411" s="663"/>
      <c r="AD411" s="663"/>
      <c r="AE411" s="664"/>
    </row>
    <row r="412" spans="1:31" s="3" customFormat="1" ht="22.5" customHeight="1" x14ac:dyDescent="0.2">
      <c r="A412" s="2"/>
      <c r="B412" s="143" t="s">
        <v>219</v>
      </c>
      <c r="C412" s="144"/>
      <c r="D412" s="144"/>
      <c r="E412" s="144"/>
      <c r="F412" s="144"/>
      <c r="G412" s="144"/>
      <c r="H412" s="144"/>
      <c r="I412" s="144"/>
      <c r="J412" s="145"/>
      <c r="K412" s="146"/>
      <c r="L412" s="147"/>
      <c r="M412" s="147"/>
      <c r="N412" s="147"/>
      <c r="O412" s="147"/>
      <c r="P412" s="147"/>
      <c r="Q412" s="148"/>
      <c r="R412" s="146"/>
      <c r="S412" s="147"/>
      <c r="T412" s="147"/>
      <c r="U412" s="147"/>
      <c r="V412" s="147"/>
      <c r="W412" s="147"/>
      <c r="X412" s="148"/>
      <c r="Y412" s="662">
        <f>K412+R412</f>
        <v>0</v>
      </c>
      <c r="Z412" s="663"/>
      <c r="AA412" s="663"/>
      <c r="AB412" s="663"/>
      <c r="AC412" s="663"/>
      <c r="AD412" s="663"/>
      <c r="AE412" s="664"/>
    </row>
    <row r="413" spans="1:31" s="3" customFormat="1" ht="22.5" customHeight="1" thickBot="1" x14ac:dyDescent="0.25">
      <c r="A413" s="2"/>
      <c r="B413" s="300" t="s">
        <v>220</v>
      </c>
      <c r="C413" s="301"/>
      <c r="D413" s="301"/>
      <c r="E413" s="301"/>
      <c r="F413" s="301"/>
      <c r="G413" s="301"/>
      <c r="H413" s="301"/>
      <c r="I413" s="301"/>
      <c r="J413" s="302"/>
      <c r="K413" s="146"/>
      <c r="L413" s="147"/>
      <c r="M413" s="147"/>
      <c r="N413" s="147"/>
      <c r="O413" s="147"/>
      <c r="P413" s="147"/>
      <c r="Q413" s="148"/>
      <c r="R413" s="146"/>
      <c r="S413" s="147"/>
      <c r="T413" s="147"/>
      <c r="U413" s="147"/>
      <c r="V413" s="147"/>
      <c r="W413" s="147"/>
      <c r="X413" s="148"/>
      <c r="Y413" s="662">
        <f>K413+R413</f>
        <v>0</v>
      </c>
      <c r="Z413" s="663"/>
      <c r="AA413" s="663"/>
      <c r="AB413" s="663"/>
      <c r="AC413" s="663"/>
      <c r="AD413" s="663"/>
      <c r="AE413" s="664"/>
    </row>
    <row r="414" spans="1:31" s="3" customFormat="1" ht="22.5" customHeight="1" thickBot="1" x14ac:dyDescent="0.25">
      <c r="A414" s="2"/>
      <c r="B414" s="671" t="s">
        <v>230</v>
      </c>
      <c r="C414" s="672"/>
      <c r="D414" s="672"/>
      <c r="E414" s="672"/>
      <c r="F414" s="672"/>
      <c r="G414" s="672"/>
      <c r="H414" s="672"/>
      <c r="I414" s="672"/>
      <c r="J414" s="673"/>
      <c r="K414" s="677">
        <f>SUM(K409:Q413)</f>
        <v>0</v>
      </c>
      <c r="L414" s="678"/>
      <c r="M414" s="678"/>
      <c r="N414" s="678"/>
      <c r="O414" s="678"/>
      <c r="P414" s="678"/>
      <c r="Q414" s="679"/>
      <c r="R414" s="677">
        <f>SUM(R409:X413)</f>
        <v>0</v>
      </c>
      <c r="S414" s="678"/>
      <c r="T414" s="678"/>
      <c r="U414" s="678"/>
      <c r="V414" s="678"/>
      <c r="W414" s="678"/>
      <c r="X414" s="679"/>
      <c r="Y414" s="677">
        <f>SUM(Y409:AE413)</f>
        <v>0</v>
      </c>
      <c r="Z414" s="678"/>
      <c r="AA414" s="678"/>
      <c r="AB414" s="678"/>
      <c r="AC414" s="678"/>
      <c r="AD414" s="678"/>
      <c r="AE414" s="679"/>
    </row>
    <row r="415" spans="1:31" s="3" customFormat="1" ht="22.5" customHeight="1" thickBot="1" x14ac:dyDescent="0.25">
      <c r="A415" s="2"/>
      <c r="B415" s="671" t="s">
        <v>231</v>
      </c>
      <c r="C415" s="672"/>
      <c r="D415" s="672"/>
      <c r="E415" s="672"/>
      <c r="F415" s="672"/>
      <c r="G415" s="672"/>
      <c r="H415" s="672"/>
      <c r="I415" s="672"/>
      <c r="J415" s="672"/>
      <c r="K415" s="672"/>
      <c r="L415" s="672"/>
      <c r="M415" s="672"/>
      <c r="N415" s="672"/>
      <c r="O415" s="672"/>
      <c r="P415" s="672"/>
      <c r="Q415" s="672"/>
      <c r="R415" s="672"/>
      <c r="S415" s="672"/>
      <c r="T415" s="672"/>
      <c r="U415" s="672"/>
      <c r="V415" s="672"/>
      <c r="W415" s="672"/>
      <c r="X415" s="672"/>
      <c r="Y415" s="672"/>
      <c r="Z415" s="672"/>
      <c r="AA415" s="672"/>
      <c r="AB415" s="672"/>
      <c r="AC415" s="672"/>
      <c r="AD415" s="672"/>
      <c r="AE415" s="673"/>
    </row>
    <row r="416" spans="1:31" s="3" customFormat="1" ht="22.5" customHeight="1" x14ac:dyDescent="0.2">
      <c r="A416" s="2"/>
      <c r="B416" s="161" t="s">
        <v>232</v>
      </c>
      <c r="C416" s="162"/>
      <c r="D416" s="162"/>
      <c r="E416" s="162"/>
      <c r="F416" s="162"/>
      <c r="G416" s="162"/>
      <c r="H416" s="162"/>
      <c r="I416" s="162"/>
      <c r="J416" s="163"/>
      <c r="K416" s="293">
        <v>3340.59</v>
      </c>
      <c r="L416" s="294"/>
      <c r="M416" s="294"/>
      <c r="N416" s="294"/>
      <c r="O416" s="294"/>
      <c r="P416" s="294"/>
      <c r="Q416" s="569"/>
      <c r="R416" s="293">
        <v>6524</v>
      </c>
      <c r="S416" s="294"/>
      <c r="T416" s="294"/>
      <c r="U416" s="294"/>
      <c r="V416" s="294"/>
      <c r="W416" s="294"/>
      <c r="X416" s="569"/>
      <c r="Y416" s="674">
        <f t="shared" ref="Y416:Y423" si="1">K416+R416</f>
        <v>9864.59</v>
      </c>
      <c r="Z416" s="675"/>
      <c r="AA416" s="675"/>
      <c r="AB416" s="675"/>
      <c r="AC416" s="675"/>
      <c r="AD416" s="675"/>
      <c r="AE416" s="676"/>
    </row>
    <row r="417" spans="1:31" s="3" customFormat="1" ht="22.5" customHeight="1" x14ac:dyDescent="0.2">
      <c r="A417" s="2"/>
      <c r="B417" s="143" t="s">
        <v>233</v>
      </c>
      <c r="C417" s="144"/>
      <c r="D417" s="144"/>
      <c r="E417" s="144"/>
      <c r="F417" s="144"/>
      <c r="G417" s="144"/>
      <c r="H417" s="144"/>
      <c r="I417" s="144"/>
      <c r="J417" s="145"/>
      <c r="K417" s="158"/>
      <c r="L417" s="159"/>
      <c r="M417" s="159"/>
      <c r="N417" s="159"/>
      <c r="O417" s="159"/>
      <c r="P417" s="159"/>
      <c r="Q417" s="160"/>
      <c r="R417" s="146"/>
      <c r="S417" s="147"/>
      <c r="T417" s="147"/>
      <c r="U417" s="147"/>
      <c r="V417" s="147"/>
      <c r="W417" s="147"/>
      <c r="X417" s="148"/>
      <c r="Y417" s="662">
        <f>K417+R417</f>
        <v>0</v>
      </c>
      <c r="Z417" s="663"/>
      <c r="AA417" s="663"/>
      <c r="AB417" s="663"/>
      <c r="AC417" s="663"/>
      <c r="AD417" s="663"/>
      <c r="AE417" s="664"/>
    </row>
    <row r="418" spans="1:31" s="3" customFormat="1" ht="22.5" customHeight="1" x14ac:dyDescent="0.2">
      <c r="A418" s="2"/>
      <c r="B418" s="143" t="s">
        <v>234</v>
      </c>
      <c r="C418" s="144"/>
      <c r="D418" s="144"/>
      <c r="E418" s="144"/>
      <c r="F418" s="144"/>
      <c r="G418" s="144"/>
      <c r="H418" s="144"/>
      <c r="I418" s="144"/>
      <c r="J418" s="145"/>
      <c r="K418" s="146"/>
      <c r="L418" s="147"/>
      <c r="M418" s="147"/>
      <c r="N418" s="147"/>
      <c r="O418" s="147"/>
      <c r="P418" s="147"/>
      <c r="Q418" s="148"/>
      <c r="R418" s="146"/>
      <c r="S418" s="147"/>
      <c r="T418" s="147"/>
      <c r="U418" s="147"/>
      <c r="V418" s="147"/>
      <c r="W418" s="147"/>
      <c r="X418" s="148"/>
      <c r="Y418" s="662">
        <f t="shared" si="1"/>
        <v>0</v>
      </c>
      <c r="Z418" s="663"/>
      <c r="AA418" s="663"/>
      <c r="AB418" s="663"/>
      <c r="AC418" s="663"/>
      <c r="AD418" s="663"/>
      <c r="AE418" s="664"/>
    </row>
    <row r="419" spans="1:31" s="3" customFormat="1" ht="22.5" customHeight="1" x14ac:dyDescent="0.2">
      <c r="A419" s="2"/>
      <c r="B419" s="143" t="s">
        <v>229</v>
      </c>
      <c r="C419" s="144"/>
      <c r="D419" s="144"/>
      <c r="E419" s="144"/>
      <c r="F419" s="144"/>
      <c r="G419" s="144"/>
      <c r="H419" s="144"/>
      <c r="I419" s="144"/>
      <c r="J419" s="145"/>
      <c r="K419" s="146"/>
      <c r="L419" s="147"/>
      <c r="M419" s="147"/>
      <c r="N419" s="147"/>
      <c r="O419" s="147"/>
      <c r="P419" s="147"/>
      <c r="Q419" s="148"/>
      <c r="R419" s="146"/>
      <c r="S419" s="147"/>
      <c r="T419" s="147"/>
      <c r="U419" s="147"/>
      <c r="V419" s="147"/>
      <c r="W419" s="147"/>
      <c r="X419" s="148"/>
      <c r="Y419" s="662">
        <f t="shared" si="1"/>
        <v>0</v>
      </c>
      <c r="Z419" s="663"/>
      <c r="AA419" s="663"/>
      <c r="AB419" s="663"/>
      <c r="AC419" s="663"/>
      <c r="AD419" s="663"/>
      <c r="AE419" s="664"/>
    </row>
    <row r="420" spans="1:31" s="3" customFormat="1" ht="22.5" customHeight="1" x14ac:dyDescent="0.2">
      <c r="A420" s="2"/>
      <c r="B420" s="143" t="s">
        <v>219</v>
      </c>
      <c r="C420" s="144"/>
      <c r="D420" s="144"/>
      <c r="E420" s="144"/>
      <c r="F420" s="144"/>
      <c r="G420" s="144"/>
      <c r="H420" s="144"/>
      <c r="I420" s="144"/>
      <c r="J420" s="145"/>
      <c r="K420" s="146"/>
      <c r="L420" s="147"/>
      <c r="M420" s="147"/>
      <c r="N420" s="147"/>
      <c r="O420" s="147"/>
      <c r="P420" s="147"/>
      <c r="Q420" s="148"/>
      <c r="R420" s="146"/>
      <c r="S420" s="147"/>
      <c r="T420" s="147"/>
      <c r="U420" s="147"/>
      <c r="V420" s="147"/>
      <c r="W420" s="147"/>
      <c r="X420" s="148"/>
      <c r="Y420" s="662">
        <f t="shared" si="1"/>
        <v>0</v>
      </c>
      <c r="Z420" s="663"/>
      <c r="AA420" s="663"/>
      <c r="AB420" s="663"/>
      <c r="AC420" s="663"/>
      <c r="AD420" s="663"/>
      <c r="AE420" s="664"/>
    </row>
    <row r="421" spans="1:31" s="3" customFormat="1" ht="22.5" customHeight="1" x14ac:dyDescent="0.2">
      <c r="A421" s="2"/>
      <c r="B421" s="143" t="s">
        <v>235</v>
      </c>
      <c r="C421" s="144"/>
      <c r="D421" s="144"/>
      <c r="E421" s="144"/>
      <c r="F421" s="144"/>
      <c r="G421" s="144"/>
      <c r="H421" s="144"/>
      <c r="I421" s="144"/>
      <c r="J421" s="145"/>
      <c r="K421" s="146"/>
      <c r="L421" s="147"/>
      <c r="M421" s="147"/>
      <c r="N421" s="147"/>
      <c r="O421" s="147"/>
      <c r="P421" s="147"/>
      <c r="Q421" s="148"/>
      <c r="R421" s="146"/>
      <c r="S421" s="147"/>
      <c r="T421" s="147"/>
      <c r="U421" s="147"/>
      <c r="V421" s="147"/>
      <c r="W421" s="147"/>
      <c r="X421" s="148"/>
      <c r="Y421" s="662">
        <f t="shared" si="1"/>
        <v>0</v>
      </c>
      <c r="Z421" s="663"/>
      <c r="AA421" s="663"/>
      <c r="AB421" s="663"/>
      <c r="AC421" s="663"/>
      <c r="AD421" s="663"/>
      <c r="AE421" s="664"/>
    </row>
    <row r="422" spans="1:31" s="3" customFormat="1" ht="22.5" customHeight="1" x14ac:dyDescent="0.2">
      <c r="A422" s="2"/>
      <c r="B422" s="143" t="s">
        <v>236</v>
      </c>
      <c r="C422" s="144"/>
      <c r="D422" s="144"/>
      <c r="E422" s="144"/>
      <c r="F422" s="144"/>
      <c r="G422" s="144"/>
      <c r="H422" s="144"/>
      <c r="I422" s="144"/>
      <c r="J422" s="145"/>
      <c r="K422" s="146">
        <v>0</v>
      </c>
      <c r="L422" s="147"/>
      <c r="M422" s="147"/>
      <c r="N422" s="147"/>
      <c r="O422" s="147"/>
      <c r="P422" s="147"/>
      <c r="Q422" s="148"/>
      <c r="R422" s="146"/>
      <c r="S422" s="147"/>
      <c r="T422" s="147"/>
      <c r="U422" s="147"/>
      <c r="V422" s="147"/>
      <c r="W422" s="147"/>
      <c r="X422" s="148"/>
      <c r="Y422" s="662">
        <f t="shared" si="1"/>
        <v>0</v>
      </c>
      <c r="Z422" s="663"/>
      <c r="AA422" s="663"/>
      <c r="AB422" s="663"/>
      <c r="AC422" s="663"/>
      <c r="AD422" s="663"/>
      <c r="AE422" s="664"/>
    </row>
    <row r="423" spans="1:31" s="3" customFormat="1" ht="22.5" customHeight="1" thickBot="1" x14ac:dyDescent="0.25">
      <c r="A423" s="2"/>
      <c r="B423" s="648" t="s">
        <v>220</v>
      </c>
      <c r="C423" s="649"/>
      <c r="D423" s="649"/>
      <c r="E423" s="649"/>
      <c r="F423" s="649"/>
      <c r="G423" s="649"/>
      <c r="H423" s="649"/>
      <c r="I423" s="649"/>
      <c r="J423" s="650"/>
      <c r="K423" s="665">
        <v>257.39999999999998</v>
      </c>
      <c r="L423" s="666"/>
      <c r="M423" s="666"/>
      <c r="N423" s="666"/>
      <c r="O423" s="666"/>
      <c r="P423" s="666"/>
      <c r="Q423" s="667"/>
      <c r="R423" s="651"/>
      <c r="S423" s="652"/>
      <c r="T423" s="652"/>
      <c r="U423" s="652"/>
      <c r="V423" s="652"/>
      <c r="W423" s="652"/>
      <c r="X423" s="653"/>
      <c r="Y423" s="668">
        <f t="shared" si="1"/>
        <v>257.39999999999998</v>
      </c>
      <c r="Z423" s="669"/>
      <c r="AA423" s="669"/>
      <c r="AB423" s="669"/>
      <c r="AC423" s="669"/>
      <c r="AD423" s="669"/>
      <c r="AE423" s="670"/>
    </row>
    <row r="424" spans="1:31" s="3" customFormat="1" ht="22.5" customHeight="1" thickBot="1" x14ac:dyDescent="0.25">
      <c r="A424" s="2"/>
      <c r="B424" s="659" t="s">
        <v>237</v>
      </c>
      <c r="C424" s="660"/>
      <c r="D424" s="660"/>
      <c r="E424" s="660"/>
      <c r="F424" s="660"/>
      <c r="G424" s="660"/>
      <c r="H424" s="660"/>
      <c r="I424" s="660"/>
      <c r="J424" s="661"/>
      <c r="K424" s="642">
        <f>SUM(K416:Q423)</f>
        <v>3597.9900000000002</v>
      </c>
      <c r="L424" s="643"/>
      <c r="M424" s="643"/>
      <c r="N424" s="643"/>
      <c r="O424" s="643"/>
      <c r="P424" s="643"/>
      <c r="Q424" s="644"/>
      <c r="R424" s="642">
        <f>SUM(R416:X423)</f>
        <v>6524</v>
      </c>
      <c r="S424" s="643"/>
      <c r="T424" s="643"/>
      <c r="U424" s="643"/>
      <c r="V424" s="643"/>
      <c r="W424" s="643"/>
      <c r="X424" s="644"/>
      <c r="Y424" s="642">
        <f>SUM(Y416:AE423)</f>
        <v>10121.99</v>
      </c>
      <c r="Z424" s="643"/>
      <c r="AA424" s="643"/>
      <c r="AB424" s="643"/>
      <c r="AC424" s="643"/>
      <c r="AD424" s="643"/>
      <c r="AE424" s="644"/>
    </row>
    <row r="425" spans="1:31" s="3" customFormat="1" ht="14.25" x14ac:dyDescent="0.2">
      <c r="A425" s="2"/>
    </row>
    <row r="426" spans="1:31" s="3" customFormat="1" ht="14.25" x14ac:dyDescent="0.2">
      <c r="A426" s="2"/>
      <c r="B426" s="391" t="s">
        <v>238</v>
      </c>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row>
    <row r="427" spans="1:31" s="3" customFormat="1" ht="15" thickBot="1" x14ac:dyDescent="0.25">
      <c r="A427" s="2"/>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row>
    <row r="428" spans="1:31" s="3" customFormat="1" ht="15.75" customHeight="1" thickBot="1" x14ac:dyDescent="0.25">
      <c r="A428" s="2"/>
      <c r="B428" s="320" t="s">
        <v>239</v>
      </c>
      <c r="C428" s="321"/>
      <c r="D428" s="321"/>
      <c r="E428" s="321"/>
      <c r="F428" s="321"/>
      <c r="G428" s="321"/>
      <c r="H428" s="321"/>
      <c r="I428" s="321"/>
      <c r="J428" s="321"/>
      <c r="K428" s="322"/>
      <c r="L428" s="179" t="s">
        <v>54</v>
      </c>
      <c r="M428" s="180"/>
      <c r="N428" s="180"/>
      <c r="O428" s="180"/>
      <c r="P428" s="180"/>
      <c r="Q428" s="180"/>
      <c r="R428" s="180"/>
      <c r="S428" s="180"/>
      <c r="T428" s="180"/>
      <c r="U428" s="180"/>
      <c r="V428" s="180"/>
      <c r="W428" s="180"/>
      <c r="X428" s="180"/>
      <c r="Y428" s="180"/>
      <c r="Z428" s="180"/>
      <c r="AA428" s="180"/>
      <c r="AB428" s="180"/>
      <c r="AC428" s="180"/>
      <c r="AD428" s="180"/>
      <c r="AE428" s="181"/>
    </row>
    <row r="429" spans="1:31" s="3" customFormat="1" ht="22.5" customHeight="1" thickBot="1" x14ac:dyDescent="0.25">
      <c r="A429" s="2"/>
      <c r="B429" s="323"/>
      <c r="C429" s="324"/>
      <c r="D429" s="324"/>
      <c r="E429" s="324"/>
      <c r="F429" s="324"/>
      <c r="G429" s="324"/>
      <c r="H429" s="324"/>
      <c r="I429" s="324"/>
      <c r="J429" s="324"/>
      <c r="K429" s="325"/>
      <c r="L429" s="280" t="s">
        <v>240</v>
      </c>
      <c r="M429" s="281"/>
      <c r="N429" s="281"/>
      <c r="O429" s="281"/>
      <c r="P429" s="281"/>
      <c r="Q429" s="281"/>
      <c r="R429" s="281"/>
      <c r="S429" s="281"/>
      <c r="T429" s="281"/>
      <c r="U429" s="282"/>
      <c r="V429" s="179" t="s">
        <v>241</v>
      </c>
      <c r="W429" s="180"/>
      <c r="X429" s="180"/>
      <c r="Y429" s="180"/>
      <c r="Z429" s="180"/>
      <c r="AA429" s="180"/>
      <c r="AB429" s="180"/>
      <c r="AC429" s="180"/>
      <c r="AD429" s="180"/>
      <c r="AE429" s="181"/>
    </row>
    <row r="430" spans="1:31" s="3" customFormat="1" ht="24.95" customHeight="1" x14ac:dyDescent="0.2">
      <c r="A430" s="2"/>
      <c r="B430" s="161" t="s">
        <v>242</v>
      </c>
      <c r="C430" s="162"/>
      <c r="D430" s="162"/>
      <c r="E430" s="162"/>
      <c r="F430" s="162"/>
      <c r="G430" s="162"/>
      <c r="H430" s="162"/>
      <c r="I430" s="162"/>
      <c r="J430" s="162"/>
      <c r="K430" s="163"/>
      <c r="L430" s="293"/>
      <c r="M430" s="294"/>
      <c r="N430" s="294"/>
      <c r="O430" s="294"/>
      <c r="P430" s="294"/>
      <c r="Q430" s="294"/>
      <c r="R430" s="294"/>
      <c r="S430" s="294"/>
      <c r="T430" s="294"/>
      <c r="U430" s="569"/>
      <c r="V430" s="293">
        <f>L430</f>
        <v>0</v>
      </c>
      <c r="W430" s="294"/>
      <c r="X430" s="294"/>
      <c r="Y430" s="294"/>
      <c r="Z430" s="294"/>
      <c r="AA430" s="294"/>
      <c r="AB430" s="294"/>
      <c r="AC430" s="294"/>
      <c r="AD430" s="294"/>
      <c r="AE430" s="569"/>
    </row>
    <row r="431" spans="1:31" s="3" customFormat="1" ht="24.95" customHeight="1" x14ac:dyDescent="0.2">
      <c r="A431" s="2"/>
      <c r="B431" s="143" t="s">
        <v>243</v>
      </c>
      <c r="C431" s="144"/>
      <c r="D431" s="144"/>
      <c r="E431" s="144"/>
      <c r="F431" s="144"/>
      <c r="G431" s="144"/>
      <c r="H431" s="144"/>
      <c r="I431" s="144"/>
      <c r="J431" s="144"/>
      <c r="K431" s="145"/>
      <c r="L431" s="146"/>
      <c r="M431" s="657"/>
      <c r="N431" s="657"/>
      <c r="O431" s="657"/>
      <c r="P431" s="657"/>
      <c r="Q431" s="657"/>
      <c r="R431" s="657"/>
      <c r="S431" s="657"/>
      <c r="T431" s="657"/>
      <c r="U431" s="658"/>
      <c r="V431" s="146">
        <f>+V430</f>
        <v>0</v>
      </c>
      <c r="W431" s="147"/>
      <c r="X431" s="147"/>
      <c r="Y431" s="147"/>
      <c r="Z431" s="147"/>
      <c r="AA431" s="147"/>
      <c r="AB431" s="147"/>
      <c r="AC431" s="147"/>
      <c r="AD431" s="147"/>
      <c r="AE431" s="148"/>
    </row>
    <row r="432" spans="1:31" s="3" customFormat="1" ht="24.95" customHeight="1" thickBot="1" x14ac:dyDescent="0.25">
      <c r="A432" s="2"/>
      <c r="B432" s="300" t="s">
        <v>244</v>
      </c>
      <c r="C432" s="301"/>
      <c r="D432" s="301"/>
      <c r="E432" s="301"/>
      <c r="F432" s="301"/>
      <c r="G432" s="301"/>
      <c r="H432" s="301"/>
      <c r="I432" s="301"/>
      <c r="J432" s="301"/>
      <c r="K432" s="302"/>
      <c r="L432" s="654" t="s">
        <v>245</v>
      </c>
      <c r="M432" s="655"/>
      <c r="N432" s="655"/>
      <c r="O432" s="655"/>
      <c r="P432" s="655"/>
      <c r="Q432" s="655"/>
      <c r="R432" s="655"/>
      <c r="S432" s="655"/>
      <c r="T432" s="655"/>
      <c r="U432" s="656"/>
      <c r="V432" s="303"/>
      <c r="W432" s="204"/>
      <c r="X432" s="204"/>
      <c r="Y432" s="204"/>
      <c r="Z432" s="204"/>
      <c r="AA432" s="204"/>
      <c r="AB432" s="204"/>
      <c r="AC432" s="204"/>
      <c r="AD432" s="204"/>
      <c r="AE432" s="205"/>
    </row>
    <row r="433" spans="1:31" s="3" customFormat="1" ht="14.25" x14ac:dyDescent="0.2">
      <c r="A433" s="2"/>
    </row>
    <row r="434" spans="1:31" s="3" customFormat="1" ht="14.25" x14ac:dyDescent="0.2">
      <c r="A434" s="2"/>
      <c r="B434" s="13" t="s">
        <v>246</v>
      </c>
    </row>
    <row r="435" spans="1:31" s="3" customFormat="1" ht="14.25" x14ac:dyDescent="0.2">
      <c r="A435" s="2"/>
    </row>
    <row r="436" spans="1:31" s="3" customFormat="1" ht="14.25" x14ac:dyDescent="0.2">
      <c r="A436" s="2"/>
      <c r="B436" s="391" t="s">
        <v>247</v>
      </c>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row>
    <row r="437" spans="1:31" s="3" customFormat="1" ht="15" thickBot="1" x14ac:dyDescent="0.25">
      <c r="A437" s="2"/>
    </row>
    <row r="438" spans="1:31" s="3" customFormat="1" ht="22.5" customHeight="1" thickBot="1" x14ac:dyDescent="0.25">
      <c r="A438" s="2"/>
      <c r="B438" s="280" t="s">
        <v>223</v>
      </c>
      <c r="C438" s="281"/>
      <c r="D438" s="281"/>
      <c r="E438" s="281"/>
      <c r="F438" s="281"/>
      <c r="G438" s="281"/>
      <c r="H438" s="281"/>
      <c r="I438" s="281"/>
      <c r="J438" s="281"/>
      <c r="K438" s="282"/>
      <c r="L438" s="179" t="s">
        <v>54</v>
      </c>
      <c r="M438" s="180"/>
      <c r="N438" s="180"/>
      <c r="O438" s="180"/>
      <c r="P438" s="180"/>
      <c r="Q438" s="180"/>
      <c r="R438" s="180"/>
      <c r="S438" s="180"/>
      <c r="T438" s="180"/>
      <c r="U438" s="181"/>
      <c r="V438" s="179" t="s">
        <v>55</v>
      </c>
      <c r="W438" s="180"/>
      <c r="X438" s="180"/>
      <c r="Y438" s="180"/>
      <c r="Z438" s="180"/>
      <c r="AA438" s="180"/>
      <c r="AB438" s="180"/>
      <c r="AC438" s="180"/>
      <c r="AD438" s="180"/>
      <c r="AE438" s="181"/>
    </row>
    <row r="439" spans="1:31" s="3" customFormat="1" ht="22.5" customHeight="1" x14ac:dyDescent="0.2">
      <c r="A439" s="2"/>
      <c r="B439" s="161" t="s">
        <v>248</v>
      </c>
      <c r="C439" s="162"/>
      <c r="D439" s="162"/>
      <c r="E439" s="162"/>
      <c r="F439" s="162"/>
      <c r="G439" s="162"/>
      <c r="H439" s="162"/>
      <c r="I439" s="162"/>
      <c r="J439" s="162"/>
      <c r="K439" s="163"/>
      <c r="L439" s="164">
        <v>937.94</v>
      </c>
      <c r="M439" s="165"/>
      <c r="N439" s="165"/>
      <c r="O439" s="165"/>
      <c r="P439" s="165"/>
      <c r="Q439" s="165"/>
      <c r="R439" s="165"/>
      <c r="S439" s="165"/>
      <c r="T439" s="165"/>
      <c r="U439" s="166"/>
      <c r="V439" s="164">
        <v>402.09</v>
      </c>
      <c r="W439" s="165"/>
      <c r="X439" s="165"/>
      <c r="Y439" s="165"/>
      <c r="Z439" s="165"/>
      <c r="AA439" s="165"/>
      <c r="AB439" s="165"/>
      <c r="AC439" s="165"/>
      <c r="AD439" s="165"/>
      <c r="AE439" s="166"/>
    </row>
    <row r="440" spans="1:31" s="3" customFormat="1" ht="22.5" customHeight="1" x14ac:dyDescent="0.2">
      <c r="A440" s="2"/>
      <c r="B440" s="143" t="s">
        <v>249</v>
      </c>
      <c r="C440" s="144"/>
      <c r="D440" s="144"/>
      <c r="E440" s="144"/>
      <c r="F440" s="144"/>
      <c r="G440" s="144"/>
      <c r="H440" s="144"/>
      <c r="I440" s="144"/>
      <c r="J440" s="144"/>
      <c r="K440" s="145"/>
      <c r="L440" s="158">
        <v>8312.56</v>
      </c>
      <c r="M440" s="159"/>
      <c r="N440" s="159"/>
      <c r="O440" s="159"/>
      <c r="P440" s="159"/>
      <c r="Q440" s="159"/>
      <c r="R440" s="159"/>
      <c r="S440" s="159"/>
      <c r="T440" s="159"/>
      <c r="U440" s="160"/>
      <c r="V440" s="158">
        <v>31988.51</v>
      </c>
      <c r="W440" s="159"/>
      <c r="X440" s="159"/>
      <c r="Y440" s="159"/>
      <c r="Z440" s="159"/>
      <c r="AA440" s="159"/>
      <c r="AB440" s="159"/>
      <c r="AC440" s="159"/>
      <c r="AD440" s="159"/>
      <c r="AE440" s="160"/>
    </row>
    <row r="441" spans="1:31" s="3" customFormat="1" ht="22.5" customHeight="1" x14ac:dyDescent="0.2">
      <c r="A441" s="2"/>
      <c r="B441" s="143" t="s">
        <v>250</v>
      </c>
      <c r="C441" s="144"/>
      <c r="D441" s="144"/>
      <c r="E441" s="144"/>
      <c r="F441" s="144"/>
      <c r="G441" s="144"/>
      <c r="H441" s="144"/>
      <c r="I441" s="144"/>
      <c r="J441" s="144"/>
      <c r="K441" s="145"/>
      <c r="L441" s="158"/>
      <c r="M441" s="159"/>
      <c r="N441" s="159"/>
      <c r="O441" s="159"/>
      <c r="P441" s="159"/>
      <c r="Q441" s="159"/>
      <c r="R441" s="159"/>
      <c r="S441" s="159"/>
      <c r="T441" s="159"/>
      <c r="U441" s="160"/>
      <c r="V441" s="146"/>
      <c r="W441" s="147"/>
      <c r="X441" s="147"/>
      <c r="Y441" s="147"/>
      <c r="Z441" s="147"/>
      <c r="AA441" s="147"/>
      <c r="AB441" s="147"/>
      <c r="AC441" s="147"/>
      <c r="AD441" s="147"/>
      <c r="AE441" s="148"/>
    </row>
    <row r="442" spans="1:31" s="3" customFormat="1" ht="22.5" customHeight="1" thickBot="1" x14ac:dyDescent="0.25">
      <c r="A442" s="2"/>
      <c r="B442" s="648" t="s">
        <v>251</v>
      </c>
      <c r="C442" s="649"/>
      <c r="D442" s="649"/>
      <c r="E442" s="649"/>
      <c r="F442" s="649"/>
      <c r="G442" s="649"/>
      <c r="H442" s="649"/>
      <c r="I442" s="649"/>
      <c r="J442" s="649"/>
      <c r="K442" s="650"/>
      <c r="L442" s="651"/>
      <c r="M442" s="652"/>
      <c r="N442" s="652"/>
      <c r="O442" s="652"/>
      <c r="P442" s="652"/>
      <c r="Q442" s="652"/>
      <c r="R442" s="652"/>
      <c r="S442" s="652"/>
      <c r="T442" s="652"/>
      <c r="U442" s="653"/>
      <c r="V442" s="651"/>
      <c r="W442" s="652"/>
      <c r="X442" s="652"/>
      <c r="Y442" s="652"/>
      <c r="Z442" s="652"/>
      <c r="AA442" s="652"/>
      <c r="AB442" s="652"/>
      <c r="AC442" s="652"/>
      <c r="AD442" s="652"/>
      <c r="AE442" s="653"/>
    </row>
    <row r="443" spans="1:31" s="3" customFormat="1" ht="22.5" customHeight="1" thickBot="1" x14ac:dyDescent="0.25">
      <c r="A443" s="2"/>
      <c r="B443" s="639" t="s">
        <v>66</v>
      </c>
      <c r="C443" s="640"/>
      <c r="D443" s="640"/>
      <c r="E443" s="640"/>
      <c r="F443" s="640"/>
      <c r="G443" s="640"/>
      <c r="H443" s="640"/>
      <c r="I443" s="640"/>
      <c r="J443" s="640"/>
      <c r="K443" s="641"/>
      <c r="L443" s="642">
        <f>SUM(L439:U442)</f>
        <v>9250.5</v>
      </c>
      <c r="M443" s="643"/>
      <c r="N443" s="643"/>
      <c r="O443" s="643"/>
      <c r="P443" s="643"/>
      <c r="Q443" s="643"/>
      <c r="R443" s="643"/>
      <c r="S443" s="643"/>
      <c r="T443" s="643"/>
      <c r="U443" s="644"/>
      <c r="V443" s="642">
        <f>SUM(V439:AE442)</f>
        <v>32390.6</v>
      </c>
      <c r="W443" s="643"/>
      <c r="X443" s="643"/>
      <c r="Y443" s="643"/>
      <c r="Z443" s="643"/>
      <c r="AA443" s="643"/>
      <c r="AB443" s="643"/>
      <c r="AC443" s="643"/>
      <c r="AD443" s="643"/>
      <c r="AE443" s="644"/>
    </row>
    <row r="444" spans="1:31" s="3" customFormat="1" ht="15" thickBot="1" x14ac:dyDescent="0.25">
      <c r="A444" s="2"/>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c r="AE444" s="36"/>
    </row>
    <row r="445" spans="1:31" s="3" customFormat="1" ht="15" thickBot="1" x14ac:dyDescent="0.25">
      <c r="A445" s="2"/>
      <c r="B445" s="176" t="s">
        <v>223</v>
      </c>
      <c r="C445" s="177"/>
      <c r="D445" s="177"/>
      <c r="E445" s="177"/>
      <c r="F445" s="177"/>
      <c r="G445" s="177"/>
      <c r="H445" s="177"/>
      <c r="I445" s="177"/>
      <c r="J445" s="177"/>
      <c r="K445" s="177"/>
      <c r="L445" s="177"/>
      <c r="M445" s="177"/>
      <c r="N445" s="177"/>
      <c r="O445" s="177"/>
      <c r="P445" s="178"/>
      <c r="Q445" s="176" t="s">
        <v>175</v>
      </c>
      <c r="R445" s="177"/>
      <c r="S445" s="177"/>
      <c r="T445" s="177"/>
      <c r="U445" s="177"/>
      <c r="V445" s="177"/>
      <c r="W445" s="177"/>
      <c r="X445" s="177"/>
      <c r="Y445" s="177"/>
      <c r="Z445" s="177"/>
      <c r="AA445" s="177"/>
      <c r="AB445" s="177"/>
      <c r="AC445" s="177"/>
      <c r="AD445" s="177"/>
      <c r="AE445" s="178"/>
    </row>
    <row r="446" spans="1:31" s="3" customFormat="1" ht="22.5" customHeight="1" x14ac:dyDescent="0.2">
      <c r="A446" s="2"/>
      <c r="B446" s="645" t="s">
        <v>252</v>
      </c>
      <c r="C446" s="646"/>
      <c r="D446" s="646"/>
      <c r="E446" s="646"/>
      <c r="F446" s="646"/>
      <c r="G446" s="646"/>
      <c r="H446" s="646"/>
      <c r="I446" s="646"/>
      <c r="J446" s="646"/>
      <c r="K446" s="646"/>
      <c r="L446" s="646"/>
      <c r="M446" s="646"/>
      <c r="N446" s="646"/>
      <c r="O446" s="646"/>
      <c r="P446" s="647"/>
      <c r="Q446" s="164">
        <v>0</v>
      </c>
      <c r="R446" s="165"/>
      <c r="S446" s="165"/>
      <c r="T446" s="165"/>
      <c r="U446" s="165"/>
      <c r="V446" s="165"/>
      <c r="W446" s="165"/>
      <c r="X446" s="165"/>
      <c r="Y446" s="165"/>
      <c r="Z446" s="165"/>
      <c r="AA446" s="165"/>
      <c r="AB446" s="165"/>
      <c r="AC446" s="165"/>
      <c r="AD446" s="165"/>
      <c r="AE446" s="166"/>
    </row>
    <row r="447" spans="1:31" s="3" customFormat="1" ht="22.5" customHeight="1" thickBot="1" x14ac:dyDescent="0.25">
      <c r="A447" s="2"/>
      <c r="B447" s="300" t="s">
        <v>253</v>
      </c>
      <c r="C447" s="301"/>
      <c r="D447" s="301"/>
      <c r="E447" s="301"/>
      <c r="F447" s="301"/>
      <c r="G447" s="301"/>
      <c r="H447" s="301"/>
      <c r="I447" s="301"/>
      <c r="J447" s="301"/>
      <c r="K447" s="301"/>
      <c r="L447" s="301"/>
      <c r="M447" s="301"/>
      <c r="N447" s="301"/>
      <c r="O447" s="301"/>
      <c r="P447" s="302"/>
      <c r="Q447" s="303">
        <v>0</v>
      </c>
      <c r="R447" s="204"/>
      <c r="S447" s="204"/>
      <c r="T447" s="204"/>
      <c r="U447" s="204"/>
      <c r="V447" s="204"/>
      <c r="W447" s="204"/>
      <c r="X447" s="204"/>
      <c r="Y447" s="204"/>
      <c r="Z447" s="204"/>
      <c r="AA447" s="204"/>
      <c r="AB447" s="204"/>
      <c r="AC447" s="204"/>
      <c r="AD447" s="204"/>
      <c r="AE447" s="205"/>
    </row>
    <row r="448" spans="1:31" s="3" customFormat="1" ht="14.25" x14ac:dyDescent="0.2">
      <c r="A448" s="2"/>
    </row>
    <row r="449" spans="1:31" s="3" customFormat="1" ht="14.25" customHeight="1" x14ac:dyDescent="0.2">
      <c r="A449" s="2"/>
      <c r="B449" s="182" t="s">
        <v>574</v>
      </c>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c r="AB449" s="183"/>
      <c r="AC449" s="183"/>
      <c r="AD449" s="183"/>
      <c r="AE449" s="184"/>
    </row>
    <row r="450" spans="1:31" s="3" customFormat="1" ht="14.25" x14ac:dyDescent="0.2">
      <c r="A450" s="2"/>
      <c r="B450" s="185"/>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7"/>
    </row>
    <row r="451" spans="1:31" s="3" customFormat="1" ht="14.25" x14ac:dyDescent="0.2">
      <c r="A451" s="2"/>
    </row>
    <row r="452" spans="1:31" ht="14.25" customHeight="1" x14ac:dyDescent="0.2">
      <c r="B452" s="13" t="s">
        <v>254</v>
      </c>
      <c r="C452" s="3"/>
      <c r="D452" s="3"/>
      <c r="E452" s="3"/>
      <c r="F452" s="3"/>
      <c r="G452" s="3"/>
      <c r="H452" s="3"/>
      <c r="I452" s="3"/>
    </row>
    <row r="454" spans="1:31" ht="14.25" customHeight="1" x14ac:dyDescent="0.2">
      <c r="B454" s="391" t="s">
        <v>255</v>
      </c>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row>
    <row r="455" spans="1:31" ht="14.25" customHeight="1" thickBot="1" x14ac:dyDescent="0.25"/>
    <row r="456" spans="1:31" ht="28.5" customHeight="1" thickBot="1" x14ac:dyDescent="0.25">
      <c r="B456" s="280" t="s">
        <v>256</v>
      </c>
      <c r="C456" s="281"/>
      <c r="D456" s="281"/>
      <c r="E456" s="281"/>
      <c r="F456" s="281"/>
      <c r="G456" s="281"/>
      <c r="H456" s="281"/>
      <c r="I456" s="281"/>
      <c r="J456" s="281"/>
      <c r="K456" s="281"/>
      <c r="L456" s="281"/>
      <c r="M456" s="282"/>
      <c r="N456" s="179" t="s">
        <v>54</v>
      </c>
      <c r="O456" s="180"/>
      <c r="P456" s="180"/>
      <c r="Q456" s="180"/>
      <c r="R456" s="180"/>
      <c r="S456" s="180"/>
      <c r="T456" s="180"/>
      <c r="U456" s="180"/>
      <c r="V456" s="181"/>
      <c r="W456" s="179" t="s">
        <v>55</v>
      </c>
      <c r="X456" s="180"/>
      <c r="Y456" s="180"/>
      <c r="Z456" s="180"/>
      <c r="AA456" s="180"/>
      <c r="AB456" s="180"/>
      <c r="AC456" s="180"/>
      <c r="AD456" s="180"/>
      <c r="AE456" s="181"/>
    </row>
    <row r="457" spans="1:31" ht="14.25" customHeight="1" thickBot="1" x14ac:dyDescent="0.25">
      <c r="B457" s="570" t="s">
        <v>257</v>
      </c>
      <c r="C457" s="571"/>
      <c r="D457" s="571"/>
      <c r="E457" s="571"/>
      <c r="F457" s="571"/>
      <c r="G457" s="571"/>
      <c r="H457" s="571"/>
      <c r="I457" s="571"/>
      <c r="J457" s="571"/>
      <c r="K457" s="571"/>
      <c r="L457" s="571"/>
      <c r="M457" s="572"/>
      <c r="N457" s="591">
        <f>SUM(N458:V458)</f>
        <v>0</v>
      </c>
      <c r="O457" s="592"/>
      <c r="P457" s="592"/>
      <c r="Q457" s="592"/>
      <c r="R457" s="592"/>
      <c r="S457" s="592"/>
      <c r="T457" s="592"/>
      <c r="U457" s="592"/>
      <c r="V457" s="593"/>
      <c r="W457" s="621">
        <f>SUM(W458:AE458)</f>
        <v>0</v>
      </c>
      <c r="X457" s="596"/>
      <c r="Y457" s="596"/>
      <c r="Z457" s="596"/>
      <c r="AA457" s="596"/>
      <c r="AB457" s="596"/>
      <c r="AC457" s="596"/>
      <c r="AD457" s="596"/>
      <c r="AE457" s="597"/>
    </row>
    <row r="458" spans="1:31" ht="14.25" customHeight="1" thickBot="1" x14ac:dyDescent="0.25">
      <c r="B458" s="598"/>
      <c r="C458" s="599"/>
      <c r="D458" s="599"/>
      <c r="E458" s="599"/>
      <c r="F458" s="599"/>
      <c r="G458" s="599"/>
      <c r="H458" s="599"/>
      <c r="I458" s="599"/>
      <c r="J458" s="599"/>
      <c r="K458" s="599"/>
      <c r="L458" s="599"/>
      <c r="M458" s="600"/>
      <c r="N458" s="628"/>
      <c r="O458" s="629"/>
      <c r="P458" s="629"/>
      <c r="Q458" s="629"/>
      <c r="R458" s="629"/>
      <c r="S458" s="629"/>
      <c r="T458" s="629"/>
      <c r="U458" s="629"/>
      <c r="V458" s="630"/>
      <c r="W458" s="631"/>
      <c r="X458" s="632"/>
      <c r="Y458" s="632"/>
      <c r="Z458" s="632"/>
      <c r="AA458" s="632"/>
      <c r="AB458" s="632"/>
      <c r="AC458" s="632"/>
      <c r="AD458" s="632"/>
      <c r="AE458" s="633"/>
    </row>
    <row r="459" spans="1:31" ht="14.25" customHeight="1" x14ac:dyDescent="0.2">
      <c r="B459" s="337" t="s">
        <v>258</v>
      </c>
      <c r="C459" s="338"/>
      <c r="D459" s="338"/>
      <c r="E459" s="338"/>
      <c r="F459" s="338"/>
      <c r="G459" s="338"/>
      <c r="H459" s="338"/>
      <c r="I459" s="338"/>
      <c r="J459" s="338"/>
      <c r="K459" s="338"/>
      <c r="L459" s="338"/>
      <c r="M459" s="339"/>
      <c r="N459" s="637">
        <f>SUM(N460:V465)</f>
        <v>907.76</v>
      </c>
      <c r="O459" s="553"/>
      <c r="P459" s="553"/>
      <c r="Q459" s="553"/>
      <c r="R459" s="553"/>
      <c r="S459" s="553"/>
      <c r="T459" s="553"/>
      <c r="U459" s="553"/>
      <c r="V459" s="638"/>
      <c r="W459" s="637">
        <f>SUM(W460:AE465)</f>
        <v>186.14999999999998</v>
      </c>
      <c r="X459" s="553"/>
      <c r="Y459" s="553"/>
      <c r="Z459" s="553"/>
      <c r="AA459" s="553"/>
      <c r="AB459" s="553"/>
      <c r="AC459" s="553"/>
      <c r="AD459" s="553"/>
      <c r="AE459" s="638"/>
    </row>
    <row r="460" spans="1:31" ht="14.25" customHeight="1" x14ac:dyDescent="0.2">
      <c r="B460" s="143" t="s">
        <v>259</v>
      </c>
      <c r="C460" s="144"/>
      <c r="D460" s="144"/>
      <c r="E460" s="144"/>
      <c r="F460" s="144"/>
      <c r="G460" s="144"/>
      <c r="H460" s="144"/>
      <c r="I460" s="144"/>
      <c r="J460" s="144"/>
      <c r="K460" s="144"/>
      <c r="L460" s="144"/>
      <c r="M460" s="145"/>
      <c r="N460" s="634">
        <v>71</v>
      </c>
      <c r="O460" s="635"/>
      <c r="P460" s="635"/>
      <c r="Q460" s="635"/>
      <c r="R460" s="635"/>
      <c r="S460" s="635"/>
      <c r="T460" s="635"/>
      <c r="U460" s="635"/>
      <c r="V460" s="636"/>
      <c r="W460" s="634">
        <v>67.02</v>
      </c>
      <c r="X460" s="635"/>
      <c r="Y460" s="635"/>
      <c r="Z460" s="635"/>
      <c r="AA460" s="635"/>
      <c r="AB460" s="635"/>
      <c r="AC460" s="635"/>
      <c r="AD460" s="635"/>
      <c r="AE460" s="636"/>
    </row>
    <row r="461" spans="1:31" ht="14.25" customHeight="1" x14ac:dyDescent="0.2">
      <c r="B461" s="143" t="s">
        <v>260</v>
      </c>
      <c r="C461" s="144"/>
      <c r="D461" s="144"/>
      <c r="E461" s="144"/>
      <c r="F461" s="144"/>
      <c r="G461" s="144"/>
      <c r="H461" s="144"/>
      <c r="I461" s="144"/>
      <c r="J461" s="144"/>
      <c r="K461" s="144"/>
      <c r="L461" s="144"/>
      <c r="M461" s="145"/>
      <c r="N461" s="634"/>
      <c r="O461" s="635"/>
      <c r="P461" s="635"/>
      <c r="Q461" s="635"/>
      <c r="R461" s="635"/>
      <c r="S461" s="635"/>
      <c r="T461" s="635"/>
      <c r="U461" s="635"/>
      <c r="V461" s="636"/>
      <c r="W461" s="634"/>
      <c r="X461" s="635"/>
      <c r="Y461" s="635"/>
      <c r="Z461" s="635"/>
      <c r="AA461" s="635"/>
      <c r="AB461" s="635"/>
      <c r="AC461" s="635"/>
      <c r="AD461" s="635"/>
      <c r="AE461" s="636"/>
    </row>
    <row r="462" spans="1:31" ht="14.25" customHeight="1" x14ac:dyDescent="0.2">
      <c r="B462" s="143" t="s">
        <v>261</v>
      </c>
      <c r="C462" s="144"/>
      <c r="D462" s="144"/>
      <c r="E462" s="144"/>
      <c r="F462" s="144"/>
      <c r="G462" s="144"/>
      <c r="H462" s="144"/>
      <c r="I462" s="144"/>
      <c r="J462" s="144"/>
      <c r="K462" s="144"/>
      <c r="L462" s="144"/>
      <c r="M462" s="145"/>
      <c r="N462" s="634">
        <v>68.33</v>
      </c>
      <c r="O462" s="635"/>
      <c r="P462" s="635"/>
      <c r="Q462" s="635"/>
      <c r="R462" s="635"/>
      <c r="S462" s="635"/>
      <c r="T462" s="635"/>
      <c r="U462" s="635"/>
      <c r="V462" s="636"/>
      <c r="W462" s="634">
        <v>119.13</v>
      </c>
      <c r="X462" s="635"/>
      <c r="Y462" s="635"/>
      <c r="Z462" s="635"/>
      <c r="AA462" s="635"/>
      <c r="AB462" s="635"/>
      <c r="AC462" s="635"/>
      <c r="AD462" s="635"/>
      <c r="AE462" s="636"/>
    </row>
    <row r="463" spans="1:31" ht="14.25" customHeight="1" x14ac:dyDescent="0.2">
      <c r="B463" s="143" t="s">
        <v>262</v>
      </c>
      <c r="C463" s="144"/>
      <c r="D463" s="144"/>
      <c r="E463" s="144"/>
      <c r="F463" s="144"/>
      <c r="G463" s="144"/>
      <c r="H463" s="144"/>
      <c r="I463" s="144"/>
      <c r="J463" s="144"/>
      <c r="K463" s="144"/>
      <c r="L463" s="144"/>
      <c r="M463" s="145"/>
      <c r="N463" s="634">
        <v>0</v>
      </c>
      <c r="O463" s="635"/>
      <c r="P463" s="635"/>
      <c r="Q463" s="635"/>
      <c r="R463" s="635"/>
      <c r="S463" s="635"/>
      <c r="T463" s="635"/>
      <c r="U463" s="635"/>
      <c r="V463" s="636"/>
      <c r="W463" s="634">
        <v>0</v>
      </c>
      <c r="X463" s="635"/>
      <c r="Y463" s="635"/>
      <c r="Z463" s="635"/>
      <c r="AA463" s="635"/>
      <c r="AB463" s="635"/>
      <c r="AC463" s="635"/>
      <c r="AD463" s="635"/>
      <c r="AE463" s="636"/>
    </row>
    <row r="464" spans="1:31" ht="14.25" customHeight="1" x14ac:dyDescent="0.2">
      <c r="B464" s="143" t="s">
        <v>263</v>
      </c>
      <c r="C464" s="144"/>
      <c r="D464" s="144"/>
      <c r="E464" s="144"/>
      <c r="F464" s="144"/>
      <c r="G464" s="144"/>
      <c r="H464" s="144"/>
      <c r="I464" s="144"/>
      <c r="J464" s="144"/>
      <c r="K464" s="144"/>
      <c r="L464" s="144"/>
      <c r="M464" s="145"/>
      <c r="N464" s="634"/>
      <c r="O464" s="635"/>
      <c r="P464" s="635"/>
      <c r="Q464" s="635"/>
      <c r="R464" s="635"/>
      <c r="S464" s="635"/>
      <c r="T464" s="635"/>
      <c r="U464" s="635"/>
      <c r="V464" s="636"/>
      <c r="W464" s="634"/>
      <c r="X464" s="635"/>
      <c r="Y464" s="635"/>
      <c r="Z464" s="635"/>
      <c r="AA464" s="635"/>
      <c r="AB464" s="635"/>
      <c r="AC464" s="635"/>
      <c r="AD464" s="635"/>
      <c r="AE464" s="636"/>
    </row>
    <row r="465" spans="2:32" ht="14.25" customHeight="1" x14ac:dyDescent="0.2">
      <c r="B465" s="152" t="s">
        <v>264</v>
      </c>
      <c r="C465" s="153"/>
      <c r="D465" s="153"/>
      <c r="E465" s="153"/>
      <c r="F465" s="153"/>
      <c r="G465" s="153"/>
      <c r="H465" s="153"/>
      <c r="I465" s="153"/>
      <c r="J465" s="153"/>
      <c r="K465" s="153"/>
      <c r="L465" s="153"/>
      <c r="M465" s="154"/>
      <c r="N465" s="634">
        <v>768.43</v>
      </c>
      <c r="O465" s="635"/>
      <c r="P465" s="635"/>
      <c r="Q465" s="635"/>
      <c r="R465" s="635"/>
      <c r="S465" s="635"/>
      <c r="T465" s="635"/>
      <c r="U465" s="635"/>
      <c r="V465" s="636"/>
      <c r="W465" s="634">
        <v>0</v>
      </c>
      <c r="X465" s="635"/>
      <c r="Y465" s="635"/>
      <c r="Z465" s="635"/>
      <c r="AA465" s="635"/>
      <c r="AB465" s="635"/>
      <c r="AC465" s="635"/>
      <c r="AD465" s="635"/>
      <c r="AE465" s="636"/>
      <c r="AF465" s="39"/>
    </row>
    <row r="466" spans="2:32" ht="14.25" customHeight="1" thickBot="1" x14ac:dyDescent="0.25">
      <c r="B466" s="300"/>
      <c r="C466" s="301"/>
      <c r="D466" s="301"/>
      <c r="E466" s="301"/>
      <c r="F466" s="301"/>
      <c r="G466" s="301"/>
      <c r="H466" s="301"/>
      <c r="I466" s="301"/>
      <c r="J466" s="301"/>
      <c r="K466" s="301"/>
      <c r="L466" s="301"/>
      <c r="M466" s="302"/>
      <c r="N466" s="613"/>
      <c r="O466" s="614"/>
      <c r="P466" s="614"/>
      <c r="Q466" s="614"/>
      <c r="R466" s="614"/>
      <c r="S466" s="614"/>
      <c r="T466" s="614"/>
      <c r="U466" s="614"/>
      <c r="V466" s="615"/>
      <c r="W466" s="616"/>
      <c r="X466" s="617"/>
      <c r="Y466" s="617"/>
      <c r="Z466" s="617"/>
      <c r="AA466" s="617"/>
      <c r="AB466" s="617"/>
      <c r="AC466" s="617"/>
      <c r="AD466" s="617"/>
      <c r="AE466" s="618"/>
    </row>
    <row r="467" spans="2:32" ht="14.25" customHeight="1" thickBot="1" x14ac:dyDescent="0.25">
      <c r="B467" s="570" t="s">
        <v>265</v>
      </c>
      <c r="C467" s="571"/>
      <c r="D467" s="571"/>
      <c r="E467" s="571"/>
      <c r="F467" s="571"/>
      <c r="G467" s="571"/>
      <c r="H467" s="571"/>
      <c r="I467" s="571"/>
      <c r="J467" s="571"/>
      <c r="K467" s="571"/>
      <c r="L467" s="571"/>
      <c r="M467" s="572"/>
      <c r="N467" s="591">
        <f>SUM(N468:V468)</f>
        <v>0</v>
      </c>
      <c r="O467" s="592"/>
      <c r="P467" s="592"/>
      <c r="Q467" s="592"/>
      <c r="R467" s="592"/>
      <c r="S467" s="592"/>
      <c r="T467" s="592"/>
      <c r="U467" s="592"/>
      <c r="V467" s="593"/>
      <c r="W467" s="621">
        <f>SUM(W468:AE468)</f>
        <v>0</v>
      </c>
      <c r="X467" s="596"/>
      <c r="Y467" s="596"/>
      <c r="Z467" s="596"/>
      <c r="AA467" s="596"/>
      <c r="AB467" s="596"/>
      <c r="AC467" s="596"/>
      <c r="AD467" s="596"/>
      <c r="AE467" s="597"/>
    </row>
    <row r="468" spans="2:32" ht="14.25" customHeight="1" thickBot="1" x14ac:dyDescent="0.25">
      <c r="B468" s="598"/>
      <c r="C468" s="599"/>
      <c r="D468" s="599"/>
      <c r="E468" s="599"/>
      <c r="F468" s="599"/>
      <c r="G468" s="599"/>
      <c r="H468" s="599"/>
      <c r="I468" s="599"/>
      <c r="J468" s="599"/>
      <c r="K468" s="599"/>
      <c r="L468" s="599"/>
      <c r="M468" s="600"/>
      <c r="N468" s="628"/>
      <c r="O468" s="629"/>
      <c r="P468" s="629"/>
      <c r="Q468" s="629"/>
      <c r="R468" s="629"/>
      <c r="S468" s="629"/>
      <c r="T468" s="629"/>
      <c r="U468" s="629"/>
      <c r="V468" s="630"/>
      <c r="W468" s="631"/>
      <c r="X468" s="632"/>
      <c r="Y468" s="632"/>
      <c r="Z468" s="632"/>
      <c r="AA468" s="632"/>
      <c r="AB468" s="632"/>
      <c r="AC468" s="632"/>
      <c r="AD468" s="632"/>
      <c r="AE468" s="633"/>
    </row>
    <row r="469" spans="2:32" ht="14.25" customHeight="1" thickBot="1" x14ac:dyDescent="0.25">
      <c r="B469" s="570" t="s">
        <v>266</v>
      </c>
      <c r="C469" s="571"/>
      <c r="D469" s="571"/>
      <c r="E469" s="571"/>
      <c r="F469" s="571"/>
      <c r="G469" s="571"/>
      <c r="H469" s="571"/>
      <c r="I469" s="571"/>
      <c r="J469" s="571"/>
      <c r="K469" s="571"/>
      <c r="L469" s="571"/>
      <c r="M469" s="572"/>
      <c r="N469" s="591">
        <f>SUM(N470:V471)</f>
        <v>0</v>
      </c>
      <c r="O469" s="592"/>
      <c r="P469" s="592"/>
      <c r="Q469" s="592"/>
      <c r="R469" s="592"/>
      <c r="S469" s="592"/>
      <c r="T469" s="592"/>
      <c r="U469" s="592"/>
      <c r="V469" s="593"/>
      <c r="W469" s="621">
        <f>SUM(W470:AE471)</f>
        <v>0</v>
      </c>
      <c r="X469" s="596"/>
      <c r="Y469" s="596"/>
      <c r="Z469" s="596"/>
      <c r="AA469" s="596"/>
      <c r="AB469" s="596"/>
      <c r="AC469" s="596"/>
      <c r="AD469" s="596"/>
      <c r="AE469" s="597"/>
    </row>
    <row r="470" spans="2:32" ht="14.25" customHeight="1" x14ac:dyDescent="0.2">
      <c r="B470" s="161"/>
      <c r="C470" s="162"/>
      <c r="D470" s="162"/>
      <c r="E470" s="162"/>
      <c r="F470" s="162"/>
      <c r="G470" s="162"/>
      <c r="H470" s="162"/>
      <c r="I470" s="162"/>
      <c r="J470" s="162"/>
      <c r="K470" s="162"/>
      <c r="L470" s="162"/>
      <c r="M470" s="163"/>
      <c r="N470" s="622">
        <v>0</v>
      </c>
      <c r="O470" s="623"/>
      <c r="P470" s="623"/>
      <c r="Q470" s="623"/>
      <c r="R470" s="623"/>
      <c r="S470" s="623"/>
      <c r="T470" s="623"/>
      <c r="U470" s="623"/>
      <c r="V470" s="624"/>
      <c r="W470" s="625"/>
      <c r="X470" s="626"/>
      <c r="Y470" s="626"/>
      <c r="Z470" s="626"/>
      <c r="AA470" s="626"/>
      <c r="AB470" s="626"/>
      <c r="AC470" s="626"/>
      <c r="AD470" s="626"/>
      <c r="AE470" s="627"/>
    </row>
    <row r="471" spans="2:32" ht="14.25" customHeight="1" thickBot="1" x14ac:dyDescent="0.25">
      <c r="B471" s="300"/>
      <c r="C471" s="301"/>
      <c r="D471" s="301"/>
      <c r="E471" s="301"/>
      <c r="F471" s="301"/>
      <c r="G471" s="301"/>
      <c r="H471" s="301"/>
      <c r="I471" s="301"/>
      <c r="J471" s="301"/>
      <c r="K471" s="301"/>
      <c r="L471" s="301"/>
      <c r="M471" s="302"/>
      <c r="N471" s="613"/>
      <c r="O471" s="614"/>
      <c r="P471" s="614"/>
      <c r="Q471" s="614"/>
      <c r="R471" s="614"/>
      <c r="S471" s="614"/>
      <c r="T471" s="614"/>
      <c r="U471" s="614"/>
      <c r="V471" s="615"/>
      <c r="W471" s="616"/>
      <c r="X471" s="617"/>
      <c r="Y471" s="617"/>
      <c r="Z471" s="617"/>
      <c r="AA471" s="617"/>
      <c r="AB471" s="617"/>
      <c r="AC471" s="617"/>
      <c r="AD471" s="617"/>
      <c r="AE471" s="618"/>
    </row>
    <row r="473" spans="2:32" ht="14.25" customHeight="1" x14ac:dyDescent="0.2">
      <c r="B473" s="29" t="s">
        <v>267</v>
      </c>
      <c r="D473" s="3"/>
      <c r="E473" s="3"/>
      <c r="F473" s="3"/>
      <c r="G473" s="3"/>
      <c r="H473" s="3"/>
    </row>
    <row r="475" spans="2:32" ht="14.25" customHeight="1" x14ac:dyDescent="0.2">
      <c r="B475" s="619" t="s">
        <v>268</v>
      </c>
      <c r="C475" s="619"/>
      <c r="D475" s="619"/>
      <c r="E475" s="619"/>
      <c r="F475" s="619"/>
      <c r="G475" s="619"/>
      <c r="H475" s="619"/>
      <c r="I475" s="619"/>
      <c r="J475" s="619"/>
      <c r="K475" s="619"/>
      <c r="L475" s="619"/>
      <c r="M475" s="619"/>
      <c r="N475" s="619"/>
      <c r="O475" s="619"/>
      <c r="P475" s="619"/>
      <c r="Q475" s="619"/>
      <c r="R475" s="619"/>
      <c r="S475" s="619"/>
      <c r="T475" s="619"/>
      <c r="U475" s="619"/>
      <c r="V475" s="619"/>
      <c r="W475" s="619"/>
      <c r="X475" s="619"/>
      <c r="Y475" s="619"/>
      <c r="Z475" s="619"/>
      <c r="AA475" s="619"/>
      <c r="AB475" s="619"/>
      <c r="AC475" s="619"/>
      <c r="AD475" s="619"/>
      <c r="AE475" s="619"/>
    </row>
    <row r="476" spans="2:32" ht="14.25" customHeight="1" x14ac:dyDescent="0.2">
      <c r="B476" s="619"/>
      <c r="C476" s="619"/>
      <c r="D476" s="619"/>
      <c r="E476" s="619"/>
      <c r="F476" s="619"/>
      <c r="G476" s="619"/>
      <c r="H476" s="619"/>
      <c r="I476" s="619"/>
      <c r="J476" s="619"/>
      <c r="K476" s="619"/>
      <c r="L476" s="619"/>
      <c r="M476" s="619"/>
      <c r="N476" s="619"/>
      <c r="O476" s="619"/>
      <c r="P476" s="619"/>
      <c r="Q476" s="619"/>
      <c r="R476" s="619"/>
      <c r="S476" s="619"/>
      <c r="T476" s="619"/>
      <c r="U476" s="619"/>
      <c r="V476" s="619"/>
      <c r="W476" s="619"/>
      <c r="X476" s="619"/>
      <c r="Y476" s="619"/>
      <c r="Z476" s="619"/>
      <c r="AA476" s="619"/>
      <c r="AB476" s="619"/>
      <c r="AC476" s="619"/>
      <c r="AD476" s="619"/>
      <c r="AE476" s="619"/>
    </row>
    <row r="478" spans="2:32" ht="14.25" customHeight="1" x14ac:dyDescent="0.2">
      <c r="B478" s="620" t="s">
        <v>269</v>
      </c>
      <c r="C478" s="620"/>
      <c r="D478" s="620"/>
      <c r="E478" s="620"/>
      <c r="F478" s="620"/>
      <c r="G478" s="620"/>
      <c r="H478" s="620"/>
      <c r="I478" s="620"/>
      <c r="J478" s="620"/>
      <c r="K478" s="620"/>
      <c r="L478" s="620"/>
      <c r="M478" s="620"/>
      <c r="N478" s="620"/>
      <c r="O478" s="620"/>
      <c r="P478" s="620"/>
      <c r="Q478" s="620"/>
      <c r="R478" s="620"/>
      <c r="S478" s="620"/>
      <c r="T478" s="620"/>
      <c r="U478" s="620"/>
      <c r="V478" s="620"/>
      <c r="W478" s="620"/>
      <c r="X478" s="620"/>
      <c r="Y478" s="620"/>
      <c r="Z478" s="620"/>
      <c r="AA478" s="620"/>
      <c r="AB478" s="620"/>
      <c r="AC478" s="620"/>
      <c r="AD478" s="620"/>
      <c r="AE478" s="620"/>
    </row>
    <row r="479" spans="2:32" ht="14.25" customHeight="1" thickBot="1" x14ac:dyDescent="0.25"/>
    <row r="480" spans="2:32" ht="15.75" customHeight="1" thickBot="1" x14ac:dyDescent="0.25">
      <c r="B480" s="578" t="s">
        <v>223</v>
      </c>
      <c r="C480" s="579"/>
      <c r="D480" s="579"/>
      <c r="E480" s="579"/>
      <c r="F480" s="579"/>
      <c r="G480" s="579"/>
      <c r="H480" s="579"/>
      <c r="I480" s="579"/>
      <c r="J480" s="579"/>
      <c r="K480" s="579"/>
      <c r="L480" s="579"/>
      <c r="M480" s="579"/>
      <c r="N480" s="579"/>
      <c r="O480" s="580"/>
      <c r="P480" s="176" t="s">
        <v>55</v>
      </c>
      <c r="Q480" s="177"/>
      <c r="R480" s="177"/>
      <c r="S480" s="177"/>
      <c r="T480" s="177"/>
      <c r="U480" s="177"/>
      <c r="V480" s="177"/>
      <c r="W480" s="177"/>
      <c r="X480" s="177"/>
      <c r="Y480" s="177"/>
      <c r="Z480" s="177"/>
      <c r="AA480" s="177"/>
      <c r="AB480" s="177"/>
      <c r="AC480" s="177"/>
      <c r="AD480" s="177"/>
      <c r="AE480" s="178"/>
    </row>
    <row r="481" spans="2:31" ht="15.75" customHeight="1" thickBot="1" x14ac:dyDescent="0.25">
      <c r="B481" s="608" t="s">
        <v>270</v>
      </c>
      <c r="C481" s="609"/>
      <c r="D481" s="609"/>
      <c r="E481" s="609"/>
      <c r="F481" s="609"/>
      <c r="G481" s="609"/>
      <c r="H481" s="609"/>
      <c r="I481" s="609"/>
      <c r="J481" s="609"/>
      <c r="K481" s="609"/>
      <c r="L481" s="609"/>
      <c r="M481" s="609"/>
      <c r="N481" s="609"/>
      <c r="O481" s="610"/>
      <c r="P481" s="581">
        <v>-567132.12</v>
      </c>
      <c r="Q481" s="582"/>
      <c r="R481" s="582"/>
      <c r="S481" s="582"/>
      <c r="T481" s="582"/>
      <c r="U481" s="582"/>
      <c r="V481" s="582"/>
      <c r="W481" s="582"/>
      <c r="X481" s="582"/>
      <c r="Y481" s="582"/>
      <c r="Z481" s="582"/>
      <c r="AA481" s="582"/>
      <c r="AB481" s="582"/>
      <c r="AC481" s="582"/>
      <c r="AD481" s="582"/>
      <c r="AE481" s="583"/>
    </row>
    <row r="482" spans="2:31" ht="15.75" customHeight="1" thickBot="1" x14ac:dyDescent="0.25">
      <c r="B482" s="611" t="s">
        <v>271</v>
      </c>
      <c r="C482" s="609"/>
      <c r="D482" s="609"/>
      <c r="E482" s="609"/>
      <c r="F482" s="609"/>
      <c r="G482" s="609"/>
      <c r="H482" s="609"/>
      <c r="I482" s="609"/>
      <c r="J482" s="609"/>
      <c r="K482" s="609"/>
      <c r="L482" s="609"/>
      <c r="M482" s="609"/>
      <c r="N482" s="609"/>
      <c r="O482" s="610"/>
      <c r="P482" s="176" t="s">
        <v>54</v>
      </c>
      <c r="Q482" s="177"/>
      <c r="R482" s="177"/>
      <c r="S482" s="177"/>
      <c r="T482" s="177"/>
      <c r="U482" s="177"/>
      <c r="V482" s="177"/>
      <c r="W482" s="177"/>
      <c r="X482" s="177"/>
      <c r="Y482" s="177"/>
      <c r="Z482" s="177"/>
      <c r="AA482" s="177"/>
      <c r="AB482" s="177"/>
      <c r="AC482" s="177"/>
      <c r="AD482" s="177"/>
      <c r="AE482" s="178"/>
    </row>
    <row r="483" spans="2:31" ht="15.75" customHeight="1" x14ac:dyDescent="0.2">
      <c r="B483" s="188" t="s">
        <v>272</v>
      </c>
      <c r="C483" s="189"/>
      <c r="D483" s="189"/>
      <c r="E483" s="189"/>
      <c r="F483" s="189"/>
      <c r="G483" s="189"/>
      <c r="H483" s="189"/>
      <c r="I483" s="189"/>
      <c r="J483" s="189"/>
      <c r="K483" s="189"/>
      <c r="L483" s="189"/>
      <c r="M483" s="189"/>
      <c r="N483" s="189"/>
      <c r="O483" s="612"/>
      <c r="P483" s="164">
        <v>-567132.12</v>
      </c>
      <c r="Q483" s="165"/>
      <c r="R483" s="165"/>
      <c r="S483" s="165"/>
      <c r="T483" s="165"/>
      <c r="U483" s="165"/>
      <c r="V483" s="165"/>
      <c r="W483" s="165"/>
      <c r="X483" s="165"/>
      <c r="Y483" s="165"/>
      <c r="Z483" s="165"/>
      <c r="AA483" s="165"/>
      <c r="AB483" s="165"/>
      <c r="AC483" s="165"/>
      <c r="AD483" s="165"/>
      <c r="AE483" s="166"/>
    </row>
    <row r="484" spans="2:31" ht="15.75" customHeight="1" x14ac:dyDescent="0.2">
      <c r="B484" s="216"/>
      <c r="C484" s="217"/>
      <c r="D484" s="217"/>
      <c r="E484" s="217"/>
      <c r="F484" s="217"/>
      <c r="G484" s="217"/>
      <c r="H484" s="217"/>
      <c r="I484" s="217"/>
      <c r="J484" s="217"/>
      <c r="K484" s="217"/>
      <c r="L484" s="217"/>
      <c r="M484" s="217"/>
      <c r="N484" s="217"/>
      <c r="O484" s="543"/>
      <c r="P484" s="146"/>
      <c r="Q484" s="147"/>
      <c r="R484" s="147"/>
      <c r="S484" s="147"/>
      <c r="T484" s="147"/>
      <c r="U484" s="147"/>
      <c r="V484" s="147"/>
      <c r="W484" s="147"/>
      <c r="X484" s="147"/>
      <c r="Y484" s="147"/>
      <c r="Z484" s="147"/>
      <c r="AA484" s="147"/>
      <c r="AB484" s="147"/>
      <c r="AC484" s="147"/>
      <c r="AD484" s="147"/>
      <c r="AE484" s="148"/>
    </row>
    <row r="485" spans="2:31" ht="15.75" customHeight="1" x14ac:dyDescent="0.2">
      <c r="B485" s="602" t="s">
        <v>273</v>
      </c>
      <c r="C485" s="603"/>
      <c r="D485" s="603"/>
      <c r="E485" s="603"/>
      <c r="F485" s="603"/>
      <c r="G485" s="603"/>
      <c r="H485" s="603"/>
      <c r="I485" s="603"/>
      <c r="J485" s="603"/>
      <c r="K485" s="603"/>
      <c r="L485" s="603"/>
      <c r="M485" s="603"/>
      <c r="N485" s="603"/>
      <c r="O485" s="604"/>
      <c r="P485" s="146"/>
      <c r="Q485" s="147"/>
      <c r="R485" s="147"/>
      <c r="S485" s="147"/>
      <c r="T485" s="147"/>
      <c r="U485" s="147"/>
      <c r="V485" s="147"/>
      <c r="W485" s="147"/>
      <c r="X485" s="147"/>
      <c r="Y485" s="147"/>
      <c r="Z485" s="147"/>
      <c r="AA485" s="147"/>
      <c r="AB485" s="147"/>
      <c r="AC485" s="147"/>
      <c r="AD485" s="147"/>
      <c r="AE485" s="148"/>
    </row>
    <row r="486" spans="2:31" s="37" customFormat="1" ht="15.75" customHeight="1" thickBot="1" x14ac:dyDescent="0.25">
      <c r="B486" s="605" t="s">
        <v>66</v>
      </c>
      <c r="C486" s="606"/>
      <c r="D486" s="606"/>
      <c r="E486" s="606"/>
      <c r="F486" s="606"/>
      <c r="G486" s="606"/>
      <c r="H486" s="606"/>
      <c r="I486" s="606"/>
      <c r="J486" s="606"/>
      <c r="K486" s="606"/>
      <c r="L486" s="606"/>
      <c r="M486" s="606"/>
      <c r="N486" s="606"/>
      <c r="O486" s="607"/>
      <c r="P486" s="137">
        <f>SUM(P483:AE485)</f>
        <v>-567132.12</v>
      </c>
      <c r="Q486" s="138"/>
      <c r="R486" s="138"/>
      <c r="S486" s="138"/>
      <c r="T486" s="138"/>
      <c r="U486" s="138"/>
      <c r="V486" s="138"/>
      <c r="W486" s="138"/>
      <c r="X486" s="138"/>
      <c r="Y486" s="138"/>
      <c r="Z486" s="138"/>
      <c r="AA486" s="138"/>
      <c r="AB486" s="138"/>
      <c r="AC486" s="138"/>
      <c r="AD486" s="138"/>
      <c r="AE486" s="139"/>
    </row>
    <row r="487" spans="2:31" s="37" customFormat="1" ht="15.75" customHeight="1" x14ac:dyDescent="0.2">
      <c r="B487" s="40"/>
      <c r="C487" s="40"/>
      <c r="D487" s="40"/>
      <c r="E487" s="40"/>
      <c r="F487" s="40"/>
      <c r="G487" s="40"/>
      <c r="H487" s="40"/>
      <c r="I487" s="40"/>
      <c r="J487" s="40"/>
      <c r="K487" s="40"/>
      <c r="L487" s="40"/>
      <c r="M487" s="40"/>
      <c r="N487" s="40"/>
      <c r="O487" s="40"/>
      <c r="P487" s="41"/>
      <c r="Q487" s="41"/>
      <c r="R487" s="41"/>
      <c r="S487" s="41"/>
      <c r="T487" s="41"/>
      <c r="U487" s="41"/>
      <c r="V487" s="41"/>
      <c r="W487" s="41"/>
      <c r="X487" s="41"/>
      <c r="Y487" s="41"/>
      <c r="Z487" s="41"/>
      <c r="AA487" s="41"/>
      <c r="AB487" s="41"/>
      <c r="AC487" s="41"/>
      <c r="AD487" s="41"/>
      <c r="AE487" s="41"/>
    </row>
    <row r="488" spans="2:31" ht="14.25" customHeight="1" x14ac:dyDescent="0.2">
      <c r="B488" s="29" t="s">
        <v>274</v>
      </c>
      <c r="D488" s="3"/>
      <c r="E488" s="3"/>
      <c r="F488" s="3"/>
    </row>
    <row r="490" spans="2:31" ht="14.25" customHeight="1" x14ac:dyDescent="0.2">
      <c r="B490" s="391" t="s">
        <v>275</v>
      </c>
      <c r="C490" s="391"/>
      <c r="D490" s="391"/>
      <c r="E490" s="391"/>
      <c r="F490" s="391"/>
      <c r="G490" s="391"/>
      <c r="H490" s="391"/>
      <c r="I490" s="391"/>
      <c r="J490" s="391"/>
      <c r="K490" s="391"/>
      <c r="L490" s="391"/>
      <c r="M490" s="391"/>
      <c r="N490" s="391"/>
      <c r="O490" s="391"/>
      <c r="P490" s="391"/>
      <c r="Q490" s="391"/>
      <c r="R490" s="391"/>
      <c r="S490" s="391"/>
      <c r="T490" s="391"/>
      <c r="U490" s="391"/>
      <c r="V490" s="391"/>
      <c r="W490" s="391"/>
      <c r="X490" s="391"/>
      <c r="Y490" s="391"/>
      <c r="Z490" s="391"/>
      <c r="AA490" s="391"/>
      <c r="AB490" s="391"/>
      <c r="AC490" s="391"/>
      <c r="AD490" s="391"/>
      <c r="AE490" s="391"/>
    </row>
    <row r="491" spans="2:31" ht="14.25" customHeight="1" thickBot="1" x14ac:dyDescent="0.25"/>
    <row r="492" spans="2:31" ht="14.25" customHeight="1" thickBot="1" x14ac:dyDescent="0.25">
      <c r="B492" s="170" t="s">
        <v>53</v>
      </c>
      <c r="C492" s="171"/>
      <c r="D492" s="171"/>
      <c r="E492" s="171"/>
      <c r="F492" s="172"/>
      <c r="G492" s="176" t="s">
        <v>54</v>
      </c>
      <c r="H492" s="177"/>
      <c r="I492" s="177"/>
      <c r="J492" s="177"/>
      <c r="K492" s="177"/>
      <c r="L492" s="177"/>
      <c r="M492" s="177"/>
      <c r="N492" s="177"/>
      <c r="O492" s="177"/>
      <c r="P492" s="177"/>
      <c r="Q492" s="177"/>
      <c r="R492" s="177"/>
      <c r="S492" s="177"/>
      <c r="T492" s="177"/>
      <c r="U492" s="177"/>
      <c r="V492" s="177"/>
      <c r="W492" s="177"/>
      <c r="X492" s="177"/>
      <c r="Y492" s="177"/>
      <c r="Z492" s="177"/>
      <c r="AA492" s="177"/>
      <c r="AB492" s="177"/>
      <c r="AC492" s="177"/>
      <c r="AD492" s="177"/>
      <c r="AE492" s="178"/>
    </row>
    <row r="493" spans="2:31" ht="30.75" customHeight="1" thickBot="1" x14ac:dyDescent="0.25">
      <c r="B493" s="173"/>
      <c r="C493" s="174"/>
      <c r="D493" s="174"/>
      <c r="E493" s="174"/>
      <c r="F493" s="175"/>
      <c r="G493" s="179" t="s">
        <v>189</v>
      </c>
      <c r="H493" s="180"/>
      <c r="I493" s="180"/>
      <c r="J493" s="180"/>
      <c r="K493" s="181"/>
      <c r="L493" s="179" t="s">
        <v>276</v>
      </c>
      <c r="M493" s="180"/>
      <c r="N493" s="180"/>
      <c r="O493" s="180"/>
      <c r="P493" s="181"/>
      <c r="Q493" s="179" t="s">
        <v>277</v>
      </c>
      <c r="R493" s="180"/>
      <c r="S493" s="180"/>
      <c r="T493" s="180"/>
      <c r="U493" s="181"/>
      <c r="V493" s="179" t="s">
        <v>278</v>
      </c>
      <c r="W493" s="180"/>
      <c r="X493" s="180"/>
      <c r="Y493" s="180"/>
      <c r="Z493" s="181"/>
      <c r="AA493" s="179" t="s">
        <v>174</v>
      </c>
      <c r="AB493" s="180"/>
      <c r="AC493" s="180"/>
      <c r="AD493" s="180"/>
      <c r="AE493" s="181"/>
    </row>
    <row r="494" spans="2:31" ht="28.5" customHeight="1" thickBot="1" x14ac:dyDescent="0.25">
      <c r="B494" s="570" t="s">
        <v>279</v>
      </c>
      <c r="C494" s="571"/>
      <c r="D494" s="571"/>
      <c r="E494" s="571"/>
      <c r="F494" s="572"/>
      <c r="G494" s="581">
        <f>SUM(G495:K495)</f>
        <v>0</v>
      </c>
      <c r="H494" s="582"/>
      <c r="I494" s="582"/>
      <c r="J494" s="582"/>
      <c r="K494" s="583"/>
      <c r="L494" s="581">
        <f>SUM(L495:P495)</f>
        <v>0</v>
      </c>
      <c r="M494" s="582"/>
      <c r="N494" s="582"/>
      <c r="O494" s="582"/>
      <c r="P494" s="583"/>
      <c r="Q494" s="581">
        <f>SUM(Q495:U495)</f>
        <v>0</v>
      </c>
      <c r="R494" s="582"/>
      <c r="S494" s="582"/>
      <c r="T494" s="582"/>
      <c r="U494" s="583"/>
      <c r="V494" s="581">
        <v>0</v>
      </c>
      <c r="W494" s="582"/>
      <c r="X494" s="582"/>
      <c r="Y494" s="582"/>
      <c r="Z494" s="584"/>
      <c r="AA494" s="585">
        <f>SUM(G494:Z494)</f>
        <v>0</v>
      </c>
      <c r="AB494" s="586"/>
      <c r="AC494" s="586"/>
      <c r="AD494" s="586"/>
      <c r="AE494" s="587"/>
    </row>
    <row r="495" spans="2:31" ht="21.75" customHeight="1" thickBot="1" x14ac:dyDescent="0.25">
      <c r="B495" s="598" t="s">
        <v>280</v>
      </c>
      <c r="C495" s="599"/>
      <c r="D495" s="599"/>
      <c r="E495" s="599"/>
      <c r="F495" s="600"/>
      <c r="G495" s="581">
        <v>0</v>
      </c>
      <c r="H495" s="582"/>
      <c r="I495" s="582"/>
      <c r="J495" s="582"/>
      <c r="K495" s="584"/>
      <c r="L495" s="601"/>
      <c r="M495" s="582"/>
      <c r="N495" s="582"/>
      <c r="O495" s="582"/>
      <c r="P495" s="584"/>
      <c r="Q495" s="601">
        <v>0</v>
      </c>
      <c r="R495" s="582"/>
      <c r="S495" s="582"/>
      <c r="T495" s="582"/>
      <c r="U495" s="584"/>
      <c r="V495" s="601">
        <v>0</v>
      </c>
      <c r="W495" s="582"/>
      <c r="X495" s="582"/>
      <c r="Y495" s="582"/>
      <c r="Z495" s="584"/>
      <c r="AA495" s="585">
        <f t="shared" ref="AA495:AA504" si="2">SUM(G495:Z495)</f>
        <v>0</v>
      </c>
      <c r="AB495" s="586"/>
      <c r="AC495" s="586"/>
      <c r="AD495" s="586"/>
      <c r="AE495" s="587"/>
    </row>
    <row r="496" spans="2:31" ht="28.5" customHeight="1" thickBot="1" x14ac:dyDescent="0.25">
      <c r="B496" s="570" t="s">
        <v>281</v>
      </c>
      <c r="C496" s="571"/>
      <c r="D496" s="571"/>
      <c r="E496" s="571"/>
      <c r="F496" s="572"/>
      <c r="G496" s="591">
        <f>SUM(G497:K504)</f>
        <v>68492.7</v>
      </c>
      <c r="H496" s="592"/>
      <c r="I496" s="592"/>
      <c r="J496" s="592"/>
      <c r="K496" s="593"/>
      <c r="L496" s="591">
        <f>SUM(L497:P504)</f>
        <v>28103.079999999998</v>
      </c>
      <c r="M496" s="592"/>
      <c r="N496" s="592"/>
      <c r="O496" s="592"/>
      <c r="P496" s="593"/>
      <c r="Q496" s="591">
        <f>SUM(Q497:U504)</f>
        <v>-62574.64</v>
      </c>
      <c r="R496" s="592"/>
      <c r="S496" s="592"/>
      <c r="T496" s="592"/>
      <c r="U496" s="593"/>
      <c r="V496" s="591">
        <f>SUM(V497:Z504)</f>
        <v>-5918.06</v>
      </c>
      <c r="W496" s="592"/>
      <c r="X496" s="592"/>
      <c r="Y496" s="592"/>
      <c r="Z496" s="594"/>
      <c r="AA496" s="595">
        <f>SUM(AA497:AE504)</f>
        <v>28103.079999999994</v>
      </c>
      <c r="AB496" s="596"/>
      <c r="AC496" s="596"/>
      <c r="AD496" s="596"/>
      <c r="AE496" s="597"/>
    </row>
    <row r="497" spans="2:32" ht="21.75" customHeight="1" thickBot="1" x14ac:dyDescent="0.25">
      <c r="B497" s="161" t="s">
        <v>282</v>
      </c>
      <c r="C497" s="162"/>
      <c r="D497" s="162"/>
      <c r="E497" s="162"/>
      <c r="F497" s="163"/>
      <c r="G497" s="164">
        <v>5000</v>
      </c>
      <c r="H497" s="165"/>
      <c r="I497" s="165"/>
      <c r="J497" s="165"/>
      <c r="K497" s="590"/>
      <c r="L497" s="555"/>
      <c r="M497" s="165"/>
      <c r="N497" s="165"/>
      <c r="O497" s="165"/>
      <c r="P497" s="590"/>
      <c r="Q497" s="555">
        <v>-5000</v>
      </c>
      <c r="R497" s="165"/>
      <c r="S497" s="165"/>
      <c r="T497" s="165"/>
      <c r="U497" s="590"/>
      <c r="V497" s="555"/>
      <c r="W497" s="165"/>
      <c r="X497" s="165"/>
      <c r="Y497" s="165"/>
      <c r="Z497" s="590"/>
      <c r="AA497" s="589">
        <f t="shared" si="2"/>
        <v>0</v>
      </c>
      <c r="AB497" s="294"/>
      <c r="AC497" s="294"/>
      <c r="AD497" s="294"/>
      <c r="AE497" s="569"/>
    </row>
    <row r="498" spans="2:32" ht="36" customHeight="1" x14ac:dyDescent="0.2">
      <c r="B498" s="143" t="s">
        <v>283</v>
      </c>
      <c r="C498" s="144"/>
      <c r="D498" s="144"/>
      <c r="E498" s="144"/>
      <c r="F498" s="145"/>
      <c r="G498" s="146">
        <v>1094</v>
      </c>
      <c r="H498" s="147"/>
      <c r="I498" s="147"/>
      <c r="J498" s="147"/>
      <c r="K498" s="588"/>
      <c r="L498" s="535">
        <v>1596.32</v>
      </c>
      <c r="M498" s="147"/>
      <c r="N498" s="147"/>
      <c r="O498" s="147"/>
      <c r="P498" s="588"/>
      <c r="Q498" s="535">
        <v>-1094</v>
      </c>
      <c r="R498" s="147"/>
      <c r="S498" s="147"/>
      <c r="T498" s="147"/>
      <c r="U498" s="588"/>
      <c r="V498" s="535">
        <v>0</v>
      </c>
      <c r="W498" s="147"/>
      <c r="X498" s="147"/>
      <c r="Y498" s="147"/>
      <c r="Z498" s="588"/>
      <c r="AA498" s="589">
        <f>SUM(G498:Z498)</f>
        <v>1596.3199999999997</v>
      </c>
      <c r="AB498" s="294"/>
      <c r="AC498" s="294"/>
      <c r="AD498" s="294"/>
      <c r="AE498" s="569"/>
    </row>
    <row r="499" spans="2:32" ht="21.75" customHeight="1" x14ac:dyDescent="0.2">
      <c r="B499" s="143" t="s">
        <v>284</v>
      </c>
      <c r="C499" s="144"/>
      <c r="D499" s="144"/>
      <c r="E499" s="144"/>
      <c r="F499" s="145"/>
      <c r="G499" s="146">
        <v>2239</v>
      </c>
      <c r="H499" s="147"/>
      <c r="I499" s="147"/>
      <c r="J499" s="147"/>
      <c r="K499" s="588"/>
      <c r="L499" s="535">
        <v>2445</v>
      </c>
      <c r="M499" s="147"/>
      <c r="N499" s="147"/>
      <c r="O499" s="147"/>
      <c r="P499" s="588"/>
      <c r="Q499" s="535">
        <v>-2239</v>
      </c>
      <c r="R499" s="147"/>
      <c r="S499" s="147"/>
      <c r="T499" s="147"/>
      <c r="U499" s="588"/>
      <c r="V499" s="535">
        <v>0</v>
      </c>
      <c r="W499" s="147"/>
      <c r="X499" s="147"/>
      <c r="Y499" s="147"/>
      <c r="Z499" s="588"/>
      <c r="AA499" s="266">
        <f t="shared" ref="AA499" si="3">SUM(G499:Z499)</f>
        <v>2445</v>
      </c>
      <c r="AB499" s="159"/>
      <c r="AC499" s="159"/>
      <c r="AD499" s="159"/>
      <c r="AE499" s="160"/>
    </row>
    <row r="500" spans="2:32" ht="32.25" customHeight="1" x14ac:dyDescent="0.2">
      <c r="B500" s="143" t="s">
        <v>285</v>
      </c>
      <c r="C500" s="144"/>
      <c r="D500" s="144"/>
      <c r="E500" s="144"/>
      <c r="F500" s="145"/>
      <c r="G500" s="146">
        <v>26158.62</v>
      </c>
      <c r="H500" s="147"/>
      <c r="I500" s="147"/>
      <c r="J500" s="147"/>
      <c r="K500" s="588"/>
      <c r="L500" s="535">
        <v>17955.419999999998</v>
      </c>
      <c r="M500" s="147"/>
      <c r="N500" s="147"/>
      <c r="O500" s="147"/>
      <c r="P500" s="588"/>
      <c r="Q500" s="535">
        <v>-26158.62</v>
      </c>
      <c r="R500" s="147"/>
      <c r="S500" s="147"/>
      <c r="T500" s="147"/>
      <c r="U500" s="588"/>
      <c r="V500" s="535"/>
      <c r="W500" s="147"/>
      <c r="X500" s="147"/>
      <c r="Y500" s="147"/>
      <c r="Z500" s="588"/>
      <c r="AA500" s="266">
        <f t="shared" si="2"/>
        <v>17955.419999999995</v>
      </c>
      <c r="AB500" s="159"/>
      <c r="AC500" s="159"/>
      <c r="AD500" s="159"/>
      <c r="AE500" s="160"/>
    </row>
    <row r="501" spans="2:32" ht="32.25" customHeight="1" x14ac:dyDescent="0.2">
      <c r="B501" s="143" t="s">
        <v>286</v>
      </c>
      <c r="C501" s="144"/>
      <c r="D501" s="144"/>
      <c r="E501" s="144"/>
      <c r="F501" s="145"/>
      <c r="G501" s="146">
        <v>9001.08</v>
      </c>
      <c r="H501" s="147"/>
      <c r="I501" s="147"/>
      <c r="J501" s="147"/>
      <c r="K501" s="588"/>
      <c r="L501" s="535">
        <v>6106.34</v>
      </c>
      <c r="M501" s="147"/>
      <c r="N501" s="147"/>
      <c r="O501" s="147"/>
      <c r="P501" s="588"/>
      <c r="Q501" s="535">
        <v>-9001.08</v>
      </c>
      <c r="R501" s="147"/>
      <c r="S501" s="147"/>
      <c r="T501" s="147"/>
      <c r="U501" s="588"/>
      <c r="V501" s="535"/>
      <c r="W501" s="147"/>
      <c r="X501" s="147"/>
      <c r="Y501" s="147"/>
      <c r="Z501" s="588"/>
      <c r="AA501" s="266">
        <f t="shared" si="2"/>
        <v>6106.34</v>
      </c>
      <c r="AB501" s="159"/>
      <c r="AC501" s="159"/>
      <c r="AD501" s="159"/>
      <c r="AE501" s="160"/>
    </row>
    <row r="502" spans="2:32" ht="21.75" customHeight="1" x14ac:dyDescent="0.2">
      <c r="B502" s="143" t="s">
        <v>287</v>
      </c>
      <c r="C502" s="144"/>
      <c r="D502" s="144"/>
      <c r="E502" s="144"/>
      <c r="F502" s="145"/>
      <c r="G502" s="146">
        <v>0</v>
      </c>
      <c r="H502" s="147"/>
      <c r="I502" s="147"/>
      <c r="J502" s="147"/>
      <c r="K502" s="588"/>
      <c r="L502" s="535"/>
      <c r="M502" s="147"/>
      <c r="N502" s="147"/>
      <c r="O502" s="147"/>
      <c r="P502" s="588"/>
      <c r="Q502" s="535"/>
      <c r="R502" s="147"/>
      <c r="S502" s="147"/>
      <c r="T502" s="147"/>
      <c r="U502" s="588"/>
      <c r="V502" s="535"/>
      <c r="W502" s="147"/>
      <c r="X502" s="147"/>
      <c r="Y502" s="147"/>
      <c r="Z502" s="588"/>
      <c r="AA502" s="266">
        <f t="shared" si="2"/>
        <v>0</v>
      </c>
      <c r="AB502" s="159"/>
      <c r="AC502" s="159"/>
      <c r="AD502" s="159"/>
      <c r="AE502" s="160"/>
    </row>
    <row r="503" spans="2:32" ht="21.75" customHeight="1" x14ac:dyDescent="0.2">
      <c r="B503" s="143" t="s">
        <v>288</v>
      </c>
      <c r="C503" s="144"/>
      <c r="D503" s="144"/>
      <c r="E503" s="144"/>
      <c r="F503" s="145"/>
      <c r="G503" s="146">
        <v>0</v>
      </c>
      <c r="H503" s="147"/>
      <c r="I503" s="147"/>
      <c r="J503" s="147"/>
      <c r="K503" s="588"/>
      <c r="L503" s="535"/>
      <c r="M503" s="147"/>
      <c r="N503" s="147"/>
      <c r="O503" s="147"/>
      <c r="P503" s="588"/>
      <c r="Q503" s="535"/>
      <c r="R503" s="147"/>
      <c r="S503" s="147"/>
      <c r="T503" s="147"/>
      <c r="U503" s="588"/>
      <c r="V503" s="535"/>
      <c r="W503" s="147"/>
      <c r="X503" s="147"/>
      <c r="Y503" s="147"/>
      <c r="Z503" s="588"/>
      <c r="AA503" s="266">
        <f t="shared" si="2"/>
        <v>0</v>
      </c>
      <c r="AB503" s="159"/>
      <c r="AC503" s="159"/>
      <c r="AD503" s="159"/>
      <c r="AE503" s="160"/>
    </row>
    <row r="504" spans="2:32" ht="21.75" customHeight="1" thickBot="1" x14ac:dyDescent="0.25">
      <c r="B504" s="300" t="s">
        <v>289</v>
      </c>
      <c r="C504" s="301"/>
      <c r="D504" s="301"/>
      <c r="E504" s="301"/>
      <c r="F504" s="302"/>
      <c r="G504" s="303">
        <v>25000</v>
      </c>
      <c r="H504" s="204"/>
      <c r="I504" s="204"/>
      <c r="J504" s="204"/>
      <c r="K504" s="576"/>
      <c r="L504" s="577"/>
      <c r="M504" s="204"/>
      <c r="N504" s="204"/>
      <c r="O504" s="204"/>
      <c r="P504" s="576"/>
      <c r="Q504" s="246">
        <v>-19081.939999999999</v>
      </c>
      <c r="R504" s="207"/>
      <c r="S504" s="207"/>
      <c r="T504" s="207"/>
      <c r="U504" s="247"/>
      <c r="V504" s="246">
        <v>-5918.06</v>
      </c>
      <c r="W504" s="207"/>
      <c r="X504" s="207"/>
      <c r="Y504" s="207"/>
      <c r="Z504" s="247"/>
      <c r="AA504" s="246">
        <f t="shared" si="2"/>
        <v>0</v>
      </c>
      <c r="AB504" s="207"/>
      <c r="AC504" s="207"/>
      <c r="AD504" s="207"/>
      <c r="AE504" s="208"/>
      <c r="AF504" s="39"/>
    </row>
    <row r="505" spans="2:32" ht="12" thickBot="1" x14ac:dyDescent="0.25"/>
    <row r="506" spans="2:32" ht="14.25" customHeight="1" thickBot="1" x14ac:dyDescent="0.25">
      <c r="B506" s="170" t="s">
        <v>53</v>
      </c>
      <c r="C506" s="171"/>
      <c r="D506" s="171"/>
      <c r="E506" s="171"/>
      <c r="F506" s="172"/>
      <c r="G506" s="578" t="s">
        <v>55</v>
      </c>
      <c r="H506" s="579"/>
      <c r="I506" s="579"/>
      <c r="J506" s="579"/>
      <c r="K506" s="579"/>
      <c r="L506" s="579"/>
      <c r="M506" s="579"/>
      <c r="N506" s="579"/>
      <c r="O506" s="579"/>
      <c r="P506" s="579"/>
      <c r="Q506" s="579"/>
      <c r="R506" s="579"/>
      <c r="S506" s="579"/>
      <c r="T506" s="579"/>
      <c r="U506" s="579"/>
      <c r="V506" s="579"/>
      <c r="W506" s="579"/>
      <c r="X506" s="579"/>
      <c r="Y506" s="579"/>
      <c r="Z506" s="579"/>
      <c r="AA506" s="579"/>
      <c r="AB506" s="579"/>
      <c r="AC506" s="579"/>
      <c r="AD506" s="579"/>
      <c r="AE506" s="580"/>
    </row>
    <row r="507" spans="2:32" ht="30.75" customHeight="1" thickBot="1" x14ac:dyDescent="0.25">
      <c r="B507" s="173"/>
      <c r="C507" s="174"/>
      <c r="D507" s="174"/>
      <c r="E507" s="174"/>
      <c r="F507" s="175"/>
      <c r="G507" s="179" t="s">
        <v>189</v>
      </c>
      <c r="H507" s="180"/>
      <c r="I507" s="180"/>
      <c r="J507" s="180"/>
      <c r="K507" s="181"/>
      <c r="L507" s="179" t="s">
        <v>276</v>
      </c>
      <c r="M507" s="180"/>
      <c r="N507" s="180"/>
      <c r="O507" s="180"/>
      <c r="P507" s="181"/>
      <c r="Q507" s="179" t="s">
        <v>277</v>
      </c>
      <c r="R507" s="180"/>
      <c r="S507" s="180"/>
      <c r="T507" s="180"/>
      <c r="U507" s="181"/>
      <c r="V507" s="179" t="s">
        <v>278</v>
      </c>
      <c r="W507" s="180"/>
      <c r="X507" s="180"/>
      <c r="Y507" s="180"/>
      <c r="Z507" s="181"/>
      <c r="AA507" s="179" t="s">
        <v>174</v>
      </c>
      <c r="AB507" s="180"/>
      <c r="AC507" s="180"/>
      <c r="AD507" s="180"/>
      <c r="AE507" s="181"/>
    </row>
    <row r="508" spans="2:32" ht="28.5" customHeight="1" thickBot="1" x14ac:dyDescent="0.25">
      <c r="B508" s="570" t="s">
        <v>279</v>
      </c>
      <c r="C508" s="571"/>
      <c r="D508" s="571"/>
      <c r="E508" s="571"/>
      <c r="F508" s="572"/>
      <c r="G508" s="581">
        <f>SUM(G509:K509)</f>
        <v>0</v>
      </c>
      <c r="H508" s="582"/>
      <c r="I508" s="582"/>
      <c r="J508" s="582"/>
      <c r="K508" s="583"/>
      <c r="L508" s="581">
        <f>SUM(L509:P509)</f>
        <v>0</v>
      </c>
      <c r="M508" s="582"/>
      <c r="N508" s="582"/>
      <c r="O508" s="582"/>
      <c r="P508" s="583"/>
      <c r="Q508" s="581">
        <f>SUM(Q509:U509)</f>
        <v>0</v>
      </c>
      <c r="R508" s="582"/>
      <c r="S508" s="582"/>
      <c r="T508" s="582"/>
      <c r="U508" s="583"/>
      <c r="V508" s="581">
        <v>0</v>
      </c>
      <c r="W508" s="582"/>
      <c r="X508" s="582"/>
      <c r="Y508" s="582"/>
      <c r="Z508" s="584"/>
      <c r="AA508" s="585">
        <f>SUM(G508:Z508)</f>
        <v>0</v>
      </c>
      <c r="AB508" s="586"/>
      <c r="AC508" s="586"/>
      <c r="AD508" s="586"/>
      <c r="AE508" s="587"/>
    </row>
    <row r="509" spans="2:32" ht="21.75" customHeight="1" thickBot="1" x14ac:dyDescent="0.25">
      <c r="B509" s="598" t="s">
        <v>280</v>
      </c>
      <c r="C509" s="599"/>
      <c r="D509" s="599"/>
      <c r="E509" s="599"/>
      <c r="F509" s="600"/>
      <c r="G509" s="581">
        <v>0</v>
      </c>
      <c r="H509" s="582"/>
      <c r="I509" s="582"/>
      <c r="J509" s="582"/>
      <c r="K509" s="584"/>
      <c r="L509" s="601"/>
      <c r="M509" s="582"/>
      <c r="N509" s="582"/>
      <c r="O509" s="582"/>
      <c r="P509" s="584"/>
      <c r="Q509" s="601">
        <v>0</v>
      </c>
      <c r="R509" s="582"/>
      <c r="S509" s="582"/>
      <c r="T509" s="582"/>
      <c r="U509" s="584"/>
      <c r="V509" s="601">
        <v>0</v>
      </c>
      <c r="W509" s="582"/>
      <c r="X509" s="582"/>
      <c r="Y509" s="582"/>
      <c r="Z509" s="584"/>
      <c r="AA509" s="585">
        <f t="shared" ref="AA509" si="4">SUM(G509:Z509)</f>
        <v>0</v>
      </c>
      <c r="AB509" s="586"/>
      <c r="AC509" s="586"/>
      <c r="AD509" s="586"/>
      <c r="AE509" s="587"/>
    </row>
    <row r="510" spans="2:32" ht="28.5" customHeight="1" thickBot="1" x14ac:dyDescent="0.25">
      <c r="B510" s="570" t="s">
        <v>281</v>
      </c>
      <c r="C510" s="571"/>
      <c r="D510" s="571"/>
      <c r="E510" s="571"/>
      <c r="F510" s="572"/>
      <c r="G510" s="581">
        <f>SUM(G511:K518)</f>
        <v>44265.979999999996</v>
      </c>
      <c r="H510" s="582"/>
      <c r="I510" s="582"/>
      <c r="J510" s="582"/>
      <c r="K510" s="583"/>
      <c r="L510" s="581">
        <f>SUM(L511:P518)</f>
        <v>71492.7</v>
      </c>
      <c r="M510" s="582"/>
      <c r="N510" s="582"/>
      <c r="O510" s="582"/>
      <c r="P510" s="583"/>
      <c r="Q510" s="581">
        <f>SUM(Q511:U518)</f>
        <v>-47265.979999999996</v>
      </c>
      <c r="R510" s="582"/>
      <c r="S510" s="582"/>
      <c r="T510" s="582"/>
      <c r="U510" s="583"/>
      <c r="V510" s="581">
        <f>SUM(V511:Z518)</f>
        <v>0</v>
      </c>
      <c r="W510" s="582"/>
      <c r="X510" s="582"/>
      <c r="Y510" s="582"/>
      <c r="Z510" s="584"/>
      <c r="AA510" s="585">
        <f>SUM(AA511:AE518)</f>
        <v>68492.7</v>
      </c>
      <c r="AB510" s="586"/>
      <c r="AC510" s="586"/>
      <c r="AD510" s="586"/>
      <c r="AE510" s="587"/>
    </row>
    <row r="511" spans="2:32" ht="21.75" customHeight="1" thickBot="1" x14ac:dyDescent="0.25">
      <c r="B511" s="161" t="s">
        <v>282</v>
      </c>
      <c r="C511" s="162"/>
      <c r="D511" s="162"/>
      <c r="E511" s="162"/>
      <c r="F511" s="163"/>
      <c r="G511" s="164">
        <v>5000</v>
      </c>
      <c r="H511" s="165"/>
      <c r="I511" s="165"/>
      <c r="J511" s="165"/>
      <c r="K511" s="590"/>
      <c r="L511" s="555">
        <v>5000</v>
      </c>
      <c r="M511" s="165"/>
      <c r="N511" s="165"/>
      <c r="O511" s="165"/>
      <c r="P511" s="590"/>
      <c r="Q511" s="555">
        <v>-5000</v>
      </c>
      <c r="R511" s="165"/>
      <c r="S511" s="165"/>
      <c r="T511" s="165"/>
      <c r="U511" s="590"/>
      <c r="V511" s="555"/>
      <c r="W511" s="165"/>
      <c r="X511" s="165"/>
      <c r="Y511" s="165"/>
      <c r="Z511" s="590"/>
      <c r="AA511" s="589">
        <f t="shared" ref="AA511" si="5">SUM(G511:Z511)</f>
        <v>5000</v>
      </c>
      <c r="AB511" s="294"/>
      <c r="AC511" s="294"/>
      <c r="AD511" s="294"/>
      <c r="AE511" s="569"/>
    </row>
    <row r="512" spans="2:32" ht="36" customHeight="1" x14ac:dyDescent="0.2">
      <c r="B512" s="143" t="s">
        <v>283</v>
      </c>
      <c r="C512" s="144"/>
      <c r="D512" s="144"/>
      <c r="E512" s="144"/>
      <c r="F512" s="145"/>
      <c r="G512" s="146">
        <v>1765</v>
      </c>
      <c r="H512" s="147"/>
      <c r="I512" s="147"/>
      <c r="J512" s="147"/>
      <c r="K512" s="588"/>
      <c r="L512" s="535">
        <v>1094</v>
      </c>
      <c r="M512" s="147"/>
      <c r="N512" s="147"/>
      <c r="O512" s="147"/>
      <c r="P512" s="588"/>
      <c r="Q512" s="535">
        <v>-1765</v>
      </c>
      <c r="R512" s="147"/>
      <c r="S512" s="147"/>
      <c r="T512" s="147"/>
      <c r="U512" s="588"/>
      <c r="V512" s="535">
        <v>0</v>
      </c>
      <c r="W512" s="147"/>
      <c r="X512" s="147"/>
      <c r="Y512" s="147"/>
      <c r="Z512" s="588"/>
      <c r="AA512" s="589">
        <f>SUM(G512:Z512)</f>
        <v>1094</v>
      </c>
      <c r="AB512" s="294"/>
      <c r="AC512" s="294"/>
      <c r="AD512" s="294"/>
      <c r="AE512" s="569"/>
    </row>
    <row r="513" spans="2:32" ht="21.75" customHeight="1" x14ac:dyDescent="0.2">
      <c r="B513" s="143" t="s">
        <v>284</v>
      </c>
      <c r="C513" s="144"/>
      <c r="D513" s="144"/>
      <c r="E513" s="144"/>
      <c r="F513" s="145"/>
      <c r="G513" s="146">
        <v>2342</v>
      </c>
      <c r="H513" s="147"/>
      <c r="I513" s="147"/>
      <c r="J513" s="147"/>
      <c r="K513" s="588"/>
      <c r="L513" s="535">
        <v>5239</v>
      </c>
      <c r="M513" s="147"/>
      <c r="N513" s="147"/>
      <c r="O513" s="147"/>
      <c r="P513" s="588"/>
      <c r="Q513" s="535">
        <v>-5342</v>
      </c>
      <c r="R513" s="147"/>
      <c r="S513" s="147"/>
      <c r="T513" s="147"/>
      <c r="U513" s="588"/>
      <c r="V513" s="535">
        <v>0</v>
      </c>
      <c r="W513" s="147"/>
      <c r="X513" s="147"/>
      <c r="Y513" s="147"/>
      <c r="Z513" s="588"/>
      <c r="AA513" s="266">
        <f t="shared" ref="AA513:AA518" si="6">SUM(G513:Z513)</f>
        <v>2239</v>
      </c>
      <c r="AB513" s="159"/>
      <c r="AC513" s="159"/>
      <c r="AD513" s="159"/>
      <c r="AE513" s="160"/>
    </row>
    <row r="514" spans="2:32" ht="32.25" customHeight="1" x14ac:dyDescent="0.2">
      <c r="B514" s="143" t="s">
        <v>285</v>
      </c>
      <c r="C514" s="144"/>
      <c r="D514" s="144"/>
      <c r="E514" s="144"/>
      <c r="F514" s="145"/>
      <c r="G514" s="146">
        <v>25799.34</v>
      </c>
      <c r="H514" s="147"/>
      <c r="I514" s="147"/>
      <c r="J514" s="147"/>
      <c r="K514" s="588"/>
      <c r="L514" s="535">
        <v>26158.62</v>
      </c>
      <c r="M514" s="147"/>
      <c r="N514" s="147"/>
      <c r="O514" s="147"/>
      <c r="P514" s="588"/>
      <c r="Q514" s="535">
        <v>-25799.34</v>
      </c>
      <c r="R514" s="147"/>
      <c r="S514" s="147"/>
      <c r="T514" s="147"/>
      <c r="U514" s="588"/>
      <c r="V514" s="535"/>
      <c r="W514" s="147"/>
      <c r="X514" s="147"/>
      <c r="Y514" s="147"/>
      <c r="Z514" s="588"/>
      <c r="AA514" s="266">
        <f t="shared" si="6"/>
        <v>26158.62</v>
      </c>
      <c r="AB514" s="159"/>
      <c r="AC514" s="159"/>
      <c r="AD514" s="159"/>
      <c r="AE514" s="160"/>
    </row>
    <row r="515" spans="2:32" ht="32.25" customHeight="1" x14ac:dyDescent="0.2">
      <c r="B515" s="143" t="s">
        <v>286</v>
      </c>
      <c r="C515" s="144"/>
      <c r="D515" s="144"/>
      <c r="E515" s="144"/>
      <c r="F515" s="145"/>
      <c r="G515" s="146">
        <v>8936.31</v>
      </c>
      <c r="H515" s="147"/>
      <c r="I515" s="147"/>
      <c r="J515" s="147"/>
      <c r="K515" s="588"/>
      <c r="L515" s="535">
        <v>9001.08</v>
      </c>
      <c r="M515" s="147"/>
      <c r="N515" s="147"/>
      <c r="O515" s="147"/>
      <c r="P515" s="588"/>
      <c r="Q515" s="535">
        <v>-8936.31</v>
      </c>
      <c r="R515" s="147"/>
      <c r="S515" s="147"/>
      <c r="T515" s="147"/>
      <c r="U515" s="588"/>
      <c r="V515" s="535"/>
      <c r="W515" s="147"/>
      <c r="X515" s="147"/>
      <c r="Y515" s="147"/>
      <c r="Z515" s="588"/>
      <c r="AA515" s="266">
        <f t="shared" si="6"/>
        <v>9001.08</v>
      </c>
      <c r="AB515" s="159"/>
      <c r="AC515" s="159"/>
      <c r="AD515" s="159"/>
      <c r="AE515" s="160"/>
    </row>
    <row r="516" spans="2:32" ht="21.75" customHeight="1" x14ac:dyDescent="0.2">
      <c r="B516" s="143" t="s">
        <v>287</v>
      </c>
      <c r="C516" s="144"/>
      <c r="D516" s="144"/>
      <c r="E516" s="144"/>
      <c r="F516" s="145"/>
      <c r="G516" s="146"/>
      <c r="H516" s="147"/>
      <c r="I516" s="147"/>
      <c r="J516" s="147"/>
      <c r="K516" s="588"/>
      <c r="L516" s="535"/>
      <c r="M516" s="147"/>
      <c r="N516" s="147"/>
      <c r="O516" s="147"/>
      <c r="P516" s="588"/>
      <c r="Q516" s="535"/>
      <c r="R516" s="147"/>
      <c r="S516" s="147"/>
      <c r="T516" s="147"/>
      <c r="U516" s="588"/>
      <c r="V516" s="535"/>
      <c r="W516" s="147"/>
      <c r="X516" s="147"/>
      <c r="Y516" s="147"/>
      <c r="Z516" s="588"/>
      <c r="AA516" s="266">
        <f t="shared" si="6"/>
        <v>0</v>
      </c>
      <c r="AB516" s="159"/>
      <c r="AC516" s="159"/>
      <c r="AD516" s="159"/>
      <c r="AE516" s="160"/>
    </row>
    <row r="517" spans="2:32" ht="21.75" customHeight="1" x14ac:dyDescent="0.2">
      <c r="B517" s="143" t="s">
        <v>288</v>
      </c>
      <c r="C517" s="144"/>
      <c r="D517" s="144"/>
      <c r="E517" s="144"/>
      <c r="F517" s="145"/>
      <c r="G517" s="146"/>
      <c r="H517" s="147"/>
      <c r="I517" s="147"/>
      <c r="J517" s="147"/>
      <c r="K517" s="588"/>
      <c r="L517" s="535"/>
      <c r="M517" s="147"/>
      <c r="N517" s="147"/>
      <c r="O517" s="147"/>
      <c r="P517" s="588"/>
      <c r="Q517" s="535"/>
      <c r="R517" s="147"/>
      <c r="S517" s="147"/>
      <c r="T517" s="147"/>
      <c r="U517" s="588"/>
      <c r="V517" s="535"/>
      <c r="W517" s="147"/>
      <c r="X517" s="147"/>
      <c r="Y517" s="147"/>
      <c r="Z517" s="588"/>
      <c r="AA517" s="266">
        <f t="shared" si="6"/>
        <v>0</v>
      </c>
      <c r="AB517" s="159"/>
      <c r="AC517" s="159"/>
      <c r="AD517" s="159"/>
      <c r="AE517" s="160"/>
    </row>
    <row r="518" spans="2:32" ht="21.75" customHeight="1" thickBot="1" x14ac:dyDescent="0.25">
      <c r="B518" s="300" t="s">
        <v>289</v>
      </c>
      <c r="C518" s="301"/>
      <c r="D518" s="301"/>
      <c r="E518" s="301"/>
      <c r="F518" s="302"/>
      <c r="G518" s="303">
        <v>423.33</v>
      </c>
      <c r="H518" s="204"/>
      <c r="I518" s="204"/>
      <c r="J518" s="204"/>
      <c r="K518" s="576"/>
      <c r="L518" s="577">
        <v>25000</v>
      </c>
      <c r="M518" s="204"/>
      <c r="N518" s="204"/>
      <c r="O518" s="204"/>
      <c r="P518" s="576"/>
      <c r="Q518" s="577">
        <v>-423.33</v>
      </c>
      <c r="R518" s="204"/>
      <c r="S518" s="204"/>
      <c r="T518" s="204"/>
      <c r="U518" s="576"/>
      <c r="V518" s="792"/>
      <c r="W518" s="793"/>
      <c r="X518" s="793"/>
      <c r="Y518" s="793"/>
      <c r="Z518" s="794"/>
      <c r="AA518" s="246">
        <f t="shared" si="6"/>
        <v>25000</v>
      </c>
      <c r="AB518" s="207"/>
      <c r="AC518" s="207"/>
      <c r="AD518" s="207"/>
      <c r="AE518" s="208"/>
      <c r="AF518" s="39"/>
    </row>
    <row r="519" spans="2:32" ht="14.25" customHeight="1" x14ac:dyDescent="0.2"/>
    <row r="520" spans="2:32" ht="54" customHeight="1" x14ac:dyDescent="0.2">
      <c r="B520" s="133" t="s">
        <v>577</v>
      </c>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3"/>
      <c r="AD520" s="133"/>
      <c r="AE520" s="133"/>
    </row>
    <row r="521" spans="2:32" ht="14.25" customHeight="1" x14ac:dyDescent="0.2">
      <c r="B521" s="29" t="s">
        <v>290</v>
      </c>
      <c r="C521" s="73"/>
      <c r="D521" s="73"/>
      <c r="E521" s="73"/>
      <c r="F521" s="73"/>
    </row>
    <row r="523" spans="2:32" ht="14.25" customHeight="1" x14ac:dyDescent="0.2">
      <c r="B523" s="391" t="s">
        <v>291</v>
      </c>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row>
    <row r="524" spans="2:32" ht="14.25" customHeight="1" thickBot="1" x14ac:dyDescent="0.25"/>
    <row r="525" spans="2:32" ht="24.95" customHeight="1" thickBot="1" x14ac:dyDescent="0.25">
      <c r="B525" s="280" t="s">
        <v>223</v>
      </c>
      <c r="C525" s="281"/>
      <c r="D525" s="281"/>
      <c r="E525" s="281"/>
      <c r="F525" s="281"/>
      <c r="G525" s="281"/>
      <c r="H525" s="281"/>
      <c r="I525" s="281"/>
      <c r="J525" s="281"/>
      <c r="K525" s="282"/>
      <c r="L525" s="179" t="s">
        <v>54</v>
      </c>
      <c r="M525" s="180"/>
      <c r="N525" s="180"/>
      <c r="O525" s="180"/>
      <c r="P525" s="180"/>
      <c r="Q525" s="180"/>
      <c r="R525" s="180"/>
      <c r="S525" s="180"/>
      <c r="T525" s="180"/>
      <c r="U525" s="181"/>
      <c r="V525" s="179" t="s">
        <v>55</v>
      </c>
      <c r="W525" s="180"/>
      <c r="X525" s="180"/>
      <c r="Y525" s="180"/>
      <c r="Z525" s="180"/>
      <c r="AA525" s="180"/>
      <c r="AB525" s="180"/>
      <c r="AC525" s="180"/>
      <c r="AD525" s="180"/>
      <c r="AE525" s="181"/>
    </row>
    <row r="526" spans="2:32" ht="24.95" customHeight="1" thickBot="1" x14ac:dyDescent="0.25">
      <c r="B526" s="570" t="s">
        <v>292</v>
      </c>
      <c r="C526" s="571"/>
      <c r="D526" s="571"/>
      <c r="E526" s="571"/>
      <c r="F526" s="571"/>
      <c r="G526" s="571"/>
      <c r="H526" s="571"/>
      <c r="I526" s="571"/>
      <c r="J526" s="571"/>
      <c r="K526" s="572"/>
      <c r="L526" s="573">
        <f>SUM(L527:U528)</f>
        <v>0</v>
      </c>
      <c r="M526" s="574"/>
      <c r="N526" s="574"/>
      <c r="O526" s="574"/>
      <c r="P526" s="574"/>
      <c r="Q526" s="574"/>
      <c r="R526" s="574"/>
      <c r="S526" s="574"/>
      <c r="T526" s="574"/>
      <c r="U526" s="575"/>
      <c r="V526" s="573">
        <f>SUM(V527:AE528)</f>
        <v>0</v>
      </c>
      <c r="W526" s="574"/>
      <c r="X526" s="574"/>
      <c r="Y526" s="574"/>
      <c r="Z526" s="574"/>
      <c r="AA526" s="574"/>
      <c r="AB526" s="574"/>
      <c r="AC526" s="574"/>
      <c r="AD526" s="574"/>
      <c r="AE526" s="575"/>
    </row>
    <row r="527" spans="2:32" ht="24.95" customHeight="1" x14ac:dyDescent="0.2">
      <c r="B527" s="161" t="s">
        <v>293</v>
      </c>
      <c r="C527" s="162"/>
      <c r="D527" s="162"/>
      <c r="E527" s="162"/>
      <c r="F527" s="162"/>
      <c r="G527" s="162"/>
      <c r="H527" s="162"/>
      <c r="I527" s="162"/>
      <c r="J527" s="162"/>
      <c r="K527" s="163"/>
      <c r="L527" s="164"/>
      <c r="M527" s="165"/>
      <c r="N527" s="165"/>
      <c r="O527" s="165"/>
      <c r="P527" s="165"/>
      <c r="Q527" s="165"/>
      <c r="R527" s="165"/>
      <c r="S527" s="165"/>
      <c r="T527" s="165"/>
      <c r="U527" s="166"/>
      <c r="V527" s="164"/>
      <c r="W527" s="165"/>
      <c r="X527" s="165"/>
      <c r="Y527" s="165"/>
      <c r="Z527" s="165"/>
      <c r="AA527" s="165"/>
      <c r="AB527" s="165"/>
      <c r="AC527" s="165"/>
      <c r="AD527" s="165"/>
      <c r="AE527" s="166"/>
    </row>
    <row r="528" spans="2:32" ht="24.95" customHeight="1" x14ac:dyDescent="0.2">
      <c r="B528" s="143" t="s">
        <v>294</v>
      </c>
      <c r="C528" s="144"/>
      <c r="D528" s="144"/>
      <c r="E528" s="144"/>
      <c r="F528" s="144"/>
      <c r="G528" s="144"/>
      <c r="H528" s="144"/>
      <c r="I528" s="144"/>
      <c r="J528" s="144"/>
      <c r="K528" s="145"/>
      <c r="L528" s="158">
        <v>0</v>
      </c>
      <c r="M528" s="159"/>
      <c r="N528" s="159"/>
      <c r="O528" s="159"/>
      <c r="P528" s="159"/>
      <c r="Q528" s="159"/>
      <c r="R528" s="159"/>
      <c r="S528" s="159"/>
      <c r="T528" s="159"/>
      <c r="U528" s="160"/>
      <c r="V528" s="158"/>
      <c r="W528" s="159"/>
      <c r="X528" s="159"/>
      <c r="Y528" s="159"/>
      <c r="Z528" s="159"/>
      <c r="AA528" s="159"/>
      <c r="AB528" s="159"/>
      <c r="AC528" s="159"/>
      <c r="AD528" s="159"/>
      <c r="AE528" s="160"/>
    </row>
    <row r="529" spans="1:31" ht="24.95" customHeight="1" thickBot="1" x14ac:dyDescent="0.25">
      <c r="B529" s="385" t="s">
        <v>295</v>
      </c>
      <c r="C529" s="386"/>
      <c r="D529" s="386"/>
      <c r="E529" s="386"/>
      <c r="F529" s="386"/>
      <c r="G529" s="386"/>
      <c r="H529" s="386"/>
      <c r="I529" s="386"/>
      <c r="J529" s="386"/>
      <c r="K529" s="387"/>
      <c r="L529" s="531">
        <f>SUM(L530:U531)</f>
        <v>512486.3</v>
      </c>
      <c r="M529" s="532"/>
      <c r="N529" s="532"/>
      <c r="O529" s="532"/>
      <c r="P529" s="532"/>
      <c r="Q529" s="532"/>
      <c r="R529" s="532"/>
      <c r="S529" s="532"/>
      <c r="T529" s="532"/>
      <c r="U529" s="533"/>
      <c r="V529" s="531">
        <f>SUM(V530:AE531)</f>
        <v>1545851.19</v>
      </c>
      <c r="W529" s="532"/>
      <c r="X529" s="532"/>
      <c r="Y529" s="532"/>
      <c r="Z529" s="532"/>
      <c r="AA529" s="532"/>
      <c r="AB529" s="532"/>
      <c r="AC529" s="532"/>
      <c r="AD529" s="532"/>
      <c r="AE529" s="533"/>
    </row>
    <row r="530" spans="1:31" ht="24.95" customHeight="1" x14ac:dyDescent="0.2">
      <c r="B530" s="161" t="s">
        <v>296</v>
      </c>
      <c r="C530" s="162"/>
      <c r="D530" s="162"/>
      <c r="E530" s="162"/>
      <c r="F530" s="162"/>
      <c r="G530" s="162"/>
      <c r="H530" s="162"/>
      <c r="I530" s="162"/>
      <c r="J530" s="162"/>
      <c r="K530" s="163"/>
      <c r="L530" s="293">
        <v>347307.48</v>
      </c>
      <c r="M530" s="294"/>
      <c r="N530" s="294"/>
      <c r="O530" s="294"/>
      <c r="P530" s="294"/>
      <c r="Q530" s="294"/>
      <c r="R530" s="294"/>
      <c r="S530" s="294"/>
      <c r="T530" s="294"/>
      <c r="U530" s="569"/>
      <c r="V530" s="293">
        <v>991831.5</v>
      </c>
      <c r="W530" s="294"/>
      <c r="X530" s="294"/>
      <c r="Y530" s="294"/>
      <c r="Z530" s="294"/>
      <c r="AA530" s="294"/>
      <c r="AB530" s="294"/>
      <c r="AC530" s="294"/>
      <c r="AD530" s="294"/>
      <c r="AE530" s="569"/>
    </row>
    <row r="531" spans="1:31" ht="24.95" customHeight="1" x14ac:dyDescent="0.2">
      <c r="B531" s="143" t="s">
        <v>297</v>
      </c>
      <c r="C531" s="144"/>
      <c r="D531" s="144"/>
      <c r="E531" s="144"/>
      <c r="F531" s="144"/>
      <c r="G531" s="144"/>
      <c r="H531" s="144"/>
      <c r="I531" s="144"/>
      <c r="J531" s="144"/>
      <c r="K531" s="145"/>
      <c r="L531" s="158">
        <v>165178.82</v>
      </c>
      <c r="M531" s="159"/>
      <c r="N531" s="159"/>
      <c r="O531" s="159"/>
      <c r="P531" s="159"/>
      <c r="Q531" s="159"/>
      <c r="R531" s="159"/>
      <c r="S531" s="159"/>
      <c r="T531" s="159"/>
      <c r="U531" s="160"/>
      <c r="V531" s="158">
        <v>554019.68999999994</v>
      </c>
      <c r="W531" s="159"/>
      <c r="X531" s="159"/>
      <c r="Y531" s="159"/>
      <c r="Z531" s="159"/>
      <c r="AA531" s="159"/>
      <c r="AB531" s="159"/>
      <c r="AC531" s="159"/>
      <c r="AD531" s="159"/>
      <c r="AE531" s="160"/>
    </row>
    <row r="532" spans="1:31" ht="41.25" customHeight="1" x14ac:dyDescent="0.2">
      <c r="B532" s="568" t="s">
        <v>578</v>
      </c>
      <c r="C532" s="568"/>
      <c r="D532" s="568"/>
      <c r="E532" s="568"/>
      <c r="F532" s="568"/>
      <c r="G532" s="568"/>
      <c r="H532" s="568"/>
      <c r="I532" s="568"/>
      <c r="J532" s="568"/>
      <c r="K532" s="568"/>
      <c r="L532" s="568"/>
      <c r="M532" s="568"/>
      <c r="N532" s="568"/>
      <c r="O532" s="568"/>
      <c r="P532" s="568"/>
      <c r="Q532" s="568"/>
      <c r="R532" s="568"/>
      <c r="S532" s="568"/>
      <c r="T532" s="568"/>
      <c r="U532" s="568"/>
      <c r="V532" s="568"/>
      <c r="W532" s="568"/>
      <c r="X532" s="568"/>
      <c r="Y532" s="568"/>
      <c r="Z532" s="568"/>
      <c r="AA532" s="568"/>
      <c r="AB532" s="568"/>
      <c r="AC532" s="568"/>
      <c r="AD532" s="568"/>
      <c r="AE532" s="568"/>
    </row>
    <row r="533" spans="1:31" s="37" customFormat="1" ht="14.25" customHeight="1" x14ac:dyDescent="0.2">
      <c r="B533" s="304" t="s">
        <v>586</v>
      </c>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c r="AE533" s="304"/>
    </row>
    <row r="534" spans="1:31" ht="14.25" customHeight="1" x14ac:dyDescent="0.2">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row>
    <row r="535" spans="1:31" ht="14.25" customHeight="1" x14ac:dyDescent="0.2">
      <c r="A535" s="38"/>
      <c r="B535" s="24" t="s">
        <v>298</v>
      </c>
      <c r="C535" s="3"/>
      <c r="D535" s="3"/>
      <c r="E535" s="3"/>
      <c r="F535" s="3"/>
      <c r="G535" s="3"/>
      <c r="H535" s="3"/>
      <c r="I535" s="3"/>
      <c r="J535" s="3"/>
      <c r="K535" s="3"/>
    </row>
    <row r="537" spans="1:31" ht="14.25" customHeight="1" x14ac:dyDescent="0.2">
      <c r="B537" s="391" t="s">
        <v>299</v>
      </c>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row>
    <row r="538" spans="1:31" ht="20.25" customHeight="1" thickBot="1" x14ac:dyDescent="0.25"/>
    <row r="539" spans="1:31" ht="24.95" customHeight="1" thickBot="1" x14ac:dyDescent="0.25">
      <c r="B539" s="280" t="s">
        <v>223</v>
      </c>
      <c r="C539" s="281"/>
      <c r="D539" s="281"/>
      <c r="E539" s="281"/>
      <c r="F539" s="281"/>
      <c r="G539" s="281"/>
      <c r="H539" s="281"/>
      <c r="I539" s="281"/>
      <c r="J539" s="281"/>
      <c r="K539" s="282"/>
      <c r="L539" s="179" t="s">
        <v>54</v>
      </c>
      <c r="M539" s="180"/>
      <c r="N539" s="180"/>
      <c r="O539" s="180"/>
      <c r="P539" s="180"/>
      <c r="Q539" s="180"/>
      <c r="R539" s="180"/>
      <c r="S539" s="180"/>
      <c r="T539" s="180"/>
      <c r="U539" s="181"/>
      <c r="V539" s="280" t="s">
        <v>55</v>
      </c>
      <c r="W539" s="281"/>
      <c r="X539" s="281"/>
      <c r="Y539" s="281"/>
      <c r="Z539" s="281"/>
      <c r="AA539" s="281"/>
      <c r="AB539" s="281"/>
      <c r="AC539" s="281"/>
      <c r="AD539" s="281"/>
      <c r="AE539" s="282"/>
    </row>
    <row r="540" spans="1:31" ht="37.5" customHeight="1" x14ac:dyDescent="0.2">
      <c r="B540" s="337" t="s">
        <v>300</v>
      </c>
      <c r="C540" s="338"/>
      <c r="D540" s="338"/>
      <c r="E540" s="338"/>
      <c r="F540" s="338"/>
      <c r="G540" s="338"/>
      <c r="H540" s="338"/>
      <c r="I540" s="338"/>
      <c r="J540" s="338"/>
      <c r="K540" s="339"/>
      <c r="L540" s="565"/>
      <c r="M540" s="566"/>
      <c r="N540" s="566"/>
      <c r="O540" s="566"/>
      <c r="P540" s="566"/>
      <c r="Q540" s="566"/>
      <c r="R540" s="566"/>
      <c r="S540" s="566"/>
      <c r="T540" s="566"/>
      <c r="U540" s="567"/>
      <c r="V540" s="565"/>
      <c r="W540" s="566"/>
      <c r="X540" s="566"/>
      <c r="Y540" s="566"/>
      <c r="Z540" s="566"/>
      <c r="AA540" s="566"/>
      <c r="AB540" s="566"/>
      <c r="AC540" s="566"/>
      <c r="AD540" s="566"/>
      <c r="AE540" s="567"/>
    </row>
    <row r="541" spans="1:31" ht="14.25" customHeight="1" x14ac:dyDescent="0.2">
      <c r="B541" s="143" t="s">
        <v>301</v>
      </c>
      <c r="C541" s="144"/>
      <c r="D541" s="144"/>
      <c r="E541" s="144"/>
      <c r="F541" s="144"/>
      <c r="G541" s="144"/>
      <c r="H541" s="144"/>
      <c r="I541" s="144"/>
      <c r="J541" s="144"/>
      <c r="K541" s="145"/>
      <c r="L541" s="158">
        <v>0</v>
      </c>
      <c r="M541" s="159"/>
      <c r="N541" s="159"/>
      <c r="O541" s="159"/>
      <c r="P541" s="159"/>
      <c r="Q541" s="159"/>
      <c r="R541" s="159"/>
      <c r="S541" s="159"/>
      <c r="T541" s="159"/>
      <c r="U541" s="160"/>
      <c r="V541" s="146">
        <v>35826</v>
      </c>
      <c r="W541" s="147"/>
      <c r="X541" s="147"/>
      <c r="Y541" s="147"/>
      <c r="Z541" s="147"/>
      <c r="AA541" s="147"/>
      <c r="AB541" s="147"/>
      <c r="AC541" s="147"/>
      <c r="AD541" s="147"/>
      <c r="AE541" s="148"/>
    </row>
    <row r="542" spans="1:31" ht="14.25" customHeight="1" x14ac:dyDescent="0.2">
      <c r="B542" s="143" t="s">
        <v>302</v>
      </c>
      <c r="C542" s="144"/>
      <c r="D542" s="144"/>
      <c r="E542" s="144"/>
      <c r="F542" s="144"/>
      <c r="G542" s="144"/>
      <c r="H542" s="144"/>
      <c r="I542" s="144"/>
      <c r="J542" s="144"/>
      <c r="K542" s="145"/>
      <c r="L542" s="158">
        <v>360074</v>
      </c>
      <c r="M542" s="159"/>
      <c r="N542" s="159"/>
      <c r="O542" s="159"/>
      <c r="P542" s="159"/>
      <c r="Q542" s="159"/>
      <c r="R542" s="159"/>
      <c r="S542" s="159"/>
      <c r="T542" s="159"/>
      <c r="U542" s="160"/>
      <c r="V542" s="146">
        <v>384368</v>
      </c>
      <c r="W542" s="147"/>
      <c r="X542" s="147"/>
      <c r="Y542" s="147"/>
      <c r="Z542" s="147"/>
      <c r="AA542" s="147"/>
      <c r="AB542" s="147"/>
      <c r="AC542" s="147"/>
      <c r="AD542" s="147"/>
      <c r="AE542" s="148"/>
    </row>
    <row r="543" spans="1:31" ht="37.5" customHeight="1" x14ac:dyDescent="0.2">
      <c r="B543" s="401" t="s">
        <v>303</v>
      </c>
      <c r="C543" s="402"/>
      <c r="D543" s="402"/>
      <c r="E543" s="402"/>
      <c r="F543" s="402"/>
      <c r="G543" s="402"/>
      <c r="H543" s="402"/>
      <c r="I543" s="402"/>
      <c r="J543" s="402"/>
      <c r="K543" s="403"/>
      <c r="L543" s="560"/>
      <c r="M543" s="561"/>
      <c r="N543" s="561"/>
      <c r="O543" s="561"/>
      <c r="P543" s="561"/>
      <c r="Q543" s="561"/>
      <c r="R543" s="561"/>
      <c r="S543" s="561"/>
      <c r="T543" s="561"/>
      <c r="U543" s="562"/>
      <c r="V543" s="560"/>
      <c r="W543" s="561"/>
      <c r="X543" s="561"/>
      <c r="Y543" s="561"/>
      <c r="Z543" s="561"/>
      <c r="AA543" s="561"/>
      <c r="AB543" s="561"/>
      <c r="AC543" s="561"/>
      <c r="AD543" s="561"/>
      <c r="AE543" s="562"/>
    </row>
    <row r="544" spans="1:31" ht="14.25" customHeight="1" x14ac:dyDescent="0.2">
      <c r="B544" s="143" t="s">
        <v>301</v>
      </c>
      <c r="C544" s="144"/>
      <c r="D544" s="144"/>
      <c r="E544" s="144"/>
      <c r="F544" s="144"/>
      <c r="G544" s="144"/>
      <c r="H544" s="144"/>
      <c r="I544" s="144"/>
      <c r="J544" s="144"/>
      <c r="K544" s="145"/>
      <c r="L544" s="158">
        <v>16002</v>
      </c>
      <c r="M544" s="159"/>
      <c r="N544" s="159"/>
      <c r="O544" s="159"/>
      <c r="P544" s="159"/>
      <c r="Q544" s="159"/>
      <c r="R544" s="159"/>
      <c r="S544" s="159"/>
      <c r="T544" s="159"/>
      <c r="U544" s="160"/>
      <c r="V544" s="146">
        <v>50520</v>
      </c>
      <c r="W544" s="147"/>
      <c r="X544" s="147"/>
      <c r="Y544" s="147"/>
      <c r="Z544" s="147"/>
      <c r="AA544" s="147"/>
      <c r="AB544" s="147"/>
      <c r="AC544" s="147"/>
      <c r="AD544" s="147"/>
      <c r="AE544" s="148"/>
    </row>
    <row r="545" spans="2:31" ht="14.25" customHeight="1" x14ac:dyDescent="0.2">
      <c r="B545" s="143" t="s">
        <v>302</v>
      </c>
      <c r="C545" s="144"/>
      <c r="D545" s="144"/>
      <c r="E545" s="144"/>
      <c r="F545" s="144"/>
      <c r="G545" s="144"/>
      <c r="H545" s="144"/>
      <c r="I545" s="144"/>
      <c r="J545" s="144"/>
      <c r="K545" s="145"/>
      <c r="L545" s="158">
        <v>14</v>
      </c>
      <c r="M545" s="159"/>
      <c r="N545" s="159"/>
      <c r="O545" s="159"/>
      <c r="P545" s="159"/>
      <c r="Q545" s="159"/>
      <c r="R545" s="159"/>
      <c r="S545" s="159"/>
      <c r="T545" s="159"/>
      <c r="U545" s="160"/>
      <c r="V545" s="146"/>
      <c r="W545" s="147"/>
      <c r="X545" s="147"/>
      <c r="Y545" s="147"/>
      <c r="Z545" s="147"/>
      <c r="AA545" s="147"/>
      <c r="AB545" s="147"/>
      <c r="AC545" s="147"/>
      <c r="AD545" s="147"/>
      <c r="AE545" s="148"/>
    </row>
    <row r="546" spans="2:31" ht="24.95" customHeight="1" x14ac:dyDescent="0.2">
      <c r="B546" s="401" t="s">
        <v>304</v>
      </c>
      <c r="C546" s="402"/>
      <c r="D546" s="402"/>
      <c r="E546" s="402"/>
      <c r="F546" s="402"/>
      <c r="G546" s="402"/>
      <c r="H546" s="402"/>
      <c r="I546" s="402"/>
      <c r="J546" s="402"/>
      <c r="K546" s="403"/>
      <c r="L546" s="560"/>
      <c r="M546" s="561"/>
      <c r="N546" s="561"/>
      <c r="O546" s="561"/>
      <c r="P546" s="561"/>
      <c r="Q546" s="561"/>
      <c r="R546" s="561"/>
      <c r="S546" s="561"/>
      <c r="T546" s="561"/>
      <c r="U546" s="562"/>
      <c r="V546" s="563"/>
      <c r="W546" s="510"/>
      <c r="X546" s="510"/>
      <c r="Y546" s="510"/>
      <c r="Z546" s="510"/>
      <c r="AA546" s="510"/>
      <c r="AB546" s="510"/>
      <c r="AC546" s="510"/>
      <c r="AD546" s="510"/>
      <c r="AE546" s="564"/>
    </row>
    <row r="547" spans="2:31" ht="24.95" customHeight="1" x14ac:dyDescent="0.2">
      <c r="B547" s="401" t="s">
        <v>305</v>
      </c>
      <c r="C547" s="402"/>
      <c r="D547" s="402"/>
      <c r="E547" s="402"/>
      <c r="F547" s="402"/>
      <c r="G547" s="402"/>
      <c r="H547" s="402"/>
      <c r="I547" s="402"/>
      <c r="J547" s="402"/>
      <c r="K547" s="403"/>
      <c r="L547" s="560"/>
      <c r="M547" s="561"/>
      <c r="N547" s="561"/>
      <c r="O547" s="561"/>
      <c r="P547" s="561"/>
      <c r="Q547" s="561"/>
      <c r="R547" s="561"/>
      <c r="S547" s="561"/>
      <c r="T547" s="561"/>
      <c r="U547" s="562"/>
      <c r="V547" s="563"/>
      <c r="W547" s="510"/>
      <c r="X547" s="510"/>
      <c r="Y547" s="510"/>
      <c r="Z547" s="510"/>
      <c r="AA547" s="510"/>
      <c r="AB547" s="510"/>
      <c r="AC547" s="510"/>
      <c r="AD547" s="510"/>
      <c r="AE547" s="564"/>
    </row>
    <row r="548" spans="2:31" ht="14.25" customHeight="1" x14ac:dyDescent="0.2">
      <c r="B548" s="401" t="s">
        <v>306</v>
      </c>
      <c r="C548" s="402"/>
      <c r="D548" s="402"/>
      <c r="E548" s="402"/>
      <c r="F548" s="402"/>
      <c r="G548" s="402"/>
      <c r="H548" s="402"/>
      <c r="I548" s="402"/>
      <c r="J548" s="402"/>
      <c r="K548" s="403"/>
      <c r="L548" s="560">
        <v>21</v>
      </c>
      <c r="M548" s="561"/>
      <c r="N548" s="561"/>
      <c r="O548" s="561"/>
      <c r="P548" s="561"/>
      <c r="Q548" s="561"/>
      <c r="R548" s="561"/>
      <c r="S548" s="561"/>
      <c r="T548" s="561"/>
      <c r="U548" s="562"/>
      <c r="V548" s="563">
        <v>21</v>
      </c>
      <c r="W548" s="510"/>
      <c r="X548" s="510"/>
      <c r="Y548" s="510"/>
      <c r="Z548" s="510"/>
      <c r="AA548" s="510"/>
      <c r="AB548" s="510"/>
      <c r="AC548" s="510"/>
      <c r="AD548" s="510"/>
      <c r="AE548" s="564"/>
    </row>
    <row r="549" spans="2:31" ht="14.25" customHeight="1" x14ac:dyDescent="0.2">
      <c r="B549" s="401" t="s">
        <v>307</v>
      </c>
      <c r="C549" s="402"/>
      <c r="D549" s="402"/>
      <c r="E549" s="402"/>
      <c r="F549" s="402"/>
      <c r="G549" s="402"/>
      <c r="H549" s="402"/>
      <c r="I549" s="402"/>
      <c r="J549" s="402"/>
      <c r="K549" s="403"/>
      <c r="L549" s="560">
        <v>3360</v>
      </c>
      <c r="M549" s="561"/>
      <c r="N549" s="561"/>
      <c r="O549" s="561"/>
      <c r="P549" s="561"/>
      <c r="Q549" s="561"/>
      <c r="R549" s="561"/>
      <c r="S549" s="561"/>
      <c r="T549" s="561"/>
      <c r="U549" s="562"/>
      <c r="V549" s="563">
        <v>18133</v>
      </c>
      <c r="W549" s="510"/>
      <c r="X549" s="510"/>
      <c r="Y549" s="510"/>
      <c r="Z549" s="510"/>
      <c r="AA549" s="510"/>
      <c r="AB549" s="510"/>
      <c r="AC549" s="510"/>
      <c r="AD549" s="510"/>
      <c r="AE549" s="564"/>
    </row>
    <row r="550" spans="2:31" ht="14.25" customHeight="1" x14ac:dyDescent="0.2">
      <c r="B550" s="401" t="s">
        <v>308</v>
      </c>
      <c r="C550" s="402"/>
      <c r="D550" s="402"/>
      <c r="E550" s="402"/>
      <c r="F550" s="402"/>
      <c r="G550" s="402"/>
      <c r="H550" s="402"/>
      <c r="I550" s="402"/>
      <c r="J550" s="402"/>
      <c r="K550" s="403"/>
      <c r="L550" s="560">
        <v>3360</v>
      </c>
      <c r="M550" s="561"/>
      <c r="N550" s="561"/>
      <c r="O550" s="561"/>
      <c r="P550" s="561"/>
      <c r="Q550" s="561"/>
      <c r="R550" s="561"/>
      <c r="S550" s="561"/>
      <c r="T550" s="561"/>
      <c r="U550" s="562"/>
      <c r="V550" s="563">
        <v>18133</v>
      </c>
      <c r="W550" s="510"/>
      <c r="X550" s="510"/>
      <c r="Y550" s="510"/>
      <c r="Z550" s="510"/>
      <c r="AA550" s="510"/>
      <c r="AB550" s="510"/>
      <c r="AC550" s="510"/>
      <c r="AD550" s="510"/>
      <c r="AE550" s="564"/>
    </row>
    <row r="551" spans="2:31" ht="14.25" customHeight="1" x14ac:dyDescent="0.2">
      <c r="B551" s="152" t="s">
        <v>309</v>
      </c>
      <c r="C551" s="153"/>
      <c r="D551" s="153"/>
      <c r="E551" s="153"/>
      <c r="F551" s="153"/>
      <c r="G551" s="153"/>
      <c r="H551" s="153"/>
      <c r="I551" s="153"/>
      <c r="J551" s="153"/>
      <c r="K551" s="154"/>
      <c r="L551" s="158">
        <f>+V550-L550</f>
        <v>14773</v>
      </c>
      <c r="M551" s="159"/>
      <c r="N551" s="159"/>
      <c r="O551" s="159"/>
      <c r="P551" s="159"/>
      <c r="Q551" s="159"/>
      <c r="R551" s="159"/>
      <c r="S551" s="159"/>
      <c r="T551" s="159"/>
      <c r="U551" s="160"/>
      <c r="V551" s="146">
        <v>-6801</v>
      </c>
      <c r="W551" s="147"/>
      <c r="X551" s="147"/>
      <c r="Y551" s="147"/>
      <c r="Z551" s="147"/>
      <c r="AA551" s="147"/>
      <c r="AB551" s="147"/>
      <c r="AC551" s="147"/>
      <c r="AD551" s="147"/>
      <c r="AE551" s="148"/>
    </row>
    <row r="552" spans="2:31" ht="14.25" customHeight="1" x14ac:dyDescent="0.2">
      <c r="B552" s="143" t="s">
        <v>310</v>
      </c>
      <c r="C552" s="144"/>
      <c r="D552" s="144"/>
      <c r="E552" s="144"/>
      <c r="F552" s="144"/>
      <c r="G552" s="144"/>
      <c r="H552" s="144"/>
      <c r="I552" s="144"/>
      <c r="J552" s="144"/>
      <c r="K552" s="145"/>
      <c r="L552" s="158"/>
      <c r="M552" s="159"/>
      <c r="N552" s="159"/>
      <c r="O552" s="159"/>
      <c r="P552" s="159"/>
      <c r="Q552" s="159"/>
      <c r="R552" s="159"/>
      <c r="S552" s="159"/>
      <c r="T552" s="159"/>
      <c r="U552" s="160"/>
      <c r="V552" s="146"/>
      <c r="W552" s="147"/>
      <c r="X552" s="147"/>
      <c r="Y552" s="147"/>
      <c r="Z552" s="147"/>
      <c r="AA552" s="147"/>
      <c r="AB552" s="147"/>
      <c r="AC552" s="147"/>
      <c r="AD552" s="147"/>
      <c r="AE552" s="148"/>
    </row>
    <row r="553" spans="2:31" ht="14.25" customHeight="1" x14ac:dyDescent="0.2">
      <c r="B553" s="401" t="s">
        <v>311</v>
      </c>
      <c r="C553" s="402"/>
      <c r="D553" s="402"/>
      <c r="E553" s="402"/>
      <c r="F553" s="402"/>
      <c r="G553" s="402"/>
      <c r="H553" s="402"/>
      <c r="I553" s="402"/>
      <c r="J553" s="402"/>
      <c r="K553" s="403"/>
      <c r="L553" s="560">
        <f>SUM(L542,L545)*L548/100</f>
        <v>75618.48</v>
      </c>
      <c r="M553" s="561"/>
      <c r="N553" s="561"/>
      <c r="O553" s="561"/>
      <c r="P553" s="561"/>
      <c r="Q553" s="561"/>
      <c r="R553" s="561"/>
      <c r="S553" s="561"/>
      <c r="T553" s="561"/>
      <c r="U553" s="562"/>
      <c r="V553" s="563">
        <v>80719</v>
      </c>
      <c r="W553" s="510"/>
      <c r="X553" s="510"/>
      <c r="Y553" s="510"/>
      <c r="Z553" s="510"/>
      <c r="AA553" s="510"/>
      <c r="AB553" s="510"/>
      <c r="AC553" s="510"/>
      <c r="AD553" s="510"/>
      <c r="AE553" s="564"/>
    </row>
    <row r="554" spans="2:31" ht="14.25" customHeight="1" x14ac:dyDescent="0.2">
      <c r="B554" s="401" t="s">
        <v>312</v>
      </c>
      <c r="C554" s="402"/>
      <c r="D554" s="402"/>
      <c r="E554" s="402"/>
      <c r="F554" s="402"/>
      <c r="G554" s="402"/>
      <c r="H554" s="402"/>
      <c r="I554" s="402"/>
      <c r="J554" s="402"/>
      <c r="K554" s="403"/>
      <c r="L554" s="560">
        <f>+L553-V553</f>
        <v>-5100.5200000000041</v>
      </c>
      <c r="M554" s="561"/>
      <c r="N554" s="561"/>
      <c r="O554" s="561"/>
      <c r="P554" s="561"/>
      <c r="Q554" s="561"/>
      <c r="R554" s="561"/>
      <c r="S554" s="561"/>
      <c r="T554" s="561"/>
      <c r="U554" s="562"/>
      <c r="V554" s="563">
        <v>7958</v>
      </c>
      <c r="W554" s="510"/>
      <c r="X554" s="510"/>
      <c r="Y554" s="510"/>
      <c r="Z554" s="510"/>
      <c r="AA554" s="510"/>
      <c r="AB554" s="510"/>
      <c r="AC554" s="510"/>
      <c r="AD554" s="510"/>
      <c r="AE554" s="564"/>
    </row>
    <row r="555" spans="2:31" ht="14.25" customHeight="1" x14ac:dyDescent="0.2">
      <c r="B555" s="143" t="s">
        <v>313</v>
      </c>
      <c r="C555" s="144"/>
      <c r="D555" s="144"/>
      <c r="E555" s="144"/>
      <c r="F555" s="144"/>
      <c r="G555" s="144"/>
      <c r="H555" s="144"/>
      <c r="I555" s="144"/>
      <c r="J555" s="144"/>
      <c r="K555" s="145"/>
      <c r="L555" s="158">
        <f>L554</f>
        <v>-5100.5200000000041</v>
      </c>
      <c r="M555" s="159"/>
      <c r="N555" s="159"/>
      <c r="O555" s="159"/>
      <c r="P555" s="159"/>
      <c r="Q555" s="159"/>
      <c r="R555" s="159"/>
      <c r="S555" s="159"/>
      <c r="T555" s="159"/>
      <c r="U555" s="160"/>
      <c r="V555" s="146">
        <f>V554</f>
        <v>7958</v>
      </c>
      <c r="W555" s="147"/>
      <c r="X555" s="147"/>
      <c r="Y555" s="147"/>
      <c r="Z555" s="147"/>
      <c r="AA555" s="147"/>
      <c r="AB555" s="147"/>
      <c r="AC555" s="147"/>
      <c r="AD555" s="147"/>
      <c r="AE555" s="148"/>
    </row>
    <row r="556" spans="2:31" ht="14.25" customHeight="1" x14ac:dyDescent="0.2">
      <c r="B556" s="143" t="s">
        <v>310</v>
      </c>
      <c r="C556" s="144"/>
      <c r="D556" s="144"/>
      <c r="E556" s="144"/>
      <c r="F556" s="144"/>
      <c r="G556" s="144"/>
      <c r="H556" s="144"/>
      <c r="I556" s="144"/>
      <c r="J556" s="144"/>
      <c r="K556" s="145"/>
      <c r="L556" s="158"/>
      <c r="M556" s="159"/>
      <c r="N556" s="159"/>
      <c r="O556" s="159"/>
      <c r="P556" s="159"/>
      <c r="Q556" s="159"/>
      <c r="R556" s="159"/>
      <c r="S556" s="159"/>
      <c r="T556" s="159"/>
      <c r="U556" s="160"/>
      <c r="V556" s="146"/>
      <c r="W556" s="147"/>
      <c r="X556" s="147"/>
      <c r="Y556" s="147"/>
      <c r="Z556" s="147"/>
      <c r="AA556" s="147"/>
      <c r="AB556" s="147"/>
      <c r="AC556" s="147"/>
      <c r="AD556" s="147"/>
      <c r="AE556" s="148"/>
    </row>
    <row r="557" spans="2:31" ht="14.25" customHeight="1" thickBot="1" x14ac:dyDescent="0.25">
      <c r="B557" s="300" t="s">
        <v>314</v>
      </c>
      <c r="C557" s="301"/>
      <c r="D557" s="301"/>
      <c r="E557" s="301"/>
      <c r="F557" s="301"/>
      <c r="G557" s="301"/>
      <c r="H557" s="301"/>
      <c r="I557" s="301"/>
      <c r="J557" s="301"/>
      <c r="K557" s="302"/>
      <c r="L557" s="206"/>
      <c r="M557" s="207"/>
      <c r="N557" s="207"/>
      <c r="O557" s="207"/>
      <c r="P557" s="207"/>
      <c r="Q557" s="207"/>
      <c r="R557" s="207"/>
      <c r="S557" s="207"/>
      <c r="T557" s="207"/>
      <c r="U557" s="208"/>
      <c r="V557" s="303"/>
      <c r="W557" s="204"/>
      <c r="X557" s="204"/>
      <c r="Y557" s="204"/>
      <c r="Z557" s="204"/>
      <c r="AA557" s="204"/>
      <c r="AB557" s="204"/>
      <c r="AC557" s="204"/>
      <c r="AD557" s="204"/>
      <c r="AE557" s="205"/>
    </row>
    <row r="559" spans="2:31" s="14" customFormat="1" ht="14.25" customHeight="1" x14ac:dyDescent="0.2">
      <c r="B559" s="559"/>
      <c r="C559" s="559"/>
      <c r="D559" s="559"/>
      <c r="E559" s="559"/>
      <c r="F559" s="559"/>
      <c r="G559" s="559"/>
      <c r="H559" s="559"/>
      <c r="I559" s="559"/>
      <c r="J559" s="559"/>
      <c r="K559" s="559"/>
      <c r="L559" s="559"/>
      <c r="M559" s="559"/>
      <c r="N559" s="559"/>
      <c r="O559" s="559"/>
      <c r="P559" s="559"/>
      <c r="Q559" s="559"/>
      <c r="R559" s="559"/>
      <c r="S559" s="559"/>
      <c r="T559" s="559"/>
      <c r="U559" s="559"/>
      <c r="V559" s="559"/>
      <c r="W559" s="559"/>
      <c r="X559" s="559"/>
      <c r="Y559" s="559"/>
      <c r="Z559" s="559"/>
      <c r="AA559" s="559"/>
      <c r="AB559" s="559"/>
      <c r="AC559" s="559"/>
      <c r="AD559" s="559"/>
      <c r="AE559" s="559"/>
    </row>
    <row r="561" spans="2:31" ht="14.25" customHeight="1" x14ac:dyDescent="0.2">
      <c r="B561" s="29" t="s">
        <v>315</v>
      </c>
      <c r="C561" s="3"/>
      <c r="D561" s="3"/>
      <c r="E561" s="3"/>
      <c r="F561" s="3"/>
      <c r="G561" s="3"/>
      <c r="H561" s="3"/>
      <c r="I561" s="3"/>
      <c r="J561" s="3"/>
      <c r="K561" s="3"/>
      <c r="L561" s="3"/>
      <c r="M561" s="3"/>
      <c r="N561" s="3"/>
      <c r="O561" s="3"/>
      <c r="P561" s="3"/>
      <c r="Q561" s="3"/>
    </row>
    <row r="562" spans="2:31" ht="14.25" customHeight="1" x14ac:dyDescent="0.2">
      <c r="B562" s="391"/>
      <c r="C562" s="391"/>
      <c r="D562" s="391"/>
      <c r="E562" s="391"/>
      <c r="F562" s="391"/>
      <c r="G562" s="391"/>
      <c r="H562" s="391"/>
      <c r="I562" s="391"/>
      <c r="J562" s="391"/>
      <c r="K562" s="391"/>
      <c r="L562" s="391"/>
      <c r="M562" s="391"/>
      <c r="N562" s="391"/>
      <c r="O562" s="391"/>
      <c r="P562" s="391"/>
      <c r="Q562" s="391"/>
      <c r="R562" s="391"/>
      <c r="S562" s="391"/>
      <c r="T562" s="391"/>
      <c r="U562" s="391"/>
      <c r="V562" s="391"/>
      <c r="W562" s="391"/>
      <c r="X562" s="391"/>
      <c r="Y562" s="391"/>
      <c r="Z562" s="391"/>
      <c r="AA562" s="391"/>
      <c r="AB562" s="391"/>
      <c r="AC562" s="391"/>
      <c r="AD562" s="391"/>
      <c r="AE562" s="391"/>
    </row>
    <row r="563" spans="2:31" ht="14.25" customHeight="1" x14ac:dyDescent="0.2">
      <c r="B563" s="391" t="s">
        <v>316</v>
      </c>
      <c r="C563" s="391"/>
      <c r="D563" s="391"/>
      <c r="E563" s="391"/>
      <c r="F563" s="391"/>
      <c r="G563" s="391"/>
      <c r="H563" s="391"/>
      <c r="I563" s="391"/>
      <c r="J563" s="391"/>
      <c r="K563" s="391"/>
      <c r="L563" s="391"/>
      <c r="M563" s="391"/>
      <c r="N563" s="391"/>
      <c r="O563" s="391"/>
      <c r="P563" s="391"/>
      <c r="Q563" s="391"/>
      <c r="R563" s="391"/>
      <c r="S563" s="391"/>
      <c r="T563" s="391"/>
      <c r="U563" s="391"/>
      <c r="V563" s="391"/>
      <c r="W563" s="391"/>
      <c r="X563" s="391"/>
      <c r="Y563" s="391"/>
      <c r="Z563" s="391"/>
      <c r="AA563" s="391"/>
      <c r="AB563" s="391"/>
      <c r="AC563" s="391"/>
      <c r="AD563" s="391"/>
      <c r="AE563" s="391"/>
    </row>
    <row r="564" spans="2:31" ht="14.25" customHeight="1" thickBot="1" x14ac:dyDescent="0.25"/>
    <row r="565" spans="2:31" ht="24" customHeight="1" thickBot="1" x14ac:dyDescent="0.25">
      <c r="B565" s="280" t="s">
        <v>223</v>
      </c>
      <c r="C565" s="281"/>
      <c r="D565" s="281"/>
      <c r="E565" s="281"/>
      <c r="F565" s="281"/>
      <c r="G565" s="281"/>
      <c r="H565" s="281"/>
      <c r="I565" s="281"/>
      <c r="J565" s="281"/>
      <c r="K565" s="282"/>
      <c r="L565" s="179" t="s">
        <v>54</v>
      </c>
      <c r="M565" s="180"/>
      <c r="N565" s="180"/>
      <c r="O565" s="180"/>
      <c r="P565" s="180"/>
      <c r="Q565" s="180"/>
      <c r="R565" s="180"/>
      <c r="S565" s="180"/>
      <c r="T565" s="180"/>
      <c r="U565" s="181"/>
      <c r="V565" s="179" t="s">
        <v>55</v>
      </c>
      <c r="W565" s="180"/>
      <c r="X565" s="180"/>
      <c r="Y565" s="180"/>
      <c r="Z565" s="180"/>
      <c r="AA565" s="180"/>
      <c r="AB565" s="180"/>
      <c r="AC565" s="180"/>
      <c r="AD565" s="180"/>
      <c r="AE565" s="181"/>
    </row>
    <row r="566" spans="2:31" ht="18.75" customHeight="1" x14ac:dyDescent="0.2">
      <c r="B566" s="544" t="s">
        <v>317</v>
      </c>
      <c r="C566" s="545"/>
      <c r="D566" s="545"/>
      <c r="E566" s="545"/>
      <c r="F566" s="545"/>
      <c r="G566" s="545"/>
      <c r="H566" s="545"/>
      <c r="I566" s="545"/>
      <c r="J566" s="545"/>
      <c r="K566" s="546"/>
      <c r="L566" s="164">
        <v>6094.07</v>
      </c>
      <c r="M566" s="165"/>
      <c r="N566" s="165"/>
      <c r="O566" s="165"/>
      <c r="P566" s="165"/>
      <c r="Q566" s="165"/>
      <c r="R566" s="165"/>
      <c r="S566" s="165"/>
      <c r="T566" s="165"/>
      <c r="U566" s="166"/>
      <c r="V566" s="164">
        <v>4648.1400000000003</v>
      </c>
      <c r="W566" s="165"/>
      <c r="X566" s="165"/>
      <c r="Y566" s="165"/>
      <c r="Z566" s="165"/>
      <c r="AA566" s="165"/>
      <c r="AB566" s="165"/>
      <c r="AC566" s="165"/>
      <c r="AD566" s="165"/>
      <c r="AE566" s="166"/>
    </row>
    <row r="567" spans="2:31" ht="18.75" customHeight="1" x14ac:dyDescent="0.2">
      <c r="B567" s="216" t="s">
        <v>318</v>
      </c>
      <c r="C567" s="217"/>
      <c r="D567" s="217"/>
      <c r="E567" s="217"/>
      <c r="F567" s="217"/>
      <c r="G567" s="217"/>
      <c r="H567" s="217"/>
      <c r="I567" s="217"/>
      <c r="J567" s="217"/>
      <c r="K567" s="543"/>
      <c r="L567" s="146">
        <v>6074.29</v>
      </c>
      <c r="M567" s="147"/>
      <c r="N567" s="147"/>
      <c r="O567" s="147"/>
      <c r="P567" s="147"/>
      <c r="Q567" s="147"/>
      <c r="R567" s="147"/>
      <c r="S567" s="147"/>
      <c r="T567" s="147"/>
      <c r="U567" s="148"/>
      <c r="V567" s="146">
        <v>5865.59</v>
      </c>
      <c r="W567" s="147"/>
      <c r="X567" s="147"/>
      <c r="Y567" s="147"/>
      <c r="Z567" s="147"/>
      <c r="AA567" s="147"/>
      <c r="AB567" s="147"/>
      <c r="AC567" s="147"/>
      <c r="AD567" s="147"/>
      <c r="AE567" s="148"/>
    </row>
    <row r="568" spans="2:31" ht="18.75" customHeight="1" x14ac:dyDescent="0.2">
      <c r="B568" s="216" t="s">
        <v>319</v>
      </c>
      <c r="C568" s="217"/>
      <c r="D568" s="217"/>
      <c r="E568" s="217"/>
      <c r="F568" s="217"/>
      <c r="G568" s="217"/>
      <c r="H568" s="217"/>
      <c r="I568" s="217"/>
      <c r="J568" s="217"/>
      <c r="K568" s="543"/>
      <c r="L568" s="146"/>
      <c r="M568" s="147"/>
      <c r="N568" s="147"/>
      <c r="O568" s="147"/>
      <c r="P568" s="147"/>
      <c r="Q568" s="147"/>
      <c r="R568" s="147"/>
      <c r="S568" s="147"/>
      <c r="T568" s="147"/>
      <c r="U568" s="148"/>
      <c r="V568" s="146"/>
      <c r="W568" s="147"/>
      <c r="X568" s="147"/>
      <c r="Y568" s="147"/>
      <c r="Z568" s="147"/>
      <c r="AA568" s="147"/>
      <c r="AB568" s="147"/>
      <c r="AC568" s="147"/>
      <c r="AD568" s="147"/>
      <c r="AE568" s="148"/>
    </row>
    <row r="569" spans="2:31" ht="18.75" customHeight="1" x14ac:dyDescent="0.2">
      <c r="B569" s="216" t="s">
        <v>320</v>
      </c>
      <c r="C569" s="217"/>
      <c r="D569" s="217"/>
      <c r="E569" s="217"/>
      <c r="F569" s="217"/>
      <c r="G569" s="217"/>
      <c r="H569" s="217"/>
      <c r="I569" s="217"/>
      <c r="J569" s="217"/>
      <c r="K569" s="543"/>
      <c r="L569" s="146"/>
      <c r="M569" s="147"/>
      <c r="N569" s="147"/>
      <c r="O569" s="147"/>
      <c r="P569" s="147"/>
      <c r="Q569" s="147"/>
      <c r="R569" s="147"/>
      <c r="S569" s="147"/>
      <c r="T569" s="147"/>
      <c r="U569" s="148"/>
      <c r="V569" s="146"/>
      <c r="W569" s="147"/>
      <c r="X569" s="147"/>
      <c r="Y569" s="147"/>
      <c r="Z569" s="147"/>
      <c r="AA569" s="147"/>
      <c r="AB569" s="147"/>
      <c r="AC569" s="147"/>
      <c r="AD569" s="147"/>
      <c r="AE569" s="148"/>
    </row>
    <row r="570" spans="2:31" ht="18.75" customHeight="1" x14ac:dyDescent="0.2">
      <c r="B570" s="537" t="s">
        <v>321</v>
      </c>
      <c r="C570" s="538"/>
      <c r="D570" s="538"/>
      <c r="E570" s="538"/>
      <c r="F570" s="538"/>
      <c r="G570" s="538"/>
      <c r="H570" s="538"/>
      <c r="I570" s="538"/>
      <c r="J570" s="538"/>
      <c r="K570" s="539"/>
      <c r="L570" s="540">
        <f>SUM(L567:U569)</f>
        <v>6074.29</v>
      </c>
      <c r="M570" s="541"/>
      <c r="N570" s="541"/>
      <c r="O570" s="541"/>
      <c r="P570" s="541"/>
      <c r="Q570" s="541"/>
      <c r="R570" s="541"/>
      <c r="S570" s="541"/>
      <c r="T570" s="541"/>
      <c r="U570" s="542"/>
      <c r="V570" s="540">
        <v>5866</v>
      </c>
      <c r="W570" s="541"/>
      <c r="X570" s="541"/>
      <c r="Y570" s="541"/>
      <c r="Z570" s="541"/>
      <c r="AA570" s="541"/>
      <c r="AB570" s="541"/>
      <c r="AC570" s="541"/>
      <c r="AD570" s="541"/>
      <c r="AE570" s="542"/>
    </row>
    <row r="571" spans="2:31" ht="18.75" customHeight="1" x14ac:dyDescent="0.2">
      <c r="B571" s="556" t="s">
        <v>322</v>
      </c>
      <c r="C571" s="557"/>
      <c r="D571" s="557"/>
      <c r="E571" s="557"/>
      <c r="F571" s="557"/>
      <c r="G571" s="557"/>
      <c r="H571" s="557"/>
      <c r="I571" s="557"/>
      <c r="J571" s="557"/>
      <c r="K571" s="558"/>
      <c r="L571" s="146">
        <v>-4706.97</v>
      </c>
      <c r="M571" s="147"/>
      <c r="N571" s="147"/>
      <c r="O571" s="147"/>
      <c r="P571" s="147"/>
      <c r="Q571" s="147"/>
      <c r="R571" s="147"/>
      <c r="S571" s="147"/>
      <c r="T571" s="147"/>
      <c r="U571" s="148"/>
      <c r="V571" s="146">
        <v>-4420</v>
      </c>
      <c r="W571" s="147"/>
      <c r="X571" s="147"/>
      <c r="Y571" s="147"/>
      <c r="Z571" s="147"/>
      <c r="AA571" s="147"/>
      <c r="AB571" s="147"/>
      <c r="AC571" s="147"/>
      <c r="AD571" s="147"/>
      <c r="AE571" s="148"/>
    </row>
    <row r="572" spans="2:31" ht="14.25" customHeight="1" thickBot="1" x14ac:dyDescent="0.25">
      <c r="B572" s="528" t="s">
        <v>323</v>
      </c>
      <c r="C572" s="529"/>
      <c r="D572" s="529"/>
      <c r="E572" s="529"/>
      <c r="F572" s="529"/>
      <c r="G572" s="529"/>
      <c r="H572" s="529"/>
      <c r="I572" s="529"/>
      <c r="J572" s="529"/>
      <c r="K572" s="530"/>
      <c r="L572" s="531">
        <f>L566+L570+L571</f>
        <v>7461.39</v>
      </c>
      <c r="M572" s="532"/>
      <c r="N572" s="532"/>
      <c r="O572" s="532"/>
      <c r="P572" s="532"/>
      <c r="Q572" s="532"/>
      <c r="R572" s="532"/>
      <c r="S572" s="532"/>
      <c r="T572" s="532"/>
      <c r="U572" s="533"/>
      <c r="V572" s="531">
        <f>V566+V570+V571</f>
        <v>6094.1399999999994</v>
      </c>
      <c r="W572" s="532"/>
      <c r="X572" s="532"/>
      <c r="Y572" s="532"/>
      <c r="Z572" s="532"/>
      <c r="AA572" s="532"/>
      <c r="AB572" s="532"/>
      <c r="AC572" s="532"/>
      <c r="AD572" s="532"/>
      <c r="AE572" s="533"/>
    </row>
    <row r="574" spans="2:31" ht="17.25" customHeight="1" x14ac:dyDescent="0.2">
      <c r="B574" s="29" t="s">
        <v>324</v>
      </c>
      <c r="D574" s="3"/>
      <c r="E574" s="3"/>
      <c r="F574" s="3"/>
      <c r="G574" s="3"/>
      <c r="H574" s="3"/>
      <c r="I574" s="3"/>
      <c r="J574" s="3"/>
      <c r="K574" s="3"/>
      <c r="L574" s="3"/>
      <c r="M574" s="3"/>
      <c r="N574" s="3"/>
    </row>
    <row r="576" spans="2:31" ht="14.25" customHeight="1" x14ac:dyDescent="0.2">
      <c r="B576" s="391" t="s">
        <v>325</v>
      </c>
      <c r="C576" s="391"/>
      <c r="D576" s="391"/>
      <c r="E576" s="391"/>
      <c r="F576" s="391"/>
      <c r="G576" s="391"/>
      <c r="H576" s="391"/>
      <c r="I576" s="391"/>
      <c r="J576" s="391"/>
      <c r="K576" s="391"/>
      <c r="L576" s="391"/>
      <c r="M576" s="391"/>
      <c r="N576" s="391"/>
      <c r="O576" s="391"/>
      <c r="P576" s="391"/>
      <c r="Q576" s="391"/>
      <c r="R576" s="391"/>
      <c r="S576" s="391"/>
      <c r="T576" s="391"/>
      <c r="U576" s="391"/>
      <c r="V576" s="391"/>
      <c r="W576" s="391"/>
      <c r="X576" s="391"/>
      <c r="Y576" s="391"/>
      <c r="Z576" s="391"/>
      <c r="AA576" s="391"/>
      <c r="AB576" s="391"/>
      <c r="AC576" s="391"/>
      <c r="AD576" s="391"/>
      <c r="AE576" s="391"/>
    </row>
    <row r="577" spans="2:35" ht="14.25" customHeight="1" thickBot="1" x14ac:dyDescent="0.25"/>
    <row r="578" spans="2:35" ht="76.900000000000006" customHeight="1" thickBot="1" x14ac:dyDescent="0.25">
      <c r="B578" s="280" t="s">
        <v>223</v>
      </c>
      <c r="C578" s="281"/>
      <c r="D578" s="281"/>
      <c r="E578" s="281"/>
      <c r="F578" s="281"/>
      <c r="G578" s="281"/>
      <c r="H578" s="282"/>
      <c r="I578" s="179" t="s">
        <v>326</v>
      </c>
      <c r="J578" s="180"/>
      <c r="K578" s="181"/>
      <c r="L578" s="179" t="s">
        <v>327</v>
      </c>
      <c r="M578" s="180"/>
      <c r="N578" s="180"/>
      <c r="O578" s="181"/>
      <c r="P578" s="179" t="s">
        <v>328</v>
      </c>
      <c r="Q578" s="180"/>
      <c r="R578" s="180"/>
      <c r="S578" s="181"/>
      <c r="T578" s="179" t="s">
        <v>329</v>
      </c>
      <c r="U578" s="180"/>
      <c r="V578" s="180"/>
      <c r="W578" s="181"/>
      <c r="X578" s="179" t="s">
        <v>330</v>
      </c>
      <c r="Y578" s="180"/>
      <c r="Z578" s="180"/>
      <c r="AA578" s="181"/>
      <c r="AB578" s="179" t="s">
        <v>331</v>
      </c>
      <c r="AC578" s="180"/>
      <c r="AD578" s="180"/>
      <c r="AE578" s="181"/>
    </row>
    <row r="579" spans="2:35" ht="14.25" customHeight="1" thickBot="1" x14ac:dyDescent="0.25">
      <c r="B579" s="547" t="s">
        <v>332</v>
      </c>
      <c r="C579" s="548"/>
      <c r="D579" s="548"/>
      <c r="E579" s="548"/>
      <c r="F579" s="548"/>
      <c r="G579" s="548"/>
      <c r="H579" s="548"/>
      <c r="I579" s="548"/>
      <c r="J579" s="548"/>
      <c r="K579" s="548"/>
      <c r="L579" s="548"/>
      <c r="M579" s="548"/>
      <c r="N579" s="548"/>
      <c r="O579" s="548"/>
      <c r="P579" s="548"/>
      <c r="Q579" s="548"/>
      <c r="R579" s="548"/>
      <c r="S579" s="548"/>
      <c r="T579" s="548"/>
      <c r="U579" s="548"/>
      <c r="V579" s="548"/>
      <c r="W579" s="548"/>
      <c r="X579" s="548"/>
      <c r="Y579" s="548"/>
      <c r="Z579" s="548"/>
      <c r="AA579" s="548"/>
      <c r="AB579" s="548"/>
      <c r="AC579" s="548"/>
      <c r="AD579" s="548"/>
      <c r="AE579" s="549"/>
    </row>
    <row r="580" spans="2:35" ht="14.25" customHeight="1" x14ac:dyDescent="0.2">
      <c r="B580" s="518" t="s">
        <v>333</v>
      </c>
      <c r="C580" s="519"/>
      <c r="D580" s="519"/>
      <c r="E580" s="519"/>
      <c r="F580" s="519"/>
      <c r="G580" s="519"/>
      <c r="H580" s="519"/>
      <c r="I580" s="520" t="s">
        <v>334</v>
      </c>
      <c r="J580" s="520"/>
      <c r="K580" s="520"/>
      <c r="L580" s="550" t="s">
        <v>335</v>
      </c>
      <c r="M580" s="550"/>
      <c r="N580" s="550"/>
      <c r="O580" s="550"/>
      <c r="P580" s="522">
        <v>44326</v>
      </c>
      <c r="Q580" s="522"/>
      <c r="R580" s="522"/>
      <c r="S580" s="522"/>
      <c r="T580" s="551"/>
      <c r="U580" s="551"/>
      <c r="V580" s="551"/>
      <c r="W580" s="551"/>
      <c r="X580" s="552"/>
      <c r="Y580" s="553"/>
      <c r="Z580" s="553"/>
      <c r="AA580" s="554"/>
      <c r="AB580" s="555"/>
      <c r="AC580" s="165"/>
      <c r="AD580" s="165"/>
      <c r="AE580" s="166"/>
      <c r="AF580" s="42"/>
    </row>
    <row r="581" spans="2:35" ht="14.25" customHeight="1" x14ac:dyDescent="0.2">
      <c r="B581" s="502" t="s">
        <v>336</v>
      </c>
      <c r="C581" s="503"/>
      <c r="D581" s="503"/>
      <c r="E581" s="503"/>
      <c r="F581" s="503"/>
      <c r="G581" s="503"/>
      <c r="H581" s="503"/>
      <c r="I581" s="214" t="s">
        <v>334</v>
      </c>
      <c r="J581" s="214"/>
      <c r="K581" s="214"/>
      <c r="L581" s="504" t="s">
        <v>335</v>
      </c>
      <c r="M581" s="504"/>
      <c r="N581" s="504"/>
      <c r="O581" s="504"/>
      <c r="P581" s="536">
        <v>45198</v>
      </c>
      <c r="Q581" s="536"/>
      <c r="R581" s="536"/>
      <c r="S581" s="536"/>
      <c r="T581" s="506"/>
      <c r="U581" s="506"/>
      <c r="V581" s="506"/>
      <c r="W581" s="506"/>
      <c r="X581" s="509"/>
      <c r="Y581" s="510"/>
      <c r="Z581" s="510"/>
      <c r="AA581" s="511"/>
      <c r="AB581" s="535"/>
      <c r="AC581" s="147"/>
      <c r="AD581" s="147"/>
      <c r="AE581" s="148"/>
      <c r="AF581" s="42"/>
    </row>
    <row r="582" spans="2:35" ht="14.25" customHeight="1" x14ac:dyDescent="0.2">
      <c r="B582" s="502" t="s">
        <v>337</v>
      </c>
      <c r="C582" s="503"/>
      <c r="D582" s="503"/>
      <c r="E582" s="503"/>
      <c r="F582" s="503"/>
      <c r="G582" s="503"/>
      <c r="H582" s="503"/>
      <c r="I582" s="214" t="s">
        <v>334</v>
      </c>
      <c r="J582" s="214"/>
      <c r="K582" s="214"/>
      <c r="L582" s="504" t="s">
        <v>338</v>
      </c>
      <c r="M582" s="504"/>
      <c r="N582" s="504"/>
      <c r="O582" s="504"/>
      <c r="P582" s="505">
        <v>45378</v>
      </c>
      <c r="Q582" s="505"/>
      <c r="R582" s="505"/>
      <c r="S582" s="505"/>
      <c r="T582" s="506"/>
      <c r="U582" s="506"/>
      <c r="V582" s="506"/>
      <c r="W582" s="506"/>
      <c r="X582" s="509">
        <v>0</v>
      </c>
      <c r="Y582" s="510"/>
      <c r="Z582" s="510"/>
      <c r="AA582" s="511"/>
      <c r="AB582" s="535">
        <v>12966.07</v>
      </c>
      <c r="AC582" s="147"/>
      <c r="AD582" s="147"/>
      <c r="AE582" s="148"/>
      <c r="AF582" s="42"/>
    </row>
    <row r="583" spans="2:35" ht="14.25" customHeight="1" x14ac:dyDescent="0.2">
      <c r="B583" s="502" t="s">
        <v>339</v>
      </c>
      <c r="C583" s="503"/>
      <c r="D583" s="503"/>
      <c r="E583" s="503"/>
      <c r="F583" s="503"/>
      <c r="G583" s="503"/>
      <c r="H583" s="503"/>
      <c r="I583" s="214" t="s">
        <v>334</v>
      </c>
      <c r="J583" s="214"/>
      <c r="K583" s="214"/>
      <c r="L583" s="504" t="s">
        <v>338</v>
      </c>
      <c r="M583" s="504"/>
      <c r="N583" s="504"/>
      <c r="O583" s="504"/>
      <c r="P583" s="505">
        <v>45378</v>
      </c>
      <c r="Q583" s="505"/>
      <c r="R583" s="505"/>
      <c r="S583" s="505"/>
      <c r="T583" s="506"/>
      <c r="U583" s="506"/>
      <c r="V583" s="506"/>
      <c r="W583" s="506"/>
      <c r="X583" s="507">
        <v>0</v>
      </c>
      <c r="Y583" s="507"/>
      <c r="Z583" s="507"/>
      <c r="AA583" s="507"/>
      <c r="AB583" s="493">
        <v>13580.87</v>
      </c>
      <c r="AC583" s="493"/>
      <c r="AD583" s="493"/>
      <c r="AE583" s="534"/>
      <c r="AF583" s="42"/>
    </row>
    <row r="584" spans="2:35" ht="14.25" customHeight="1" x14ac:dyDescent="0.2">
      <c r="B584" s="502" t="s">
        <v>340</v>
      </c>
      <c r="C584" s="503"/>
      <c r="D584" s="503"/>
      <c r="E584" s="503"/>
      <c r="F584" s="503"/>
      <c r="G584" s="503"/>
      <c r="H584" s="503"/>
      <c r="I584" s="214" t="s">
        <v>334</v>
      </c>
      <c r="J584" s="214"/>
      <c r="K584" s="214"/>
      <c r="L584" s="504" t="s">
        <v>341</v>
      </c>
      <c r="M584" s="504"/>
      <c r="N584" s="504"/>
      <c r="O584" s="504"/>
      <c r="P584" s="505">
        <v>44990</v>
      </c>
      <c r="Q584" s="505"/>
      <c r="R584" s="505"/>
      <c r="S584" s="505"/>
      <c r="T584" s="506"/>
      <c r="U584" s="506"/>
      <c r="V584" s="506"/>
      <c r="W584" s="506"/>
      <c r="X584" s="507">
        <v>0</v>
      </c>
      <c r="Y584" s="507"/>
      <c r="Z584" s="507"/>
      <c r="AA584" s="507"/>
      <c r="AB584" s="493">
        <v>954.46</v>
      </c>
      <c r="AC584" s="493"/>
      <c r="AD584" s="493"/>
      <c r="AE584" s="534"/>
      <c r="AF584" s="42"/>
    </row>
    <row r="585" spans="2:35" ht="14.25" customHeight="1" thickBot="1" x14ac:dyDescent="0.25">
      <c r="B585" s="494" t="s">
        <v>342</v>
      </c>
      <c r="C585" s="495"/>
      <c r="D585" s="495"/>
      <c r="E585" s="495"/>
      <c r="F585" s="495"/>
      <c r="G585" s="495"/>
      <c r="H585" s="495"/>
      <c r="I585" s="496" t="s">
        <v>334</v>
      </c>
      <c r="J585" s="496"/>
      <c r="K585" s="496"/>
      <c r="L585" s="497" t="s">
        <v>343</v>
      </c>
      <c r="M585" s="497"/>
      <c r="N585" s="497"/>
      <c r="O585" s="497"/>
      <c r="P585" s="498">
        <v>45513</v>
      </c>
      <c r="Q585" s="498"/>
      <c r="R585" s="498"/>
      <c r="S585" s="498"/>
      <c r="T585" s="499"/>
      <c r="U585" s="499"/>
      <c r="V585" s="499"/>
      <c r="W585" s="499"/>
      <c r="X585" s="525"/>
      <c r="Y585" s="526"/>
      <c r="Z585" s="526"/>
      <c r="AA585" s="527"/>
      <c r="AB585" s="512"/>
      <c r="AC585" s="513"/>
      <c r="AD585" s="513"/>
      <c r="AE585" s="514"/>
      <c r="AF585" s="43"/>
      <c r="AI585" s="39"/>
    </row>
    <row r="586" spans="2:35" ht="14.25" customHeight="1" thickBot="1" x14ac:dyDescent="0.25">
      <c r="B586" s="515" t="s">
        <v>344</v>
      </c>
      <c r="C586" s="516"/>
      <c r="D586" s="516"/>
      <c r="E586" s="516"/>
      <c r="F586" s="516"/>
      <c r="G586" s="516"/>
      <c r="H586" s="516"/>
      <c r="I586" s="516"/>
      <c r="J586" s="516"/>
      <c r="K586" s="516"/>
      <c r="L586" s="516"/>
      <c r="M586" s="516"/>
      <c r="N586" s="516"/>
      <c r="O586" s="516"/>
      <c r="P586" s="516"/>
      <c r="Q586" s="516"/>
      <c r="R586" s="516"/>
      <c r="S586" s="516"/>
      <c r="T586" s="516"/>
      <c r="U586" s="516"/>
      <c r="V586" s="516"/>
      <c r="W586" s="516"/>
      <c r="X586" s="516"/>
      <c r="Y586" s="516"/>
      <c r="Z586" s="516"/>
      <c r="AA586" s="516"/>
      <c r="AB586" s="516"/>
      <c r="AC586" s="516"/>
      <c r="AD586" s="516"/>
      <c r="AE586" s="517"/>
    </row>
    <row r="587" spans="2:35" ht="14.25" customHeight="1" x14ac:dyDescent="0.2">
      <c r="B587" s="518" t="s">
        <v>345</v>
      </c>
      <c r="C587" s="519"/>
      <c r="D587" s="519"/>
      <c r="E587" s="519"/>
      <c r="F587" s="519"/>
      <c r="G587" s="519"/>
      <c r="H587" s="519"/>
      <c r="I587" s="520" t="s">
        <v>334</v>
      </c>
      <c r="J587" s="520"/>
      <c r="K587" s="520"/>
      <c r="L587" s="521" t="s">
        <v>346</v>
      </c>
      <c r="M587" s="521"/>
      <c r="N587" s="521"/>
      <c r="O587" s="521"/>
      <c r="P587" s="522">
        <v>44561</v>
      </c>
      <c r="Q587" s="522"/>
      <c r="R587" s="522"/>
      <c r="S587" s="522"/>
      <c r="T587" s="523">
        <v>0</v>
      </c>
      <c r="U587" s="523"/>
      <c r="V587" s="523"/>
      <c r="W587" s="523"/>
      <c r="X587" s="523">
        <v>0</v>
      </c>
      <c r="Y587" s="523"/>
      <c r="Z587" s="523"/>
      <c r="AA587" s="524"/>
      <c r="AB587" s="523">
        <v>181578.72</v>
      </c>
      <c r="AC587" s="523"/>
      <c r="AD587" s="523"/>
      <c r="AE587" s="524"/>
      <c r="AF587" s="39"/>
      <c r="AG587" s="39"/>
    </row>
    <row r="588" spans="2:35" ht="14.25" customHeight="1" x14ac:dyDescent="0.2">
      <c r="B588" s="502" t="s">
        <v>333</v>
      </c>
      <c r="C588" s="503"/>
      <c r="D588" s="503"/>
      <c r="E588" s="503"/>
      <c r="F588" s="503"/>
      <c r="G588" s="503"/>
      <c r="H588" s="503"/>
      <c r="I588" s="214" t="s">
        <v>334</v>
      </c>
      <c r="J588" s="214"/>
      <c r="K588" s="214"/>
      <c r="L588" s="508" t="s">
        <v>335</v>
      </c>
      <c r="M588" s="508"/>
      <c r="N588" s="508"/>
      <c r="O588" s="508"/>
      <c r="P588" s="505">
        <v>44561</v>
      </c>
      <c r="Q588" s="505"/>
      <c r="R588" s="505"/>
      <c r="S588" s="505"/>
      <c r="T588" s="506"/>
      <c r="U588" s="506"/>
      <c r="V588" s="506"/>
      <c r="W588" s="506"/>
      <c r="X588" s="493">
        <v>0</v>
      </c>
      <c r="Y588" s="493"/>
      <c r="Z588" s="493"/>
      <c r="AA588" s="493"/>
      <c r="AB588" s="493">
        <v>0</v>
      </c>
      <c r="AC588" s="493"/>
      <c r="AD588" s="493"/>
      <c r="AE588" s="493"/>
      <c r="AF588" s="42"/>
    </row>
    <row r="589" spans="2:35" ht="14.25" customHeight="1" x14ac:dyDescent="0.2">
      <c r="B589" s="502" t="s">
        <v>336</v>
      </c>
      <c r="C589" s="503"/>
      <c r="D589" s="503"/>
      <c r="E589" s="503"/>
      <c r="F589" s="503"/>
      <c r="G589" s="503"/>
      <c r="H589" s="503"/>
      <c r="I589" s="214" t="s">
        <v>334</v>
      </c>
      <c r="J589" s="214"/>
      <c r="K589" s="214"/>
      <c r="L589" s="508" t="s">
        <v>335</v>
      </c>
      <c r="M589" s="508"/>
      <c r="N589" s="508"/>
      <c r="O589" s="508"/>
      <c r="P589" s="505">
        <v>44561</v>
      </c>
      <c r="Q589" s="505"/>
      <c r="R589" s="505"/>
      <c r="S589" s="505"/>
      <c r="T589" s="506"/>
      <c r="U589" s="506"/>
      <c r="V589" s="506"/>
      <c r="W589" s="506"/>
      <c r="X589" s="493">
        <v>0</v>
      </c>
      <c r="Y589" s="493"/>
      <c r="Z589" s="493"/>
      <c r="AA589" s="493"/>
      <c r="AB589" s="493">
        <v>72665.240000000005</v>
      </c>
      <c r="AC589" s="493"/>
      <c r="AD589" s="493"/>
      <c r="AE589" s="493"/>
      <c r="AF589" s="42"/>
    </row>
    <row r="590" spans="2:35" ht="14.25" customHeight="1" x14ac:dyDescent="0.2">
      <c r="B590" s="502" t="s">
        <v>337</v>
      </c>
      <c r="C590" s="503"/>
      <c r="D590" s="503"/>
      <c r="E590" s="503"/>
      <c r="F590" s="503"/>
      <c r="G590" s="503"/>
      <c r="H590" s="503"/>
      <c r="I590" s="214" t="s">
        <v>334</v>
      </c>
      <c r="J590" s="214"/>
      <c r="K590" s="214"/>
      <c r="L590" s="508" t="s">
        <v>338</v>
      </c>
      <c r="M590" s="508"/>
      <c r="N590" s="508"/>
      <c r="O590" s="508"/>
      <c r="P590" s="505">
        <v>44561</v>
      </c>
      <c r="Q590" s="505"/>
      <c r="R590" s="505"/>
      <c r="S590" s="505"/>
      <c r="T590" s="506"/>
      <c r="U590" s="506"/>
      <c r="V590" s="506"/>
      <c r="W590" s="506"/>
      <c r="X590" s="507">
        <v>12966.07</v>
      </c>
      <c r="Y590" s="507"/>
      <c r="Z590" s="507"/>
      <c r="AA590" s="507"/>
      <c r="AB590" s="493">
        <v>11007</v>
      </c>
      <c r="AC590" s="493"/>
      <c r="AD590" s="493"/>
      <c r="AE590" s="493"/>
    </row>
    <row r="591" spans="2:35" ht="14.25" customHeight="1" x14ac:dyDescent="0.2">
      <c r="B591" s="502" t="s">
        <v>339</v>
      </c>
      <c r="C591" s="503"/>
      <c r="D591" s="503"/>
      <c r="E591" s="503"/>
      <c r="F591" s="503"/>
      <c r="G591" s="503"/>
      <c r="H591" s="503"/>
      <c r="I591" s="214" t="s">
        <v>334</v>
      </c>
      <c r="J591" s="214"/>
      <c r="K591" s="214"/>
      <c r="L591" s="508" t="s">
        <v>338</v>
      </c>
      <c r="M591" s="508"/>
      <c r="N591" s="508"/>
      <c r="O591" s="508"/>
      <c r="P591" s="505">
        <v>44561</v>
      </c>
      <c r="Q591" s="505"/>
      <c r="R591" s="505"/>
      <c r="S591" s="505"/>
      <c r="T591" s="506"/>
      <c r="U591" s="506"/>
      <c r="V591" s="506"/>
      <c r="W591" s="506"/>
      <c r="X591" s="507">
        <v>13580.87</v>
      </c>
      <c r="Y591" s="507"/>
      <c r="Z591" s="507"/>
      <c r="AA591" s="507"/>
      <c r="AB591" s="493">
        <v>11528.76</v>
      </c>
      <c r="AC591" s="493"/>
      <c r="AD591" s="493"/>
      <c r="AE591" s="493"/>
      <c r="AF591" s="39"/>
    </row>
    <row r="592" spans="2:35" ht="14.25" customHeight="1" x14ac:dyDescent="0.2">
      <c r="B592" s="502" t="s">
        <v>340</v>
      </c>
      <c r="C592" s="503"/>
      <c r="D592" s="503"/>
      <c r="E592" s="503"/>
      <c r="F592" s="503"/>
      <c r="G592" s="503"/>
      <c r="H592" s="503"/>
      <c r="I592" s="214" t="s">
        <v>334</v>
      </c>
      <c r="J592" s="214"/>
      <c r="K592" s="214"/>
      <c r="L592" s="504" t="s">
        <v>341</v>
      </c>
      <c r="M592" s="504"/>
      <c r="N592" s="504"/>
      <c r="O592" s="504"/>
      <c r="P592" s="505">
        <v>44561</v>
      </c>
      <c r="Q592" s="505"/>
      <c r="R592" s="505"/>
      <c r="S592" s="505"/>
      <c r="T592" s="506"/>
      <c r="U592" s="506"/>
      <c r="V592" s="506"/>
      <c r="W592" s="506"/>
      <c r="X592" s="507">
        <v>954.46</v>
      </c>
      <c r="Y592" s="507"/>
      <c r="Z592" s="507"/>
      <c r="AA592" s="507"/>
      <c r="AB592" s="493">
        <v>3697.1</v>
      </c>
      <c r="AC592" s="493"/>
      <c r="AD592" s="493"/>
      <c r="AE592" s="493"/>
      <c r="AF592" s="43"/>
    </row>
    <row r="593" spans="1:32" ht="14.25" customHeight="1" thickBot="1" x14ac:dyDescent="0.25">
      <c r="B593" s="494" t="s">
        <v>342</v>
      </c>
      <c r="C593" s="495"/>
      <c r="D593" s="495"/>
      <c r="E593" s="495"/>
      <c r="F593" s="495"/>
      <c r="G593" s="495"/>
      <c r="H593" s="495"/>
      <c r="I593" s="496" t="s">
        <v>334</v>
      </c>
      <c r="J593" s="496"/>
      <c r="K593" s="496"/>
      <c r="L593" s="497" t="s">
        <v>343</v>
      </c>
      <c r="M593" s="497"/>
      <c r="N593" s="497"/>
      <c r="O593" s="497"/>
      <c r="P593" s="498">
        <v>44561</v>
      </c>
      <c r="Q593" s="498"/>
      <c r="R593" s="498"/>
      <c r="S593" s="498"/>
      <c r="T593" s="499"/>
      <c r="U593" s="499"/>
      <c r="V593" s="499"/>
      <c r="W593" s="499"/>
      <c r="X593" s="500">
        <v>0</v>
      </c>
      <c r="Y593" s="500"/>
      <c r="Z593" s="500"/>
      <c r="AA593" s="500"/>
      <c r="AB593" s="501">
        <v>432425</v>
      </c>
      <c r="AC593" s="501"/>
      <c r="AD593" s="501"/>
      <c r="AE593" s="501"/>
      <c r="AF593" s="39"/>
    </row>
    <row r="594" spans="1:32" ht="14.25" customHeight="1" x14ac:dyDescent="0.2">
      <c r="B594" s="121"/>
      <c r="C594" s="121"/>
      <c r="D594" s="121"/>
      <c r="E594" s="121"/>
      <c r="F594" s="121"/>
      <c r="G594" s="121"/>
      <c r="H594" s="121"/>
      <c r="I594" s="122"/>
      <c r="J594" s="122"/>
      <c r="K594" s="122"/>
      <c r="L594" s="55"/>
      <c r="M594" s="55"/>
      <c r="N594" s="55"/>
      <c r="O594" s="55"/>
      <c r="P594" s="123"/>
      <c r="Q594" s="123"/>
      <c r="R594" s="123"/>
      <c r="S594" s="123"/>
      <c r="T594" s="45"/>
      <c r="U594" s="45"/>
      <c r="V594" s="45"/>
      <c r="W594" s="45"/>
      <c r="X594" s="41"/>
      <c r="Y594" s="41"/>
      <c r="Z594" s="41"/>
      <c r="AA594" s="41"/>
      <c r="AB594" s="120"/>
      <c r="AC594" s="120"/>
      <c r="AD594" s="120"/>
      <c r="AE594" s="120"/>
      <c r="AF594" s="39"/>
    </row>
    <row r="595" spans="1:32" ht="14.25" customHeight="1" x14ac:dyDescent="0.2">
      <c r="B595" s="124" t="s">
        <v>579</v>
      </c>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125"/>
      <c r="AB595" s="28"/>
      <c r="AC595" s="28"/>
      <c r="AD595" s="28"/>
      <c r="AE595" s="28"/>
      <c r="AF595" s="28"/>
    </row>
    <row r="596" spans="1:32" ht="14.25" customHeight="1" x14ac:dyDescent="0.2">
      <c r="B596" s="124"/>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28"/>
    </row>
    <row r="597" spans="1:32" ht="14.25" customHeight="1" x14ac:dyDescent="0.2">
      <c r="B597" s="391" t="s">
        <v>347</v>
      </c>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row>
    <row r="598" spans="1:32" ht="14.25" customHeight="1" x14ac:dyDescent="0.2">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row>
    <row r="599" spans="1:32" ht="14.25" customHeight="1" thickBot="1" x14ac:dyDescent="0.25">
      <c r="B599" s="490" t="s">
        <v>348</v>
      </c>
      <c r="C599" s="490"/>
      <c r="D599" s="490"/>
      <c r="E599" s="491" t="s">
        <v>349</v>
      </c>
      <c r="F599" s="491"/>
      <c r="G599" s="491"/>
      <c r="H599" s="491"/>
      <c r="I599" s="492" t="s">
        <v>350</v>
      </c>
      <c r="J599" s="492"/>
      <c r="K599" s="492"/>
      <c r="L599" s="492"/>
      <c r="M599" s="492"/>
      <c r="N599" s="492"/>
      <c r="O599" s="492"/>
      <c r="P599" s="492" t="s">
        <v>351</v>
      </c>
      <c r="Q599" s="492"/>
      <c r="R599" s="492"/>
      <c r="S599" s="492"/>
      <c r="T599" s="492"/>
      <c r="U599" s="492"/>
      <c r="V599" s="492"/>
      <c r="W599" s="492"/>
      <c r="X599" s="492" t="s">
        <v>352</v>
      </c>
      <c r="Y599" s="492"/>
      <c r="Z599" s="492"/>
      <c r="AA599" s="492"/>
      <c r="AB599" s="492"/>
      <c r="AC599" s="492"/>
      <c r="AD599" s="492"/>
      <c r="AE599" s="492"/>
    </row>
    <row r="600" spans="1:32" ht="14.25" customHeight="1" x14ac:dyDescent="0.2">
      <c r="B600" s="488">
        <v>2023</v>
      </c>
      <c r="C600" s="488"/>
      <c r="D600" s="488"/>
      <c r="E600" s="489">
        <v>0</v>
      </c>
      <c r="F600" s="489"/>
      <c r="G600" s="489"/>
      <c r="H600" s="489"/>
      <c r="I600" s="489">
        <v>0</v>
      </c>
      <c r="J600" s="489"/>
      <c r="K600" s="489"/>
      <c r="L600" s="489"/>
      <c r="M600" s="489"/>
      <c r="N600" s="489"/>
      <c r="O600" s="489"/>
      <c r="P600" s="489">
        <v>43000</v>
      </c>
      <c r="Q600" s="489"/>
      <c r="R600" s="489"/>
      <c r="S600" s="489"/>
      <c r="T600" s="489"/>
      <c r="U600" s="489"/>
      <c r="V600" s="489"/>
      <c r="W600" s="489"/>
      <c r="X600" s="489">
        <v>27501.4</v>
      </c>
      <c r="Y600" s="489"/>
      <c r="Z600" s="489"/>
      <c r="AA600" s="489"/>
      <c r="AB600" s="489"/>
      <c r="AC600" s="489"/>
      <c r="AD600" s="489"/>
      <c r="AE600" s="489"/>
      <c r="AF600" s="39"/>
    </row>
    <row r="601" spans="1:32" ht="14.25" customHeight="1" x14ac:dyDescent="0.2">
      <c r="A601" s="38"/>
      <c r="B601" s="486"/>
      <c r="C601" s="486"/>
      <c r="D601" s="486"/>
      <c r="E601" s="487"/>
      <c r="F601" s="487"/>
      <c r="G601" s="487"/>
      <c r="H601" s="487"/>
      <c r="I601" s="44"/>
      <c r="J601" s="44"/>
      <c r="K601" s="44"/>
      <c r="L601" s="44"/>
      <c r="M601" s="44"/>
      <c r="N601" s="44"/>
      <c r="O601" s="44"/>
      <c r="P601" s="44"/>
      <c r="Q601" s="44"/>
      <c r="R601" s="44"/>
      <c r="S601" s="44"/>
      <c r="T601" s="44"/>
      <c r="U601" s="44"/>
      <c r="V601" s="44"/>
      <c r="W601" s="44"/>
      <c r="X601" s="487"/>
      <c r="Y601" s="487"/>
      <c r="Z601" s="487"/>
      <c r="AA601" s="487"/>
      <c r="AB601" s="487"/>
      <c r="AC601" s="487"/>
      <c r="AD601" s="487"/>
      <c r="AE601" s="487"/>
      <c r="AF601" s="39"/>
    </row>
    <row r="602" spans="1:32" ht="14.25" customHeight="1" x14ac:dyDescent="0.2">
      <c r="B602" s="486"/>
      <c r="C602" s="486"/>
      <c r="D602" s="486"/>
      <c r="E602" s="487"/>
      <c r="F602" s="487"/>
      <c r="G602" s="487"/>
      <c r="H602" s="487"/>
      <c r="I602" s="44"/>
      <c r="J602" s="44"/>
      <c r="K602" s="44"/>
      <c r="L602" s="44"/>
      <c r="M602" s="44"/>
      <c r="N602" s="44"/>
      <c r="O602" s="44"/>
      <c r="P602" s="44"/>
      <c r="Q602" s="44"/>
      <c r="R602" s="44"/>
      <c r="S602" s="44"/>
      <c r="T602" s="44"/>
      <c r="U602" s="44"/>
      <c r="V602" s="44"/>
      <c r="W602" s="44"/>
      <c r="X602" s="487"/>
      <c r="Y602" s="487"/>
      <c r="Z602" s="487"/>
      <c r="AA602" s="487"/>
      <c r="AB602" s="487"/>
      <c r="AC602" s="487"/>
      <c r="AD602" s="487"/>
      <c r="AE602" s="487"/>
      <c r="AF602" s="39"/>
    </row>
    <row r="603" spans="1:32" x14ac:dyDescent="0.2">
      <c r="B603" s="37"/>
      <c r="C603" s="37"/>
      <c r="D603" s="37"/>
      <c r="E603" s="37"/>
      <c r="F603" s="37"/>
      <c r="G603" s="37"/>
      <c r="H603" s="37"/>
    </row>
    <row r="604" spans="1:32" ht="14.25" customHeight="1" x14ac:dyDescent="0.2">
      <c r="B604" s="29" t="s">
        <v>353</v>
      </c>
      <c r="C604" s="3"/>
      <c r="D604" s="3"/>
      <c r="E604" s="3"/>
      <c r="F604" s="3"/>
      <c r="G604" s="3"/>
      <c r="H604" s="3"/>
      <c r="I604" s="3"/>
      <c r="J604" s="3"/>
      <c r="K604" s="3"/>
      <c r="L604" s="3"/>
      <c r="M604" s="3"/>
      <c r="N604" s="3"/>
      <c r="O604" s="3"/>
      <c r="P604" s="3"/>
      <c r="Q604" s="3"/>
      <c r="R604" s="3"/>
      <c r="S604" s="3"/>
    </row>
    <row r="605" spans="1:32" s="37" customFormat="1" ht="14.25" customHeight="1" x14ac:dyDescent="0.2"/>
    <row r="606" spans="1:32" s="16" customFormat="1" ht="41.25" customHeight="1" x14ac:dyDescent="0.2">
      <c r="A606" s="14"/>
      <c r="B606" s="411" t="s">
        <v>354</v>
      </c>
      <c r="C606" s="411"/>
      <c r="D606" s="411"/>
      <c r="E606" s="411"/>
      <c r="F606" s="411"/>
      <c r="G606" s="411"/>
      <c r="H606" s="411"/>
      <c r="I606" s="411"/>
      <c r="J606" s="411"/>
      <c r="K606" s="411"/>
      <c r="L606" s="411"/>
      <c r="M606" s="411"/>
      <c r="N606" s="411"/>
      <c r="O606" s="411"/>
      <c r="P606" s="411"/>
      <c r="Q606" s="411"/>
      <c r="R606" s="411"/>
      <c r="S606" s="411"/>
      <c r="T606" s="411"/>
      <c r="U606" s="411"/>
      <c r="V606" s="411"/>
      <c r="W606" s="411"/>
      <c r="X606" s="411"/>
      <c r="Y606" s="411"/>
      <c r="Z606" s="411"/>
      <c r="AA606" s="411"/>
      <c r="AB606" s="411"/>
      <c r="AC606" s="411"/>
      <c r="AD606" s="411"/>
      <c r="AE606" s="411"/>
    </row>
    <row r="607" spans="1:32" s="16" customFormat="1" ht="14.25" customHeight="1" x14ac:dyDescent="0.2">
      <c r="A607" s="14"/>
      <c r="B607" s="133" t="s">
        <v>355</v>
      </c>
      <c r="C607" s="133"/>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c r="AA607" s="133"/>
      <c r="AB607" s="133"/>
      <c r="AC607" s="133"/>
      <c r="AD607" s="133"/>
      <c r="AE607" s="133"/>
    </row>
    <row r="609" spans="1:31" ht="14.25" customHeight="1" x14ac:dyDescent="0.2">
      <c r="B609" s="29" t="s">
        <v>356</v>
      </c>
      <c r="C609" s="73"/>
      <c r="D609" s="73"/>
      <c r="E609" s="73"/>
      <c r="F609" s="73"/>
      <c r="G609" s="73"/>
      <c r="H609" s="73"/>
      <c r="I609" s="3"/>
    </row>
    <row r="610" spans="1:31" ht="11.45" customHeight="1" x14ac:dyDescent="0.2">
      <c r="C610" s="3"/>
      <c r="D610" s="3"/>
      <c r="E610" s="3"/>
      <c r="F610" s="3"/>
      <c r="G610" s="3"/>
      <c r="H610" s="3"/>
      <c r="I610" s="3"/>
    </row>
    <row r="611" spans="1:31" s="37" customFormat="1" ht="14.25" customHeight="1" x14ac:dyDescent="0.2">
      <c r="B611" s="221" t="s">
        <v>357</v>
      </c>
      <c r="C611" s="221"/>
      <c r="D611" s="221"/>
      <c r="E611" s="221"/>
      <c r="F611" s="221"/>
      <c r="G611" s="221"/>
      <c r="H611" s="221"/>
      <c r="I611" s="221"/>
      <c r="J611" s="221"/>
      <c r="K611" s="221"/>
      <c r="L611" s="221"/>
      <c r="M611" s="221"/>
      <c r="N611" s="221"/>
      <c r="O611" s="221"/>
      <c r="P611" s="221"/>
      <c r="Q611" s="221"/>
      <c r="R611" s="221"/>
      <c r="S611" s="221"/>
      <c r="T611" s="221"/>
      <c r="U611" s="221"/>
      <c r="V611" s="221"/>
      <c r="W611" s="221"/>
      <c r="X611" s="221"/>
      <c r="Y611" s="221"/>
      <c r="Z611" s="221"/>
      <c r="AA611" s="221"/>
      <c r="AB611" s="221"/>
      <c r="AC611" s="221"/>
      <c r="AD611" s="221"/>
      <c r="AE611" s="221"/>
    </row>
    <row r="612" spans="1:31" ht="11.45" customHeight="1" x14ac:dyDescent="0.2"/>
    <row r="613" spans="1:31" ht="12.75" x14ac:dyDescent="0.2">
      <c r="B613" s="330" t="s">
        <v>358</v>
      </c>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row>
    <row r="614" spans="1:31" ht="11.45" customHeight="1" thickBot="1" x14ac:dyDescent="0.25"/>
    <row r="615" spans="1:31" ht="24.75" customHeight="1" thickBot="1" x14ac:dyDescent="0.25">
      <c r="B615" s="480" t="s">
        <v>359</v>
      </c>
      <c r="C615" s="481"/>
      <c r="D615" s="481"/>
      <c r="E615" s="481"/>
      <c r="F615" s="481"/>
      <c r="G615" s="482"/>
      <c r="H615" s="461" t="s">
        <v>360</v>
      </c>
      <c r="I615" s="474"/>
      <c r="J615" s="474"/>
      <c r="K615" s="474"/>
      <c r="L615" s="474"/>
      <c r="M615" s="474"/>
      <c r="N615" s="474"/>
      <c r="O615" s="475"/>
      <c r="P615" s="461" t="s">
        <v>361</v>
      </c>
      <c r="Q615" s="474"/>
      <c r="R615" s="474"/>
      <c r="S615" s="474"/>
      <c r="T615" s="474"/>
      <c r="U615" s="474"/>
      <c r="V615" s="474"/>
      <c r="W615" s="475"/>
      <c r="X615" s="461" t="s">
        <v>362</v>
      </c>
      <c r="Y615" s="474"/>
      <c r="Z615" s="474"/>
      <c r="AA615" s="474"/>
      <c r="AB615" s="474"/>
      <c r="AC615" s="474"/>
      <c r="AD615" s="474"/>
      <c r="AE615" s="475"/>
    </row>
    <row r="616" spans="1:31" ht="45" customHeight="1" thickBot="1" x14ac:dyDescent="0.25">
      <c r="B616" s="483"/>
      <c r="C616" s="484"/>
      <c r="D616" s="484"/>
      <c r="E616" s="484"/>
      <c r="F616" s="484"/>
      <c r="G616" s="485"/>
      <c r="H616" s="461" t="s">
        <v>54</v>
      </c>
      <c r="I616" s="474"/>
      <c r="J616" s="474"/>
      <c r="K616" s="475"/>
      <c r="L616" s="461" t="s">
        <v>363</v>
      </c>
      <c r="M616" s="474"/>
      <c r="N616" s="474"/>
      <c r="O616" s="475"/>
      <c r="P616" s="461" t="s">
        <v>54</v>
      </c>
      <c r="Q616" s="474"/>
      <c r="R616" s="474"/>
      <c r="S616" s="475"/>
      <c r="T616" s="461" t="s">
        <v>363</v>
      </c>
      <c r="U616" s="474"/>
      <c r="V616" s="474"/>
      <c r="W616" s="475"/>
      <c r="X616" s="461" t="s">
        <v>54</v>
      </c>
      <c r="Y616" s="474"/>
      <c r="Z616" s="474"/>
      <c r="AA616" s="475"/>
      <c r="AB616" s="461" t="s">
        <v>363</v>
      </c>
      <c r="AC616" s="474"/>
      <c r="AD616" s="474"/>
      <c r="AE616" s="475"/>
    </row>
    <row r="617" spans="1:31" s="16" customFormat="1" ht="14.25" customHeight="1" x14ac:dyDescent="0.2">
      <c r="A617" s="14"/>
      <c r="B617" s="476" t="s">
        <v>364</v>
      </c>
      <c r="C617" s="477"/>
      <c r="D617" s="477"/>
      <c r="E617" s="477"/>
      <c r="F617" s="477"/>
      <c r="G617" s="478"/>
      <c r="H617" s="479">
        <v>1621734.3</v>
      </c>
      <c r="I617" s="455"/>
      <c r="J617" s="455"/>
      <c r="K617" s="456"/>
      <c r="L617" s="479">
        <v>1024144.9</v>
      </c>
      <c r="M617" s="455"/>
      <c r="N617" s="455"/>
      <c r="O617" s="456"/>
      <c r="P617" s="479"/>
      <c r="Q617" s="455"/>
      <c r="R617" s="455"/>
      <c r="S617" s="456"/>
      <c r="T617" s="479"/>
      <c r="U617" s="455"/>
      <c r="V617" s="455"/>
      <c r="W617" s="456"/>
      <c r="X617" s="479">
        <v>16712.5</v>
      </c>
      <c r="Y617" s="455"/>
      <c r="Z617" s="455"/>
      <c r="AA617" s="456"/>
      <c r="AB617" s="479">
        <v>21692.74</v>
      </c>
      <c r="AC617" s="455"/>
      <c r="AD617" s="455"/>
      <c r="AE617" s="456"/>
    </row>
    <row r="618" spans="1:31" s="16" customFormat="1" ht="14.25" customHeight="1" x14ac:dyDescent="0.2">
      <c r="A618" s="14"/>
      <c r="B618" s="471" t="s">
        <v>365</v>
      </c>
      <c r="C618" s="472"/>
      <c r="D618" s="472"/>
      <c r="E618" s="472"/>
      <c r="F618" s="472"/>
      <c r="G618" s="473"/>
      <c r="H618" s="432">
        <f>SUM(H620:K622)</f>
        <v>347049.07</v>
      </c>
      <c r="I618" s="433"/>
      <c r="J618" s="433"/>
      <c r="K618" s="434"/>
      <c r="L618" s="432">
        <f>SUM(L620:O624)</f>
        <v>1057385.6499999999</v>
      </c>
      <c r="M618" s="433"/>
      <c r="N618" s="433"/>
      <c r="O618" s="434"/>
      <c r="P618" s="432">
        <f>SUM(P620:S624)</f>
        <v>3420</v>
      </c>
      <c r="Q618" s="433"/>
      <c r="R618" s="433"/>
      <c r="S618" s="434"/>
      <c r="T618" s="432">
        <v>0</v>
      </c>
      <c r="U618" s="433"/>
      <c r="V618" s="433"/>
      <c r="W618" s="434"/>
      <c r="X618" s="432"/>
      <c r="Y618" s="433"/>
      <c r="Z618" s="433"/>
      <c r="AA618" s="434"/>
      <c r="AB618" s="432"/>
      <c r="AC618" s="433"/>
      <c r="AD618" s="433"/>
      <c r="AE618" s="434"/>
    </row>
    <row r="619" spans="1:31" s="16" customFormat="1" ht="14.25" customHeight="1" x14ac:dyDescent="0.2">
      <c r="A619" s="14"/>
      <c r="B619" s="471" t="s">
        <v>366</v>
      </c>
      <c r="C619" s="472"/>
      <c r="D619" s="472"/>
      <c r="E619" s="472"/>
      <c r="F619" s="472"/>
      <c r="G619" s="473"/>
      <c r="H619" s="432"/>
      <c r="I619" s="433"/>
      <c r="J619" s="433"/>
      <c r="K619" s="434"/>
      <c r="L619" s="432"/>
      <c r="M619" s="433"/>
      <c r="N619" s="433"/>
      <c r="O619" s="434"/>
      <c r="P619" s="432"/>
      <c r="Q619" s="433"/>
      <c r="R619" s="433"/>
      <c r="S619" s="434"/>
      <c r="T619" s="432"/>
      <c r="U619" s="433"/>
      <c r="V619" s="433"/>
      <c r="W619" s="434"/>
      <c r="X619" s="432"/>
      <c r="Y619" s="433"/>
      <c r="Z619" s="433"/>
      <c r="AA619" s="434"/>
      <c r="AB619" s="432"/>
      <c r="AC619" s="433"/>
      <c r="AD619" s="433"/>
      <c r="AE619" s="434"/>
    </row>
    <row r="620" spans="1:31" s="16" customFormat="1" ht="14.25" customHeight="1" x14ac:dyDescent="0.2">
      <c r="A620" s="14"/>
      <c r="B620" s="471" t="s">
        <v>367</v>
      </c>
      <c r="C620" s="472"/>
      <c r="D620" s="472"/>
      <c r="E620" s="472"/>
      <c r="F620" s="472"/>
      <c r="G620" s="473"/>
      <c r="H620" s="432">
        <v>285022.2</v>
      </c>
      <c r="I620" s="433"/>
      <c r="J620" s="433"/>
      <c r="K620" s="434"/>
      <c r="L620" s="432">
        <v>1020676.65</v>
      </c>
      <c r="M620" s="433"/>
      <c r="N620" s="433"/>
      <c r="O620" s="434"/>
      <c r="P620" s="432">
        <v>3420</v>
      </c>
      <c r="Q620" s="433"/>
      <c r="R620" s="433"/>
      <c r="S620" s="434"/>
      <c r="T620" s="432"/>
      <c r="U620" s="433"/>
      <c r="V620" s="433"/>
      <c r="W620" s="434"/>
      <c r="X620" s="432"/>
      <c r="Y620" s="433"/>
      <c r="Z620" s="433"/>
      <c r="AA620" s="434"/>
      <c r="AB620" s="432"/>
      <c r="AC620" s="433"/>
      <c r="AD620" s="433"/>
      <c r="AE620" s="434"/>
    </row>
    <row r="621" spans="1:31" s="16" customFormat="1" ht="14.25" customHeight="1" x14ac:dyDescent="0.2">
      <c r="A621" s="14"/>
      <c r="B621" s="471" t="s">
        <v>566</v>
      </c>
      <c r="C621" s="472"/>
      <c r="D621" s="472"/>
      <c r="E621" s="472"/>
      <c r="F621" s="472"/>
      <c r="G621" s="473"/>
      <c r="H621" s="432">
        <v>50853.5</v>
      </c>
      <c r="I621" s="433"/>
      <c r="J621" s="433"/>
      <c r="K621" s="434"/>
      <c r="L621" s="432">
        <v>36709</v>
      </c>
      <c r="M621" s="433"/>
      <c r="N621" s="433"/>
      <c r="O621" s="434"/>
      <c r="P621" s="432"/>
      <c r="Q621" s="433"/>
      <c r="R621" s="433"/>
      <c r="S621" s="434"/>
      <c r="T621" s="432"/>
      <c r="U621" s="433"/>
      <c r="V621" s="433"/>
      <c r="W621" s="434"/>
      <c r="X621" s="432"/>
      <c r="Y621" s="433"/>
      <c r="Z621" s="433"/>
      <c r="AA621" s="434"/>
      <c r="AB621" s="432"/>
      <c r="AC621" s="433"/>
      <c r="AD621" s="433"/>
      <c r="AE621" s="434"/>
    </row>
    <row r="622" spans="1:31" s="16" customFormat="1" ht="14.25" customHeight="1" x14ac:dyDescent="0.2">
      <c r="A622" s="14"/>
      <c r="B622" s="471" t="s">
        <v>368</v>
      </c>
      <c r="C622" s="472"/>
      <c r="D622" s="472"/>
      <c r="E622" s="472"/>
      <c r="F622" s="472"/>
      <c r="G622" s="473"/>
      <c r="H622" s="432">
        <v>11173.37</v>
      </c>
      <c r="I622" s="433"/>
      <c r="J622" s="433"/>
      <c r="K622" s="434"/>
      <c r="L622" s="432"/>
      <c r="M622" s="433"/>
      <c r="N622" s="433"/>
      <c r="O622" s="434"/>
      <c r="P622" s="432"/>
      <c r="Q622" s="433"/>
      <c r="R622" s="433"/>
      <c r="S622" s="434"/>
      <c r="T622" s="432"/>
      <c r="U622" s="433"/>
      <c r="V622" s="433"/>
      <c r="W622" s="434"/>
      <c r="X622" s="432"/>
      <c r="Y622" s="433"/>
      <c r="Z622" s="433"/>
      <c r="AA622" s="434"/>
      <c r="AB622" s="432"/>
      <c r="AC622" s="433"/>
      <c r="AD622" s="433"/>
      <c r="AE622" s="434"/>
    </row>
    <row r="623" spans="1:31" s="16" customFormat="1" ht="14.25" customHeight="1" x14ac:dyDescent="0.2">
      <c r="A623" s="14"/>
      <c r="B623" s="471" t="s">
        <v>369</v>
      </c>
      <c r="C623" s="472"/>
      <c r="D623" s="472"/>
      <c r="E623" s="472"/>
      <c r="F623" s="472"/>
      <c r="G623" s="473"/>
      <c r="H623" s="432"/>
      <c r="I623" s="433"/>
      <c r="J623" s="433"/>
      <c r="K623" s="434"/>
      <c r="L623" s="432"/>
      <c r="M623" s="433"/>
      <c r="N623" s="433"/>
      <c r="O623" s="434"/>
      <c r="P623" s="432"/>
      <c r="Q623" s="433"/>
      <c r="R623" s="433"/>
      <c r="S623" s="434"/>
      <c r="T623" s="432"/>
      <c r="U623" s="433"/>
      <c r="V623" s="433"/>
      <c r="W623" s="434"/>
      <c r="X623" s="432"/>
      <c r="Y623" s="433"/>
      <c r="Z623" s="433"/>
      <c r="AA623" s="434"/>
      <c r="AB623" s="432"/>
      <c r="AC623" s="433"/>
      <c r="AD623" s="433"/>
      <c r="AE623" s="434"/>
    </row>
    <row r="624" spans="1:31" s="14" customFormat="1" ht="14.25" customHeight="1" x14ac:dyDescent="0.2">
      <c r="B624" s="468" t="s">
        <v>264</v>
      </c>
      <c r="C624" s="469"/>
      <c r="D624" s="469"/>
      <c r="E624" s="469"/>
      <c r="F624" s="469"/>
      <c r="G624" s="470"/>
      <c r="H624" s="432"/>
      <c r="I624" s="433"/>
      <c r="J624" s="433"/>
      <c r="K624" s="434"/>
      <c r="L624" s="432"/>
      <c r="M624" s="433"/>
      <c r="N624" s="433"/>
      <c r="O624" s="434"/>
      <c r="P624" s="432"/>
      <c r="Q624" s="433"/>
      <c r="R624" s="433"/>
      <c r="S624" s="434"/>
      <c r="T624" s="432"/>
      <c r="U624" s="433"/>
      <c r="V624" s="433"/>
      <c r="W624" s="434"/>
      <c r="X624" s="432"/>
      <c r="Y624" s="433"/>
      <c r="Z624" s="433"/>
      <c r="AA624" s="434"/>
      <c r="AB624" s="432"/>
      <c r="AC624" s="433"/>
      <c r="AD624" s="433"/>
      <c r="AE624" s="434"/>
    </row>
    <row r="625" spans="1:33" ht="14.25" customHeight="1" thickBot="1" x14ac:dyDescent="0.25">
      <c r="B625" s="462" t="s">
        <v>66</v>
      </c>
      <c r="C625" s="463"/>
      <c r="D625" s="463"/>
      <c r="E625" s="463"/>
      <c r="F625" s="463"/>
      <c r="G625" s="464"/>
      <c r="H625" s="465">
        <f>SUM(H617:K618)</f>
        <v>1968783.37</v>
      </c>
      <c r="I625" s="466"/>
      <c r="J625" s="466"/>
      <c r="K625" s="467"/>
      <c r="L625" s="465">
        <f>SUM(L617:O618)</f>
        <v>2081530.5499999998</v>
      </c>
      <c r="M625" s="466"/>
      <c r="N625" s="466"/>
      <c r="O625" s="467"/>
      <c r="P625" s="465">
        <f>SUM(P617:S618)</f>
        <v>3420</v>
      </c>
      <c r="Q625" s="466"/>
      <c r="R625" s="466"/>
      <c r="S625" s="467"/>
      <c r="T625" s="465">
        <f>SUM(T617:W618)</f>
        <v>0</v>
      </c>
      <c r="U625" s="466"/>
      <c r="V625" s="466"/>
      <c r="W625" s="467"/>
      <c r="X625" s="465">
        <f>SUM(X617:AA618)</f>
        <v>16712.5</v>
      </c>
      <c r="Y625" s="466"/>
      <c r="Z625" s="466"/>
      <c r="AA625" s="467"/>
      <c r="AB625" s="465">
        <f>SUM(AB617:AE618)</f>
        <v>21692.74</v>
      </c>
      <c r="AC625" s="466"/>
      <c r="AD625" s="466"/>
      <c r="AE625" s="467"/>
    </row>
    <row r="626" spans="1:33" ht="11.45" customHeight="1" x14ac:dyDescent="0.2">
      <c r="B626" s="457"/>
      <c r="C626" s="457"/>
      <c r="D626" s="457"/>
      <c r="E626" s="457"/>
      <c r="F626" s="457"/>
      <c r="G626" s="457"/>
      <c r="H626" s="457"/>
      <c r="I626" s="457"/>
      <c r="J626" s="457"/>
      <c r="K626" s="457"/>
      <c r="L626" s="457"/>
      <c r="M626" s="457"/>
      <c r="N626" s="457"/>
      <c r="O626" s="457"/>
      <c r="P626" s="457"/>
      <c r="Q626" s="457"/>
      <c r="R626" s="457"/>
      <c r="S626" s="457"/>
      <c r="T626" s="457"/>
      <c r="U626" s="457"/>
      <c r="V626" s="457"/>
      <c r="W626" s="457"/>
      <c r="X626" s="457"/>
      <c r="Y626" s="457"/>
      <c r="Z626" s="457"/>
      <c r="AA626" s="457"/>
      <c r="AB626" s="457"/>
      <c r="AC626" s="457"/>
      <c r="AD626" s="457"/>
      <c r="AE626" s="457"/>
    </row>
    <row r="627" spans="1:33" ht="11.45" customHeight="1" x14ac:dyDescent="0.2"/>
    <row r="628" spans="1:33" ht="11.45" customHeight="1" x14ac:dyDescent="0.2">
      <c r="B628" s="410" t="s">
        <v>370</v>
      </c>
      <c r="C628" s="410"/>
      <c r="D628" s="410"/>
      <c r="E628" s="410"/>
      <c r="F628" s="410"/>
      <c r="G628" s="410"/>
      <c r="H628" s="410"/>
      <c r="I628" s="410"/>
      <c r="J628" s="410"/>
      <c r="K628" s="410"/>
      <c r="L628" s="410"/>
      <c r="M628" s="410"/>
      <c r="N628" s="410"/>
      <c r="O628" s="410"/>
      <c r="P628" s="410"/>
      <c r="Q628" s="410"/>
      <c r="R628" s="410"/>
      <c r="S628" s="410"/>
      <c r="T628" s="410"/>
      <c r="U628" s="410"/>
      <c r="V628" s="410"/>
      <c r="W628" s="410"/>
      <c r="X628" s="410"/>
      <c r="Y628" s="410"/>
      <c r="Z628" s="410"/>
      <c r="AA628" s="410"/>
      <c r="AB628" s="410"/>
      <c r="AC628" s="410"/>
      <c r="AD628" s="410"/>
      <c r="AE628" s="410"/>
    </row>
    <row r="629" spans="1:33" ht="11.45" customHeight="1" x14ac:dyDescent="0.2"/>
    <row r="630" spans="1:33" ht="11.45" customHeight="1" x14ac:dyDescent="0.2">
      <c r="B630" s="46" t="s">
        <v>371</v>
      </c>
      <c r="C630" s="33"/>
      <c r="D630" s="33"/>
      <c r="E630" s="33"/>
      <c r="F630" s="46"/>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row>
    <row r="631" spans="1:33" ht="11.45" customHeight="1" thickBot="1" x14ac:dyDescent="0.25"/>
    <row r="632" spans="1:33" ht="28.15" customHeight="1" thickBot="1" x14ac:dyDescent="0.25">
      <c r="A632" s="38"/>
      <c r="B632" s="458" t="s">
        <v>223</v>
      </c>
      <c r="C632" s="458"/>
      <c r="D632" s="458"/>
      <c r="E632" s="458"/>
      <c r="F632" s="458"/>
      <c r="G632" s="458"/>
      <c r="H632" s="458"/>
      <c r="I632" s="458"/>
      <c r="J632" s="458"/>
      <c r="K632" s="458"/>
      <c r="L632" s="452" t="s">
        <v>54</v>
      </c>
      <c r="M632" s="452"/>
      <c r="N632" s="452"/>
      <c r="O632" s="459"/>
      <c r="P632" s="452" t="s">
        <v>55</v>
      </c>
      <c r="Q632" s="452"/>
      <c r="R632" s="452"/>
      <c r="S632" s="452"/>
      <c r="T632" s="452"/>
      <c r="U632" s="452"/>
      <c r="V632" s="452"/>
      <c r="W632" s="452"/>
      <c r="X632" s="451" t="s">
        <v>372</v>
      </c>
      <c r="Y632" s="452"/>
      <c r="Z632" s="452"/>
      <c r="AA632" s="452"/>
      <c r="AB632" s="452"/>
      <c r="AC632" s="452"/>
      <c r="AD632" s="452"/>
      <c r="AE632" s="452"/>
    </row>
    <row r="633" spans="1:33" ht="34.9" customHeight="1" thickBot="1" x14ac:dyDescent="0.25">
      <c r="B633" s="458"/>
      <c r="C633" s="458"/>
      <c r="D633" s="458"/>
      <c r="E633" s="458"/>
      <c r="F633" s="458"/>
      <c r="G633" s="458"/>
      <c r="H633" s="458"/>
      <c r="I633" s="458"/>
      <c r="J633" s="458"/>
      <c r="K633" s="458"/>
      <c r="L633" s="460" t="s">
        <v>373</v>
      </c>
      <c r="M633" s="460"/>
      <c r="N633" s="460"/>
      <c r="O633" s="461"/>
      <c r="P633" s="460" t="s">
        <v>373</v>
      </c>
      <c r="Q633" s="460"/>
      <c r="R633" s="460"/>
      <c r="S633" s="460"/>
      <c r="T633" s="451" t="s">
        <v>374</v>
      </c>
      <c r="U633" s="452"/>
      <c r="V633" s="452"/>
      <c r="W633" s="452"/>
      <c r="X633" s="452" t="s">
        <v>54</v>
      </c>
      <c r="Y633" s="452"/>
      <c r="Z633" s="452"/>
      <c r="AA633" s="452"/>
      <c r="AB633" s="451" t="s">
        <v>375</v>
      </c>
      <c r="AC633" s="452"/>
      <c r="AD633" s="452"/>
      <c r="AE633" s="452"/>
    </row>
    <row r="634" spans="1:33" ht="11.45" customHeight="1" thickBot="1" x14ac:dyDescent="0.25">
      <c r="B634" s="453" t="s">
        <v>376</v>
      </c>
      <c r="C634" s="453"/>
      <c r="D634" s="453"/>
      <c r="E634" s="453"/>
      <c r="F634" s="453"/>
      <c r="G634" s="453"/>
      <c r="H634" s="453"/>
      <c r="I634" s="453"/>
      <c r="J634" s="453"/>
      <c r="K634" s="453"/>
      <c r="L634" s="450">
        <v>83414.83</v>
      </c>
      <c r="M634" s="450"/>
      <c r="N634" s="450"/>
      <c r="O634" s="454"/>
      <c r="P634" s="450">
        <v>189567.15</v>
      </c>
      <c r="Q634" s="450"/>
      <c r="R634" s="450"/>
      <c r="S634" s="450"/>
      <c r="T634" s="455">
        <v>0</v>
      </c>
      <c r="U634" s="455"/>
      <c r="V634" s="455"/>
      <c r="W634" s="456"/>
      <c r="X634" s="450">
        <f>SUM(L634-P634)</f>
        <v>-106152.31999999999</v>
      </c>
      <c r="Y634" s="450"/>
      <c r="Z634" s="450"/>
      <c r="AA634" s="450"/>
      <c r="AB634" s="450">
        <f>41163+4563</f>
        <v>45726</v>
      </c>
      <c r="AC634" s="450"/>
      <c r="AD634" s="450"/>
      <c r="AE634" s="450"/>
      <c r="AG634" s="39"/>
    </row>
    <row r="635" spans="1:33" ht="11.45" customHeight="1" x14ac:dyDescent="0.2">
      <c r="B635" s="438" t="s">
        <v>204</v>
      </c>
      <c r="C635" s="439"/>
      <c r="D635" s="439"/>
      <c r="E635" s="439"/>
      <c r="F635" s="439"/>
      <c r="G635" s="439"/>
      <c r="H635" s="439"/>
      <c r="I635" s="439"/>
      <c r="J635" s="439"/>
      <c r="K635" s="440"/>
      <c r="L635" s="428">
        <v>16499.28</v>
      </c>
      <c r="M635" s="429"/>
      <c r="N635" s="429"/>
      <c r="O635" s="437"/>
      <c r="P635" s="428">
        <v>3986.11</v>
      </c>
      <c r="Q635" s="429"/>
      <c r="R635" s="429"/>
      <c r="S635" s="430"/>
      <c r="T635" s="433"/>
      <c r="U635" s="433"/>
      <c r="V635" s="433"/>
      <c r="W635" s="434"/>
      <c r="X635" s="450">
        <f>SUM(L635-P635)</f>
        <v>12513.169999999998</v>
      </c>
      <c r="Y635" s="450"/>
      <c r="Z635" s="450"/>
      <c r="AA635" s="450"/>
      <c r="AB635" s="428">
        <f>+-27355-3870</f>
        <v>-31225</v>
      </c>
      <c r="AC635" s="429"/>
      <c r="AD635" s="429"/>
      <c r="AE635" s="430"/>
    </row>
    <row r="636" spans="1:33" ht="11.45" customHeight="1" x14ac:dyDescent="0.2">
      <c r="B636" s="438" t="s">
        <v>377</v>
      </c>
      <c r="C636" s="439"/>
      <c r="D636" s="439"/>
      <c r="E636" s="439"/>
      <c r="F636" s="439"/>
      <c r="G636" s="439"/>
      <c r="H636" s="439"/>
      <c r="I636" s="439"/>
      <c r="J636" s="439"/>
      <c r="K636" s="440"/>
      <c r="L636" s="428"/>
      <c r="M636" s="429"/>
      <c r="N636" s="429"/>
      <c r="O636" s="437"/>
      <c r="P636" s="428"/>
      <c r="Q636" s="429"/>
      <c r="R636" s="429"/>
      <c r="S636" s="430"/>
      <c r="T636" s="433"/>
      <c r="U636" s="433"/>
      <c r="V636" s="433"/>
      <c r="W636" s="434"/>
      <c r="X636" s="449"/>
      <c r="Y636" s="449"/>
      <c r="Z636" s="449"/>
      <c r="AA636" s="449"/>
      <c r="AB636" s="449"/>
      <c r="AC636" s="449"/>
      <c r="AD636" s="449"/>
      <c r="AE636" s="449"/>
    </row>
    <row r="637" spans="1:33" ht="11.45" customHeight="1" x14ac:dyDescent="0.2">
      <c r="B637" s="441" t="s">
        <v>66</v>
      </c>
      <c r="C637" s="442"/>
      <c r="D637" s="442"/>
      <c r="E637" s="442"/>
      <c r="F637" s="442"/>
      <c r="G637" s="442"/>
      <c r="H637" s="442"/>
      <c r="I637" s="442"/>
      <c r="J637" s="442"/>
      <c r="K637" s="443"/>
      <c r="L637" s="444">
        <f>+L636+L635+L634</f>
        <v>99914.11</v>
      </c>
      <c r="M637" s="445"/>
      <c r="N637" s="445"/>
      <c r="O637" s="446"/>
      <c r="P637" s="444">
        <f>+P636+P635+P634</f>
        <v>193553.25999999998</v>
      </c>
      <c r="Q637" s="445"/>
      <c r="R637" s="445"/>
      <c r="S637" s="447"/>
      <c r="T637" s="448">
        <f t="shared" ref="T637" si="7">+T636+T635+T634</f>
        <v>0</v>
      </c>
      <c r="U637" s="445"/>
      <c r="V637" s="445"/>
      <c r="W637" s="447"/>
      <c r="X637" s="444">
        <f t="shared" ref="X637" si="8">+X636+X635+X634</f>
        <v>-93639.15</v>
      </c>
      <c r="Y637" s="445"/>
      <c r="Z637" s="445"/>
      <c r="AA637" s="447"/>
      <c r="AB637" s="444">
        <f t="shared" ref="AB637" si="9">+AB636+AB635+AB634</f>
        <v>14501</v>
      </c>
      <c r="AC637" s="445"/>
      <c r="AD637" s="445"/>
      <c r="AE637" s="447"/>
    </row>
    <row r="638" spans="1:33" ht="11.45" customHeight="1" x14ac:dyDescent="0.2">
      <c r="B638" s="438" t="s">
        <v>378</v>
      </c>
      <c r="C638" s="439"/>
      <c r="D638" s="439"/>
      <c r="E638" s="439"/>
      <c r="F638" s="439"/>
      <c r="G638" s="439"/>
      <c r="H638" s="439"/>
      <c r="I638" s="439"/>
      <c r="J638" s="439"/>
      <c r="K638" s="440"/>
      <c r="L638" s="423"/>
      <c r="M638" s="424"/>
      <c r="N638" s="424"/>
      <c r="O638" s="425"/>
      <c r="P638" s="423" t="s">
        <v>245</v>
      </c>
      <c r="Q638" s="424"/>
      <c r="R638" s="424"/>
      <c r="S638" s="426"/>
      <c r="T638" s="427"/>
      <c r="U638" s="424"/>
      <c r="V638" s="424"/>
      <c r="W638" s="426"/>
      <c r="X638" s="428"/>
      <c r="Y638" s="429"/>
      <c r="Z638" s="429"/>
      <c r="AA638" s="430"/>
      <c r="AB638" s="428"/>
      <c r="AC638" s="429"/>
      <c r="AD638" s="429"/>
      <c r="AE638" s="430"/>
    </row>
    <row r="639" spans="1:33" ht="11.45" customHeight="1" x14ac:dyDescent="0.2">
      <c r="B639" s="438" t="s">
        <v>379</v>
      </c>
      <c r="C639" s="439"/>
      <c r="D639" s="439"/>
      <c r="E639" s="439"/>
      <c r="F639" s="439"/>
      <c r="G639" s="439"/>
      <c r="H639" s="439"/>
      <c r="I639" s="439"/>
      <c r="J639" s="439"/>
      <c r="K639" s="440"/>
      <c r="L639" s="423"/>
      <c r="M639" s="424"/>
      <c r="N639" s="424"/>
      <c r="O639" s="425"/>
      <c r="P639" s="423" t="s">
        <v>245</v>
      </c>
      <c r="Q639" s="424"/>
      <c r="R639" s="424"/>
      <c r="S639" s="426"/>
      <c r="T639" s="427"/>
      <c r="U639" s="424"/>
      <c r="V639" s="424"/>
      <c r="W639" s="426"/>
      <c r="X639" s="428"/>
      <c r="Y639" s="429"/>
      <c r="Z639" s="429"/>
      <c r="AA639" s="430"/>
      <c r="AB639" s="428"/>
      <c r="AC639" s="429"/>
      <c r="AD639" s="429"/>
      <c r="AE639" s="430"/>
    </row>
    <row r="640" spans="1:33" ht="11.45" customHeight="1" x14ac:dyDescent="0.2">
      <c r="B640" s="438" t="s">
        <v>380</v>
      </c>
      <c r="C640" s="439"/>
      <c r="D640" s="439"/>
      <c r="E640" s="439"/>
      <c r="F640" s="439"/>
      <c r="G640" s="439"/>
      <c r="H640" s="439"/>
      <c r="I640" s="439"/>
      <c r="J640" s="439"/>
      <c r="K640" s="440"/>
      <c r="L640" s="423"/>
      <c r="M640" s="424"/>
      <c r="N640" s="424"/>
      <c r="O640" s="425"/>
      <c r="P640" s="423" t="s">
        <v>245</v>
      </c>
      <c r="Q640" s="424"/>
      <c r="R640" s="424"/>
      <c r="S640" s="426"/>
      <c r="T640" s="427"/>
      <c r="U640" s="424"/>
      <c r="V640" s="424"/>
      <c r="W640" s="426"/>
      <c r="X640" s="428"/>
      <c r="Y640" s="429"/>
      <c r="Z640" s="429"/>
      <c r="AA640" s="430"/>
      <c r="AB640" s="428"/>
      <c r="AC640" s="429"/>
      <c r="AD640" s="429"/>
      <c r="AE640" s="430"/>
    </row>
    <row r="641" spans="1:31" ht="11.45" customHeight="1" x14ac:dyDescent="0.2">
      <c r="B641" s="431" t="s">
        <v>567</v>
      </c>
      <c r="C641" s="431"/>
      <c r="D641" s="431"/>
      <c r="E641" s="431"/>
      <c r="F641" s="431"/>
      <c r="G641" s="431"/>
      <c r="H641" s="431"/>
      <c r="I641" s="431"/>
      <c r="J641" s="431"/>
      <c r="K641" s="431"/>
      <c r="L641" s="428"/>
      <c r="M641" s="429"/>
      <c r="N641" s="429"/>
      <c r="O641" s="437"/>
      <c r="P641" s="428">
        <f>-4563.03-18252</f>
        <v>-22815.03</v>
      </c>
      <c r="Q641" s="429"/>
      <c r="R641" s="429"/>
      <c r="S641" s="430"/>
      <c r="T641" s="427"/>
      <c r="U641" s="424"/>
      <c r="V641" s="424"/>
      <c r="W641" s="426"/>
      <c r="X641" s="428">
        <v>22815</v>
      </c>
      <c r="Y641" s="429"/>
      <c r="Z641" s="429"/>
      <c r="AA641" s="430"/>
      <c r="AB641" s="428">
        <v>-4563</v>
      </c>
      <c r="AC641" s="429"/>
      <c r="AD641" s="429"/>
      <c r="AE641" s="430"/>
    </row>
    <row r="642" spans="1:31" ht="11.45" customHeight="1" x14ac:dyDescent="0.2">
      <c r="B642" s="431" t="s">
        <v>568</v>
      </c>
      <c r="C642" s="431"/>
      <c r="D642" s="431"/>
      <c r="E642" s="431"/>
      <c r="F642" s="431"/>
      <c r="G642" s="431"/>
      <c r="H642" s="431"/>
      <c r="I642" s="431"/>
      <c r="J642" s="431"/>
      <c r="K642" s="431"/>
      <c r="L642" s="432"/>
      <c r="M642" s="433"/>
      <c r="N642" s="433"/>
      <c r="O642" s="434"/>
      <c r="P642" s="432"/>
      <c r="Q642" s="433"/>
      <c r="R642" s="433"/>
      <c r="S642" s="434"/>
      <c r="T642" s="435"/>
      <c r="U642" s="435"/>
      <c r="V642" s="435"/>
      <c r="W642" s="436"/>
      <c r="X642" s="432">
        <v>0</v>
      </c>
      <c r="Y642" s="433"/>
      <c r="Z642" s="433"/>
      <c r="AA642" s="434"/>
      <c r="AB642" s="432">
        <v>3870</v>
      </c>
      <c r="AC642" s="433"/>
      <c r="AD642" s="433"/>
      <c r="AE642" s="434"/>
    </row>
    <row r="643" spans="1:31" ht="11.45" customHeight="1" thickBot="1" x14ac:dyDescent="0.25">
      <c r="B643" s="422" t="s">
        <v>381</v>
      </c>
      <c r="C643" s="422"/>
      <c r="D643" s="422"/>
      <c r="E643" s="422"/>
      <c r="F643" s="422"/>
      <c r="G643" s="422"/>
      <c r="H643" s="422"/>
      <c r="I643" s="422"/>
      <c r="J643" s="422"/>
      <c r="K643" s="422"/>
      <c r="L643" s="423" t="s">
        <v>245</v>
      </c>
      <c r="M643" s="424"/>
      <c r="N643" s="424"/>
      <c r="O643" s="425"/>
      <c r="P643" s="423" t="s">
        <v>245</v>
      </c>
      <c r="Q643" s="424"/>
      <c r="R643" s="424"/>
      <c r="S643" s="426"/>
      <c r="T643" s="427"/>
      <c r="U643" s="424"/>
      <c r="V643" s="424"/>
      <c r="W643" s="426"/>
      <c r="X643" s="428"/>
      <c r="Y643" s="429"/>
      <c r="Z643" s="429"/>
      <c r="AA643" s="430"/>
      <c r="AB643" s="428"/>
      <c r="AC643" s="429"/>
      <c r="AD643" s="429"/>
      <c r="AE643" s="430"/>
    </row>
    <row r="644" spans="1:31" ht="25.9" customHeight="1" thickBot="1" x14ac:dyDescent="0.25">
      <c r="B644" s="413" t="s">
        <v>382</v>
      </c>
      <c r="C644" s="413"/>
      <c r="D644" s="413"/>
      <c r="E644" s="413"/>
      <c r="F644" s="413"/>
      <c r="G644" s="413"/>
      <c r="H644" s="413"/>
      <c r="I644" s="413"/>
      <c r="J644" s="413"/>
      <c r="K644" s="413"/>
      <c r="L644" s="414" t="s">
        <v>245</v>
      </c>
      <c r="M644" s="415"/>
      <c r="N644" s="415"/>
      <c r="O644" s="416"/>
      <c r="P644" s="414" t="s">
        <v>245</v>
      </c>
      <c r="Q644" s="415"/>
      <c r="R644" s="415"/>
      <c r="S644" s="415"/>
      <c r="T644" s="417"/>
      <c r="U644" s="418"/>
      <c r="V644" s="418"/>
      <c r="W644" s="418"/>
      <c r="X644" s="419">
        <f>+X641+X637+X642</f>
        <v>-70824.149999999994</v>
      </c>
      <c r="Y644" s="420"/>
      <c r="Z644" s="420"/>
      <c r="AA644" s="420"/>
      <c r="AB644" s="421">
        <f>+AB637+AB641+AB642</f>
        <v>13808</v>
      </c>
      <c r="AC644" s="419"/>
      <c r="AD644" s="419"/>
      <c r="AE644" s="419"/>
    </row>
    <row r="645" spans="1:31" ht="11.45" customHeight="1" x14ac:dyDescent="0.2"/>
    <row r="646" spans="1:31" ht="11.45" customHeight="1" x14ac:dyDescent="0.2"/>
    <row r="647" spans="1:31" ht="14.25" customHeight="1" x14ac:dyDescent="0.2">
      <c r="B647" s="410" t="s">
        <v>383</v>
      </c>
      <c r="C647" s="410"/>
      <c r="D647" s="410"/>
      <c r="E647" s="410"/>
      <c r="F647" s="410"/>
      <c r="G647" s="410"/>
      <c r="H647" s="410"/>
      <c r="I647" s="410"/>
      <c r="J647" s="410"/>
      <c r="K647" s="410"/>
      <c r="L647" s="410"/>
      <c r="M647" s="410"/>
      <c r="N647" s="410"/>
      <c r="O647" s="410"/>
      <c r="P647" s="410"/>
      <c r="Q647" s="410"/>
      <c r="R647" s="410"/>
      <c r="S647" s="410"/>
      <c r="T647" s="410"/>
      <c r="U647" s="410"/>
      <c r="V647" s="410"/>
      <c r="W647" s="410"/>
      <c r="X647" s="410"/>
      <c r="Y647" s="410"/>
      <c r="Z647" s="410"/>
      <c r="AA647" s="410"/>
      <c r="AB647" s="410"/>
      <c r="AC647" s="410"/>
      <c r="AD647" s="410"/>
      <c r="AE647" s="410"/>
    </row>
    <row r="648" spans="1:31" ht="11.45" customHeight="1" x14ac:dyDescent="0.2"/>
    <row r="649" spans="1:31" ht="14.25" customHeight="1" x14ac:dyDescent="0.2">
      <c r="B649" s="411" t="s">
        <v>384</v>
      </c>
      <c r="C649" s="411"/>
      <c r="D649" s="411"/>
      <c r="E649" s="411"/>
      <c r="F649" s="411"/>
      <c r="G649" s="411"/>
      <c r="H649" s="411"/>
      <c r="I649" s="411"/>
      <c r="J649" s="411"/>
      <c r="K649" s="411"/>
      <c r="L649" s="411"/>
      <c r="M649" s="411"/>
      <c r="N649" s="411"/>
      <c r="O649" s="411"/>
      <c r="P649" s="411"/>
      <c r="Q649" s="411"/>
      <c r="R649" s="411"/>
      <c r="S649" s="411"/>
      <c r="T649" s="411"/>
      <c r="U649" s="411"/>
      <c r="V649" s="411"/>
      <c r="W649" s="411"/>
      <c r="X649" s="411"/>
      <c r="Y649" s="411"/>
      <c r="Z649" s="411"/>
      <c r="AA649" s="411"/>
      <c r="AB649" s="411"/>
      <c r="AC649" s="411"/>
      <c r="AD649" s="411"/>
      <c r="AE649" s="411"/>
    </row>
    <row r="650" spans="1:31" s="47" customFormat="1" ht="11.45" customHeight="1" thickBot="1" x14ac:dyDescent="0.25">
      <c r="A650" s="48"/>
      <c r="B650" s="412"/>
      <c r="C650" s="412"/>
      <c r="D650" s="412"/>
      <c r="E650" s="412"/>
      <c r="F650" s="412"/>
      <c r="G650" s="412"/>
      <c r="H650" s="412"/>
      <c r="I650" s="412"/>
      <c r="J650" s="412"/>
      <c r="K650" s="412"/>
      <c r="L650" s="412"/>
      <c r="M650" s="412"/>
      <c r="N650" s="412"/>
      <c r="O650" s="412"/>
      <c r="P650" s="412"/>
      <c r="Q650" s="412"/>
      <c r="R650" s="412"/>
      <c r="S650" s="412"/>
      <c r="T650" s="412"/>
      <c r="U650" s="412"/>
      <c r="V650" s="412"/>
      <c r="W650" s="412"/>
      <c r="X650" s="412"/>
      <c r="Y650" s="412"/>
      <c r="Z650" s="412"/>
      <c r="AA650" s="412"/>
      <c r="AB650" s="412"/>
      <c r="AC650" s="412"/>
      <c r="AD650" s="412"/>
      <c r="AE650" s="412"/>
    </row>
    <row r="651" spans="1:31" ht="12" customHeight="1" x14ac:dyDescent="0.2">
      <c r="B651" s="170" t="s">
        <v>223</v>
      </c>
      <c r="C651" s="171"/>
      <c r="D651" s="171"/>
      <c r="E651" s="171"/>
      <c r="F651" s="171"/>
      <c r="G651" s="171"/>
      <c r="H651" s="171"/>
      <c r="I651" s="171"/>
      <c r="J651" s="171"/>
      <c r="K651" s="172"/>
      <c r="L651" s="320" t="s">
        <v>54</v>
      </c>
      <c r="M651" s="321"/>
      <c r="N651" s="321"/>
      <c r="O651" s="321"/>
      <c r="P651" s="321"/>
      <c r="Q651" s="321"/>
      <c r="R651" s="321"/>
      <c r="S651" s="321"/>
      <c r="T651" s="321"/>
      <c r="U651" s="322"/>
      <c r="V651" s="320" t="s">
        <v>55</v>
      </c>
      <c r="W651" s="321"/>
      <c r="X651" s="321"/>
      <c r="Y651" s="321"/>
      <c r="Z651" s="321"/>
      <c r="AA651" s="321"/>
      <c r="AB651" s="321"/>
      <c r="AC651" s="321"/>
      <c r="AD651" s="321"/>
      <c r="AE651" s="322"/>
    </row>
    <row r="652" spans="1:31" ht="12" thickBot="1" x14ac:dyDescent="0.25">
      <c r="B652" s="173"/>
      <c r="C652" s="174"/>
      <c r="D652" s="174"/>
      <c r="E652" s="174"/>
      <c r="F652" s="174"/>
      <c r="G652" s="174"/>
      <c r="H652" s="174"/>
      <c r="I652" s="174"/>
      <c r="J652" s="174"/>
      <c r="K652" s="175"/>
      <c r="L652" s="323"/>
      <c r="M652" s="324"/>
      <c r="N652" s="324"/>
      <c r="O652" s="324"/>
      <c r="P652" s="324"/>
      <c r="Q652" s="324"/>
      <c r="R652" s="324"/>
      <c r="S652" s="324"/>
      <c r="T652" s="324"/>
      <c r="U652" s="325"/>
      <c r="V652" s="323"/>
      <c r="W652" s="324"/>
      <c r="X652" s="324"/>
      <c r="Y652" s="324"/>
      <c r="Z652" s="324"/>
      <c r="AA652" s="324"/>
      <c r="AB652" s="324"/>
      <c r="AC652" s="324"/>
      <c r="AD652" s="324"/>
      <c r="AE652" s="325"/>
    </row>
    <row r="653" spans="1:31" s="21" customFormat="1" ht="22.5" customHeight="1" x14ac:dyDescent="0.2">
      <c r="A653" s="49"/>
      <c r="B653" s="337" t="s">
        <v>385</v>
      </c>
      <c r="C653" s="338"/>
      <c r="D653" s="338"/>
      <c r="E653" s="338"/>
      <c r="F653" s="338"/>
      <c r="G653" s="338"/>
      <c r="H653" s="338"/>
      <c r="I653" s="338"/>
      <c r="J653" s="338"/>
      <c r="K653" s="339"/>
      <c r="L653" s="392">
        <f>SUM(L654:U658)</f>
        <v>0</v>
      </c>
      <c r="M653" s="393"/>
      <c r="N653" s="393"/>
      <c r="O653" s="393"/>
      <c r="P653" s="393"/>
      <c r="Q653" s="393"/>
      <c r="R653" s="393"/>
      <c r="S653" s="393"/>
      <c r="T653" s="393"/>
      <c r="U653" s="394"/>
      <c r="V653" s="340">
        <f>SUM(V654:AE658)</f>
        <v>0</v>
      </c>
      <c r="W653" s="341"/>
      <c r="X653" s="341"/>
      <c r="Y653" s="341"/>
      <c r="Z653" s="341"/>
      <c r="AA653" s="341"/>
      <c r="AB653" s="341"/>
      <c r="AC653" s="341"/>
      <c r="AD653" s="341"/>
      <c r="AE653" s="342"/>
    </row>
    <row r="654" spans="1:31" s="21" customFormat="1" ht="14.25" customHeight="1" x14ac:dyDescent="0.2">
      <c r="A654" s="49"/>
      <c r="B654" s="143" t="s">
        <v>386</v>
      </c>
      <c r="C654" s="144"/>
      <c r="D654" s="144"/>
      <c r="E654" s="144"/>
      <c r="F654" s="144"/>
      <c r="G654" s="144"/>
      <c r="H654" s="144"/>
      <c r="I654" s="144"/>
      <c r="J654" s="144"/>
      <c r="K654" s="145"/>
      <c r="L654" s="155">
        <v>0</v>
      </c>
      <c r="M654" s="156"/>
      <c r="N654" s="156"/>
      <c r="O654" s="156"/>
      <c r="P654" s="156"/>
      <c r="Q654" s="156"/>
      <c r="R654" s="156"/>
      <c r="S654" s="156"/>
      <c r="T654" s="156"/>
      <c r="U654" s="157"/>
      <c r="V654" s="155">
        <v>0</v>
      </c>
      <c r="W654" s="156"/>
      <c r="X654" s="156"/>
      <c r="Y654" s="156"/>
      <c r="Z654" s="156"/>
      <c r="AA654" s="156"/>
      <c r="AB654" s="156"/>
      <c r="AC654" s="156"/>
      <c r="AD654" s="156"/>
      <c r="AE654" s="157"/>
    </row>
    <row r="655" spans="1:31" s="21" customFormat="1" ht="14.25" customHeight="1" x14ac:dyDescent="0.2">
      <c r="A655" s="49"/>
      <c r="B655" s="143" t="s">
        <v>387</v>
      </c>
      <c r="C655" s="144"/>
      <c r="D655" s="144"/>
      <c r="E655" s="144"/>
      <c r="F655" s="144"/>
      <c r="G655" s="144"/>
      <c r="H655" s="144"/>
      <c r="I655" s="144"/>
      <c r="J655" s="144"/>
      <c r="K655" s="145"/>
      <c r="L655" s="155">
        <v>0</v>
      </c>
      <c r="M655" s="156"/>
      <c r="N655" s="156"/>
      <c r="O655" s="156"/>
      <c r="P655" s="156"/>
      <c r="Q655" s="156"/>
      <c r="R655" s="156"/>
      <c r="S655" s="156"/>
      <c r="T655" s="156"/>
      <c r="U655" s="157"/>
      <c r="V655" s="331">
        <v>0</v>
      </c>
      <c r="W655" s="332"/>
      <c r="X655" s="332"/>
      <c r="Y655" s="332"/>
      <c r="Z655" s="332"/>
      <c r="AA655" s="332"/>
      <c r="AB655" s="332"/>
      <c r="AC655" s="332"/>
      <c r="AD655" s="332"/>
      <c r="AE655" s="333"/>
    </row>
    <row r="656" spans="1:31" s="21" customFormat="1" ht="14.25" customHeight="1" x14ac:dyDescent="0.2">
      <c r="A656" s="49"/>
      <c r="B656" s="143" t="s">
        <v>388</v>
      </c>
      <c r="C656" s="144"/>
      <c r="D656" s="144"/>
      <c r="E656" s="144"/>
      <c r="F656" s="144"/>
      <c r="G656" s="144"/>
      <c r="H656" s="144"/>
      <c r="I656" s="144"/>
      <c r="J656" s="144"/>
      <c r="K656" s="145"/>
      <c r="L656" s="155"/>
      <c r="M656" s="156"/>
      <c r="N656" s="156"/>
      <c r="O656" s="156"/>
      <c r="P656" s="156"/>
      <c r="Q656" s="156"/>
      <c r="R656" s="156"/>
      <c r="S656" s="156"/>
      <c r="T656" s="156"/>
      <c r="U656" s="157"/>
      <c r="V656" s="331"/>
      <c r="W656" s="332"/>
      <c r="X656" s="332"/>
      <c r="Y656" s="332"/>
      <c r="Z656" s="332"/>
      <c r="AA656" s="332"/>
      <c r="AB656" s="332"/>
      <c r="AC656" s="332"/>
      <c r="AD656" s="332"/>
      <c r="AE656" s="333"/>
    </row>
    <row r="657" spans="1:31" s="21" customFormat="1" ht="14.25" customHeight="1" x14ac:dyDescent="0.2">
      <c r="A657" s="49"/>
      <c r="B657" s="143" t="s">
        <v>389</v>
      </c>
      <c r="C657" s="144"/>
      <c r="D657" s="144"/>
      <c r="E657" s="144"/>
      <c r="F657" s="144"/>
      <c r="G657" s="144"/>
      <c r="H657" s="144"/>
      <c r="I657" s="144"/>
      <c r="J657" s="144"/>
      <c r="K657" s="145"/>
      <c r="L657" s="155"/>
      <c r="M657" s="156"/>
      <c r="N657" s="156"/>
      <c r="O657" s="156"/>
      <c r="P657" s="156"/>
      <c r="Q657" s="156"/>
      <c r="R657" s="156"/>
      <c r="S657" s="156"/>
      <c r="T657" s="156"/>
      <c r="U657" s="157"/>
      <c r="V657" s="331"/>
      <c r="W657" s="332"/>
      <c r="X657" s="332"/>
      <c r="Y657" s="332"/>
      <c r="Z657" s="332"/>
      <c r="AA657" s="332"/>
      <c r="AB657" s="332"/>
      <c r="AC657" s="332"/>
      <c r="AD657" s="332"/>
      <c r="AE657" s="333"/>
    </row>
    <row r="658" spans="1:31" s="21" customFormat="1" ht="14.25" customHeight="1" x14ac:dyDescent="0.2">
      <c r="A658" s="49"/>
      <c r="B658" s="143" t="s">
        <v>390</v>
      </c>
      <c r="C658" s="144"/>
      <c r="D658" s="144"/>
      <c r="E658" s="144"/>
      <c r="F658" s="144"/>
      <c r="G658" s="144"/>
      <c r="H658" s="144"/>
      <c r="I658" s="144"/>
      <c r="J658" s="144"/>
      <c r="K658" s="145"/>
      <c r="L658" s="155">
        <v>0</v>
      </c>
      <c r="M658" s="156"/>
      <c r="N658" s="156"/>
      <c r="O658" s="156"/>
      <c r="P658" s="156"/>
      <c r="Q658" s="156"/>
      <c r="R658" s="156"/>
      <c r="S658" s="156"/>
      <c r="T658" s="156"/>
      <c r="U658" s="157"/>
      <c r="V658" s="331">
        <v>0</v>
      </c>
      <c r="W658" s="332"/>
      <c r="X658" s="332"/>
      <c r="Y658" s="332"/>
      <c r="Z658" s="332"/>
      <c r="AA658" s="332"/>
      <c r="AB658" s="332"/>
      <c r="AC658" s="332"/>
      <c r="AD658" s="332"/>
      <c r="AE658" s="333"/>
    </row>
    <row r="659" spans="1:31" s="21" customFormat="1" ht="22.5" customHeight="1" x14ac:dyDescent="0.2">
      <c r="A659" s="49"/>
      <c r="B659" s="401" t="s">
        <v>391</v>
      </c>
      <c r="C659" s="402"/>
      <c r="D659" s="402"/>
      <c r="E659" s="402"/>
      <c r="F659" s="402"/>
      <c r="G659" s="402"/>
      <c r="H659" s="402"/>
      <c r="I659" s="402"/>
      <c r="J659" s="402"/>
      <c r="K659" s="403"/>
      <c r="L659" s="404">
        <f>SUM(L660:U669)</f>
        <v>147620.18000000002</v>
      </c>
      <c r="M659" s="405"/>
      <c r="N659" s="405"/>
      <c r="O659" s="405"/>
      <c r="P659" s="405"/>
      <c r="Q659" s="405"/>
      <c r="R659" s="405"/>
      <c r="S659" s="405"/>
      <c r="T659" s="405"/>
      <c r="U659" s="406"/>
      <c r="V659" s="407">
        <f>SUM(V660:AE669)</f>
        <v>56064.21</v>
      </c>
      <c r="W659" s="408"/>
      <c r="X659" s="408"/>
      <c r="Y659" s="408"/>
      <c r="Z659" s="408"/>
      <c r="AA659" s="408"/>
      <c r="AB659" s="408"/>
      <c r="AC659" s="408"/>
      <c r="AD659" s="408"/>
      <c r="AE659" s="409"/>
    </row>
    <row r="660" spans="1:31" s="21" customFormat="1" ht="22.5" customHeight="1" x14ac:dyDescent="0.2">
      <c r="A660" s="49"/>
      <c r="B660" s="152" t="s">
        <v>392</v>
      </c>
      <c r="C660" s="153"/>
      <c r="D660" s="153"/>
      <c r="E660" s="153"/>
      <c r="F660" s="153"/>
      <c r="G660" s="153"/>
      <c r="H660" s="153"/>
      <c r="I660" s="153"/>
      <c r="J660" s="153"/>
      <c r="K660" s="154"/>
      <c r="L660" s="155">
        <v>0</v>
      </c>
      <c r="M660" s="156"/>
      <c r="N660" s="156"/>
      <c r="O660" s="156"/>
      <c r="P660" s="156"/>
      <c r="Q660" s="156"/>
      <c r="R660" s="156"/>
      <c r="S660" s="156"/>
      <c r="T660" s="156"/>
      <c r="U660" s="157"/>
      <c r="V660" s="331">
        <v>0</v>
      </c>
      <c r="W660" s="332"/>
      <c r="X660" s="332"/>
      <c r="Y660" s="332"/>
      <c r="Z660" s="332"/>
      <c r="AA660" s="332"/>
      <c r="AB660" s="332"/>
      <c r="AC660" s="332"/>
      <c r="AD660" s="332"/>
      <c r="AE660" s="333"/>
    </row>
    <row r="661" spans="1:31" s="21" customFormat="1" ht="14.25" customHeight="1" x14ac:dyDescent="0.2">
      <c r="A661" s="49"/>
      <c r="B661" s="143" t="s">
        <v>393</v>
      </c>
      <c r="C661" s="144"/>
      <c r="D661" s="144"/>
      <c r="E661" s="144"/>
      <c r="F661" s="144"/>
      <c r="G661" s="144"/>
      <c r="H661" s="144"/>
      <c r="I661" s="144"/>
      <c r="J661" s="144"/>
      <c r="K661" s="145"/>
      <c r="L661" s="155">
        <v>-270</v>
      </c>
      <c r="M661" s="156"/>
      <c r="N661" s="156"/>
      <c r="O661" s="156"/>
      <c r="P661" s="156"/>
      <c r="Q661" s="156"/>
      <c r="R661" s="156"/>
      <c r="S661" s="156"/>
      <c r="T661" s="156"/>
      <c r="U661" s="157"/>
      <c r="V661" s="155"/>
      <c r="W661" s="156"/>
      <c r="X661" s="156"/>
      <c r="Y661" s="156"/>
      <c r="Z661" s="156"/>
      <c r="AA661" s="156"/>
      <c r="AB661" s="156"/>
      <c r="AC661" s="156"/>
      <c r="AD661" s="156"/>
      <c r="AE661" s="157"/>
    </row>
    <row r="662" spans="1:31" s="21" customFormat="1" ht="14.25" customHeight="1" x14ac:dyDescent="0.2">
      <c r="A662" s="49"/>
      <c r="B662" s="143" t="s">
        <v>394</v>
      </c>
      <c r="C662" s="144"/>
      <c r="D662" s="144"/>
      <c r="E662" s="144"/>
      <c r="F662" s="144"/>
      <c r="G662" s="144"/>
      <c r="H662" s="144"/>
      <c r="I662" s="144"/>
      <c r="J662" s="144"/>
      <c r="K662" s="145"/>
      <c r="L662" s="155"/>
      <c r="M662" s="156"/>
      <c r="N662" s="156"/>
      <c r="O662" s="156"/>
      <c r="P662" s="156"/>
      <c r="Q662" s="156"/>
      <c r="R662" s="156"/>
      <c r="S662" s="156"/>
      <c r="T662" s="156"/>
      <c r="U662" s="157"/>
      <c r="V662" s="155">
        <v>42990</v>
      </c>
      <c r="W662" s="156"/>
      <c r="X662" s="156"/>
      <c r="Y662" s="156"/>
      <c r="Z662" s="156"/>
      <c r="AA662" s="156"/>
      <c r="AB662" s="156"/>
      <c r="AC662" s="156"/>
      <c r="AD662" s="156"/>
      <c r="AE662" s="157"/>
    </row>
    <row r="663" spans="1:31" s="21" customFormat="1" ht="14.25" customHeight="1" x14ac:dyDescent="0.2">
      <c r="A663" s="49"/>
      <c r="B663" s="143" t="s">
        <v>395</v>
      </c>
      <c r="C663" s="144"/>
      <c r="D663" s="144"/>
      <c r="E663" s="144"/>
      <c r="F663" s="144"/>
      <c r="G663" s="144"/>
      <c r="H663" s="144"/>
      <c r="I663" s="144"/>
      <c r="J663" s="144"/>
      <c r="K663" s="145"/>
      <c r="L663" s="155"/>
      <c r="M663" s="156"/>
      <c r="N663" s="156"/>
      <c r="O663" s="156"/>
      <c r="P663" s="156"/>
      <c r="Q663" s="156"/>
      <c r="R663" s="156"/>
      <c r="S663" s="156"/>
      <c r="T663" s="156"/>
      <c r="U663" s="157"/>
      <c r="V663" s="155"/>
      <c r="W663" s="156"/>
      <c r="X663" s="156"/>
      <c r="Y663" s="156"/>
      <c r="Z663" s="156"/>
      <c r="AA663" s="156"/>
      <c r="AB663" s="156"/>
      <c r="AC663" s="156"/>
      <c r="AD663" s="156"/>
      <c r="AE663" s="157"/>
    </row>
    <row r="664" spans="1:31" s="21" customFormat="1" ht="14.25" customHeight="1" x14ac:dyDescent="0.2">
      <c r="A664" s="49"/>
      <c r="B664" s="143" t="s">
        <v>396</v>
      </c>
      <c r="C664" s="144"/>
      <c r="D664" s="144"/>
      <c r="E664" s="144"/>
      <c r="F664" s="144"/>
      <c r="G664" s="144"/>
      <c r="H664" s="144"/>
      <c r="I664" s="144"/>
      <c r="J664" s="144"/>
      <c r="K664" s="145"/>
      <c r="L664" s="155">
        <v>33.65</v>
      </c>
      <c r="M664" s="156"/>
      <c r="N664" s="156"/>
      <c r="O664" s="156"/>
      <c r="P664" s="156"/>
      <c r="Q664" s="156"/>
      <c r="R664" s="156"/>
      <c r="S664" s="156"/>
      <c r="T664" s="156"/>
      <c r="U664" s="157"/>
      <c r="V664" s="155"/>
      <c r="W664" s="156"/>
      <c r="X664" s="156"/>
      <c r="Y664" s="156"/>
      <c r="Z664" s="156"/>
      <c r="AA664" s="156"/>
      <c r="AB664" s="156"/>
      <c r="AC664" s="156"/>
      <c r="AD664" s="156"/>
      <c r="AE664" s="157"/>
    </row>
    <row r="665" spans="1:31" s="21" customFormat="1" ht="14.25" customHeight="1" x14ac:dyDescent="0.2">
      <c r="A665" s="49"/>
      <c r="B665" s="143" t="s">
        <v>397</v>
      </c>
      <c r="C665" s="144"/>
      <c r="D665" s="144"/>
      <c r="E665" s="144"/>
      <c r="F665" s="144"/>
      <c r="G665" s="144"/>
      <c r="H665" s="144"/>
      <c r="I665" s="144"/>
      <c r="J665" s="144"/>
      <c r="K665" s="145"/>
      <c r="L665" s="155">
        <v>1959.1</v>
      </c>
      <c r="M665" s="156"/>
      <c r="N665" s="156"/>
      <c r="O665" s="156"/>
      <c r="P665" s="156"/>
      <c r="Q665" s="156"/>
      <c r="R665" s="156"/>
      <c r="S665" s="156"/>
      <c r="T665" s="156"/>
      <c r="U665" s="157"/>
      <c r="V665" s="155"/>
      <c r="W665" s="156"/>
      <c r="X665" s="156"/>
      <c r="Y665" s="156"/>
      <c r="Z665" s="156"/>
      <c r="AA665" s="156"/>
      <c r="AB665" s="156"/>
      <c r="AC665" s="156"/>
      <c r="AD665" s="156"/>
      <c r="AE665" s="157"/>
    </row>
    <row r="666" spans="1:31" s="21" customFormat="1" ht="14.25" customHeight="1" x14ac:dyDescent="0.2">
      <c r="A666" s="49"/>
      <c r="B666" s="143" t="s">
        <v>398</v>
      </c>
      <c r="C666" s="144"/>
      <c r="D666" s="144"/>
      <c r="E666" s="144"/>
      <c r="F666" s="144"/>
      <c r="G666" s="144"/>
      <c r="H666" s="144"/>
      <c r="I666" s="144"/>
      <c r="J666" s="144"/>
      <c r="K666" s="145"/>
      <c r="L666" s="155"/>
      <c r="M666" s="156"/>
      <c r="N666" s="156"/>
      <c r="O666" s="156"/>
      <c r="P666" s="156"/>
      <c r="Q666" s="156"/>
      <c r="R666" s="156"/>
      <c r="S666" s="156"/>
      <c r="T666" s="156"/>
      <c r="U666" s="157"/>
      <c r="V666" s="155"/>
      <c r="W666" s="156"/>
      <c r="X666" s="156"/>
      <c r="Y666" s="156"/>
      <c r="Z666" s="156"/>
      <c r="AA666" s="156"/>
      <c r="AB666" s="156"/>
      <c r="AC666" s="156"/>
      <c r="AD666" s="156"/>
      <c r="AE666" s="157"/>
    </row>
    <row r="667" spans="1:31" s="21" customFormat="1" ht="14.25" customHeight="1" x14ac:dyDescent="0.2">
      <c r="A667" s="49"/>
      <c r="B667" s="143" t="s">
        <v>399</v>
      </c>
      <c r="C667" s="144"/>
      <c r="D667" s="144"/>
      <c r="E667" s="144"/>
      <c r="F667" s="144"/>
      <c r="G667" s="144"/>
      <c r="H667" s="144"/>
      <c r="I667" s="144"/>
      <c r="J667" s="144"/>
      <c r="K667" s="145"/>
      <c r="L667" s="155">
        <v>96580.01</v>
      </c>
      <c r="M667" s="156"/>
      <c r="N667" s="156"/>
      <c r="O667" s="156"/>
      <c r="P667" s="156"/>
      <c r="Q667" s="156"/>
      <c r="R667" s="156"/>
      <c r="S667" s="156"/>
      <c r="T667" s="156"/>
      <c r="U667" s="157"/>
      <c r="V667" s="155">
        <v>3797.84</v>
      </c>
      <c r="W667" s="156"/>
      <c r="X667" s="156"/>
      <c r="Y667" s="156"/>
      <c r="Z667" s="156"/>
      <c r="AA667" s="156"/>
      <c r="AB667" s="156"/>
      <c r="AC667" s="156"/>
      <c r="AD667" s="156"/>
      <c r="AE667" s="157"/>
    </row>
    <row r="668" spans="1:31" s="21" customFormat="1" ht="25.5" customHeight="1" x14ac:dyDescent="0.2">
      <c r="A668" s="49"/>
      <c r="B668" s="143" t="s">
        <v>580</v>
      </c>
      <c r="C668" s="144"/>
      <c r="D668" s="144"/>
      <c r="E668" s="144"/>
      <c r="F668" s="144"/>
      <c r="G668" s="144"/>
      <c r="H668" s="144"/>
      <c r="I668" s="144"/>
      <c r="J668" s="144"/>
      <c r="K668" s="145"/>
      <c r="L668" s="155">
        <v>36627.75</v>
      </c>
      <c r="M668" s="156"/>
      <c r="N668" s="156"/>
      <c r="O668" s="156"/>
      <c r="P668" s="156"/>
      <c r="Q668" s="156"/>
      <c r="R668" s="156"/>
      <c r="S668" s="156"/>
      <c r="T668" s="156"/>
      <c r="U668" s="157"/>
      <c r="V668" s="155"/>
      <c r="W668" s="156"/>
      <c r="X668" s="156"/>
      <c r="Y668" s="156"/>
      <c r="Z668" s="156"/>
      <c r="AA668" s="156"/>
      <c r="AB668" s="156"/>
      <c r="AC668" s="156"/>
      <c r="AD668" s="156"/>
      <c r="AE668" s="157"/>
    </row>
    <row r="669" spans="1:31" s="21" customFormat="1" ht="14.25" customHeight="1" x14ac:dyDescent="0.2">
      <c r="A669" s="49"/>
      <c r="B669" s="143" t="s">
        <v>390</v>
      </c>
      <c r="C669" s="144"/>
      <c r="D669" s="144"/>
      <c r="E669" s="144"/>
      <c r="F669" s="144"/>
      <c r="G669" s="144"/>
      <c r="H669" s="144"/>
      <c r="I669" s="144"/>
      <c r="J669" s="144"/>
      <c r="K669" s="145"/>
      <c r="L669" s="155">
        <v>12689.67</v>
      </c>
      <c r="M669" s="156"/>
      <c r="N669" s="156"/>
      <c r="O669" s="156"/>
      <c r="P669" s="156"/>
      <c r="Q669" s="156"/>
      <c r="R669" s="156"/>
      <c r="S669" s="156"/>
      <c r="T669" s="156"/>
      <c r="U669" s="157"/>
      <c r="V669" s="155">
        <v>9276.3700000000008</v>
      </c>
      <c r="W669" s="156"/>
      <c r="X669" s="156"/>
      <c r="Y669" s="156"/>
      <c r="Z669" s="156"/>
      <c r="AA669" s="156"/>
      <c r="AB669" s="156"/>
      <c r="AC669" s="156"/>
      <c r="AD669" s="156"/>
      <c r="AE669" s="157"/>
    </row>
    <row r="670" spans="1:31" s="21" customFormat="1" ht="14.25" customHeight="1" x14ac:dyDescent="0.2">
      <c r="A670" s="49"/>
      <c r="B670" s="401" t="s">
        <v>400</v>
      </c>
      <c r="C670" s="402"/>
      <c r="D670" s="402"/>
      <c r="E670" s="402"/>
      <c r="F670" s="402"/>
      <c r="G670" s="402"/>
      <c r="H670" s="402"/>
      <c r="I670" s="402"/>
      <c r="J670" s="402"/>
      <c r="K670" s="403"/>
      <c r="L670" s="404">
        <f>SUM(L671,L672,L673)</f>
        <v>0</v>
      </c>
      <c r="M670" s="405"/>
      <c r="N670" s="405"/>
      <c r="O670" s="405"/>
      <c r="P670" s="405"/>
      <c r="Q670" s="405"/>
      <c r="R670" s="405"/>
      <c r="S670" s="405"/>
      <c r="T670" s="405"/>
      <c r="U670" s="406"/>
      <c r="V670" s="407">
        <v>0</v>
      </c>
      <c r="W670" s="408"/>
      <c r="X670" s="408"/>
      <c r="Y670" s="408"/>
      <c r="Z670" s="408"/>
      <c r="AA670" s="408"/>
      <c r="AB670" s="408"/>
      <c r="AC670" s="408"/>
      <c r="AD670" s="408"/>
      <c r="AE670" s="409"/>
    </row>
    <row r="671" spans="1:31" s="21" customFormat="1" ht="14.25" customHeight="1" x14ac:dyDescent="0.2">
      <c r="A671" s="49"/>
      <c r="B671" s="364" t="s">
        <v>401</v>
      </c>
      <c r="C671" s="365"/>
      <c r="D671" s="365"/>
      <c r="E671" s="365"/>
      <c r="F671" s="365"/>
      <c r="G671" s="365"/>
      <c r="H671" s="365"/>
      <c r="I671" s="365"/>
      <c r="J671" s="365"/>
      <c r="K671" s="366"/>
      <c r="L671" s="155">
        <v>0</v>
      </c>
      <c r="M671" s="156"/>
      <c r="N671" s="156"/>
      <c r="O671" s="156"/>
      <c r="P671" s="156"/>
      <c r="Q671" s="156"/>
      <c r="R671" s="156"/>
      <c r="S671" s="156"/>
      <c r="T671" s="156"/>
      <c r="U671" s="157"/>
      <c r="V671" s="155">
        <v>0</v>
      </c>
      <c r="W671" s="156"/>
      <c r="X671" s="156"/>
      <c r="Y671" s="156"/>
      <c r="Z671" s="156"/>
      <c r="AA671" s="156"/>
      <c r="AB671" s="156"/>
      <c r="AC671" s="156"/>
      <c r="AD671" s="156"/>
      <c r="AE671" s="157"/>
    </row>
    <row r="672" spans="1:31" s="21" customFormat="1" ht="22.5" customHeight="1" x14ac:dyDescent="0.2">
      <c r="A672" s="49"/>
      <c r="B672" s="143" t="s">
        <v>402</v>
      </c>
      <c r="C672" s="144"/>
      <c r="D672" s="144"/>
      <c r="E672" s="144"/>
      <c r="F672" s="144"/>
      <c r="G672" s="144"/>
      <c r="H672" s="144"/>
      <c r="I672" s="144"/>
      <c r="J672" s="144"/>
      <c r="K672" s="145"/>
      <c r="L672" s="155"/>
      <c r="M672" s="156"/>
      <c r="N672" s="156"/>
      <c r="O672" s="156"/>
      <c r="P672" s="156"/>
      <c r="Q672" s="156"/>
      <c r="R672" s="156"/>
      <c r="S672" s="156"/>
      <c r="T672" s="156"/>
      <c r="U672" s="157"/>
      <c r="V672" s="331">
        <v>0.73</v>
      </c>
      <c r="W672" s="332"/>
      <c r="X672" s="332"/>
      <c r="Y672" s="332"/>
      <c r="Z672" s="332"/>
      <c r="AA672" s="332"/>
      <c r="AB672" s="332"/>
      <c r="AC672" s="332"/>
      <c r="AD672" s="332"/>
      <c r="AE672" s="333"/>
    </row>
    <row r="673" spans="1:31" s="21" customFormat="1" ht="14.25" customHeight="1" thickBot="1" x14ac:dyDescent="0.25">
      <c r="A673" s="49"/>
      <c r="B673" s="395" t="s">
        <v>403</v>
      </c>
      <c r="C673" s="396"/>
      <c r="D673" s="396"/>
      <c r="E673" s="396"/>
      <c r="F673" s="396"/>
      <c r="G673" s="396"/>
      <c r="H673" s="396"/>
      <c r="I673" s="396"/>
      <c r="J673" s="396"/>
      <c r="K673" s="397"/>
      <c r="L673" s="398"/>
      <c r="M673" s="399"/>
      <c r="N673" s="399"/>
      <c r="O673" s="399"/>
      <c r="P673" s="399"/>
      <c r="Q673" s="399"/>
      <c r="R673" s="399"/>
      <c r="S673" s="399"/>
      <c r="T673" s="399"/>
      <c r="U673" s="400"/>
      <c r="V673" s="334">
        <v>0</v>
      </c>
      <c r="W673" s="335"/>
      <c r="X673" s="335"/>
      <c r="Y673" s="335"/>
      <c r="Z673" s="335"/>
      <c r="AA673" s="335"/>
      <c r="AB673" s="335"/>
      <c r="AC673" s="335"/>
      <c r="AD673" s="335"/>
      <c r="AE673" s="336"/>
    </row>
    <row r="674" spans="1:31" s="21" customFormat="1" ht="14.25" customHeight="1" x14ac:dyDescent="0.2">
      <c r="A674" s="49"/>
      <c r="B674" s="50"/>
      <c r="C674" s="50"/>
      <c r="D674" s="50"/>
      <c r="E674" s="50"/>
      <c r="F674" s="50"/>
      <c r="G674" s="50"/>
      <c r="H674" s="50"/>
      <c r="I674" s="50"/>
      <c r="J674" s="50"/>
      <c r="K674" s="50"/>
      <c r="L674" s="51"/>
      <c r="M674" s="51"/>
      <c r="N674" s="51"/>
      <c r="O674" s="51"/>
      <c r="P674" s="51"/>
      <c r="Q674" s="51"/>
      <c r="R674" s="51"/>
      <c r="S674" s="51"/>
      <c r="T674" s="51"/>
      <c r="U674" s="51"/>
      <c r="V674" s="52"/>
      <c r="W674" s="52"/>
      <c r="X674" s="52"/>
      <c r="Y674" s="52"/>
      <c r="Z674" s="52"/>
      <c r="AA674" s="52"/>
      <c r="AB674" s="52"/>
      <c r="AC674" s="52"/>
      <c r="AD674" s="52"/>
      <c r="AE674" s="52"/>
    </row>
    <row r="675" spans="1:31" ht="12.75" x14ac:dyDescent="0.2">
      <c r="B675" s="391" t="s">
        <v>404</v>
      </c>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row>
    <row r="676" spans="1:31" ht="12" thickBot="1" x14ac:dyDescent="0.25">
      <c r="B676" s="53"/>
      <c r="C676" s="53"/>
      <c r="D676" s="53"/>
      <c r="E676" s="53"/>
      <c r="F676" s="53"/>
      <c r="G676" s="53"/>
      <c r="H676" s="53"/>
      <c r="I676" s="53"/>
      <c r="J676" s="53"/>
      <c r="K676" s="53"/>
    </row>
    <row r="677" spans="1:31" ht="12" customHeight="1" x14ac:dyDescent="0.2">
      <c r="B677" s="170" t="s">
        <v>223</v>
      </c>
      <c r="C677" s="171"/>
      <c r="D677" s="171"/>
      <c r="E677" s="171"/>
      <c r="F677" s="171"/>
      <c r="G677" s="171"/>
      <c r="H677" s="171"/>
      <c r="I677" s="171"/>
      <c r="J677" s="171"/>
      <c r="K677" s="172"/>
      <c r="L677" s="222" t="s">
        <v>54</v>
      </c>
      <c r="M677" s="223"/>
      <c r="N677" s="223"/>
      <c r="O677" s="223"/>
      <c r="P677" s="223"/>
      <c r="Q677" s="223"/>
      <c r="R677" s="223"/>
      <c r="S677" s="223"/>
      <c r="T677" s="223"/>
      <c r="U677" s="224"/>
      <c r="V677" s="222" t="s">
        <v>55</v>
      </c>
      <c r="W677" s="223"/>
      <c r="X677" s="223"/>
      <c r="Y677" s="223"/>
      <c r="Z677" s="223"/>
      <c r="AA677" s="223"/>
      <c r="AB677" s="223"/>
      <c r="AC677" s="223"/>
      <c r="AD677" s="223"/>
      <c r="AE677" s="224"/>
    </row>
    <row r="678" spans="1:31" ht="12" thickBot="1" x14ac:dyDescent="0.25">
      <c r="B678" s="173"/>
      <c r="C678" s="174"/>
      <c r="D678" s="174"/>
      <c r="E678" s="174"/>
      <c r="F678" s="174"/>
      <c r="G678" s="174"/>
      <c r="H678" s="174"/>
      <c r="I678" s="174"/>
      <c r="J678" s="174"/>
      <c r="K678" s="175"/>
      <c r="L678" s="225"/>
      <c r="M678" s="226"/>
      <c r="N678" s="226"/>
      <c r="O678" s="226"/>
      <c r="P678" s="226"/>
      <c r="Q678" s="226"/>
      <c r="R678" s="226"/>
      <c r="S678" s="226"/>
      <c r="T678" s="226"/>
      <c r="U678" s="227"/>
      <c r="V678" s="225"/>
      <c r="W678" s="226"/>
      <c r="X678" s="226"/>
      <c r="Y678" s="226"/>
      <c r="Z678" s="226"/>
      <c r="AA678" s="226"/>
      <c r="AB678" s="226"/>
      <c r="AC678" s="226"/>
      <c r="AD678" s="226"/>
      <c r="AE678" s="227"/>
    </row>
    <row r="679" spans="1:31" ht="15" customHeight="1" x14ac:dyDescent="0.2">
      <c r="B679" s="161" t="s">
        <v>405</v>
      </c>
      <c r="C679" s="162"/>
      <c r="D679" s="162"/>
      <c r="E679" s="162"/>
      <c r="F679" s="162"/>
      <c r="G679" s="162"/>
      <c r="H679" s="162"/>
      <c r="I679" s="162"/>
      <c r="J679" s="162"/>
      <c r="K679" s="163"/>
      <c r="L679" s="392">
        <v>1968783.43</v>
      </c>
      <c r="M679" s="393"/>
      <c r="N679" s="393"/>
      <c r="O679" s="393"/>
      <c r="P679" s="393"/>
      <c r="Q679" s="393"/>
      <c r="R679" s="393"/>
      <c r="S679" s="393"/>
      <c r="T679" s="393"/>
      <c r="U679" s="394"/>
      <c r="V679" s="392">
        <v>2081530.63</v>
      </c>
      <c r="W679" s="393"/>
      <c r="X679" s="393"/>
      <c r="Y679" s="393"/>
      <c r="Z679" s="393"/>
      <c r="AA679" s="393"/>
      <c r="AB679" s="393"/>
      <c r="AC679" s="393"/>
      <c r="AD679" s="393"/>
      <c r="AE679" s="394"/>
    </row>
    <row r="680" spans="1:31" ht="15" customHeight="1" x14ac:dyDescent="0.2">
      <c r="B680" s="143" t="s">
        <v>406</v>
      </c>
      <c r="C680" s="144"/>
      <c r="D680" s="144"/>
      <c r="E680" s="144"/>
      <c r="F680" s="144"/>
      <c r="G680" s="144"/>
      <c r="H680" s="144"/>
      <c r="I680" s="144"/>
      <c r="J680" s="144"/>
      <c r="K680" s="145"/>
      <c r="L680" s="155">
        <v>20132.5</v>
      </c>
      <c r="M680" s="156"/>
      <c r="N680" s="156"/>
      <c r="O680" s="156"/>
      <c r="P680" s="156"/>
      <c r="Q680" s="156"/>
      <c r="R680" s="156"/>
      <c r="S680" s="156"/>
      <c r="T680" s="156"/>
      <c r="U680" s="157"/>
      <c r="V680" s="155">
        <v>21692.74</v>
      </c>
      <c r="W680" s="156"/>
      <c r="X680" s="156"/>
      <c r="Y680" s="156"/>
      <c r="Z680" s="156"/>
      <c r="AA680" s="156"/>
      <c r="AB680" s="156"/>
      <c r="AC680" s="156"/>
      <c r="AD680" s="156"/>
      <c r="AE680" s="157"/>
    </row>
    <row r="681" spans="1:31" ht="15" customHeight="1" x14ac:dyDescent="0.2">
      <c r="B681" s="143" t="s">
        <v>407</v>
      </c>
      <c r="C681" s="144"/>
      <c r="D681" s="144"/>
      <c r="E681" s="144"/>
      <c r="F681" s="144"/>
      <c r="G681" s="144"/>
      <c r="H681" s="144"/>
      <c r="I681" s="144"/>
      <c r="J681" s="144"/>
      <c r="K681" s="145"/>
      <c r="L681" s="155">
        <v>0</v>
      </c>
      <c r="M681" s="156"/>
      <c r="N681" s="156"/>
      <c r="O681" s="156"/>
      <c r="P681" s="156"/>
      <c r="Q681" s="156"/>
      <c r="R681" s="156"/>
      <c r="S681" s="156"/>
      <c r="T681" s="156"/>
      <c r="U681" s="157"/>
      <c r="V681" s="155"/>
      <c r="W681" s="156"/>
      <c r="X681" s="156"/>
      <c r="Y681" s="156"/>
      <c r="Z681" s="156"/>
      <c r="AA681" s="156"/>
      <c r="AB681" s="156"/>
      <c r="AC681" s="156"/>
      <c r="AD681" s="156"/>
      <c r="AE681" s="157"/>
    </row>
    <row r="682" spans="1:31" ht="15" customHeight="1" thickBot="1" x14ac:dyDescent="0.25">
      <c r="B682" s="385" t="s">
        <v>408</v>
      </c>
      <c r="C682" s="386"/>
      <c r="D682" s="386"/>
      <c r="E682" s="386"/>
      <c r="F682" s="386"/>
      <c r="G682" s="386"/>
      <c r="H682" s="386"/>
      <c r="I682" s="386"/>
      <c r="J682" s="386"/>
      <c r="K682" s="387"/>
      <c r="L682" s="388">
        <f>SUM(L679:U681)</f>
        <v>1988915.93</v>
      </c>
      <c r="M682" s="389"/>
      <c r="N682" s="389"/>
      <c r="O682" s="389"/>
      <c r="P682" s="389"/>
      <c r="Q682" s="389"/>
      <c r="R682" s="389"/>
      <c r="S682" s="389"/>
      <c r="T682" s="389"/>
      <c r="U682" s="390"/>
      <c r="V682" s="388">
        <f>SUM(V679:AE681)</f>
        <v>2103223.37</v>
      </c>
      <c r="W682" s="389"/>
      <c r="X682" s="389"/>
      <c r="Y682" s="389"/>
      <c r="Z682" s="389"/>
      <c r="AA682" s="389"/>
      <c r="AB682" s="389"/>
      <c r="AC682" s="389"/>
      <c r="AD682" s="389"/>
      <c r="AE682" s="390"/>
    </row>
    <row r="684" spans="1:31" ht="14.25" customHeight="1" x14ac:dyDescent="0.25">
      <c r="B684" s="329" t="s">
        <v>409</v>
      </c>
      <c r="C684" s="329"/>
      <c r="D684" s="329"/>
      <c r="E684" s="329"/>
      <c r="F684" s="329"/>
      <c r="G684" s="329"/>
      <c r="H684" s="329"/>
      <c r="I684" s="329"/>
      <c r="J684" s="329"/>
      <c r="K684" s="329"/>
      <c r="L684" s="329"/>
      <c r="M684" s="329"/>
      <c r="N684" s="329"/>
      <c r="O684" s="329"/>
      <c r="P684" s="329"/>
      <c r="Q684" s="329"/>
      <c r="R684" s="329"/>
      <c r="S684" s="329"/>
      <c r="T684" s="329"/>
      <c r="U684" s="329"/>
      <c r="V684" s="329"/>
      <c r="W684" s="329"/>
      <c r="X684" s="329"/>
      <c r="Y684" s="329"/>
      <c r="Z684" s="329"/>
      <c r="AA684" s="329"/>
      <c r="AB684" s="329"/>
      <c r="AC684" s="329"/>
      <c r="AD684" s="329"/>
      <c r="AE684" s="329"/>
    </row>
    <row r="686" spans="1:31" s="54" customFormat="1" ht="12.75" x14ac:dyDescent="0.25">
      <c r="A686" s="55"/>
      <c r="B686" s="391" t="s">
        <v>410</v>
      </c>
      <c r="C686" s="391"/>
      <c r="D686" s="391"/>
      <c r="E686" s="391"/>
      <c r="F686" s="391"/>
      <c r="G686" s="391"/>
      <c r="H686" s="391"/>
      <c r="I686" s="391"/>
      <c r="J686" s="391"/>
      <c r="K686" s="391"/>
      <c r="L686" s="391"/>
      <c r="M686" s="391"/>
      <c r="N686" s="391"/>
      <c r="O686" s="391"/>
      <c r="P686" s="391"/>
      <c r="Q686" s="391"/>
      <c r="R686" s="391"/>
      <c r="S686" s="391"/>
      <c r="T686" s="391"/>
      <c r="U686" s="391"/>
      <c r="V686" s="391"/>
      <c r="W686" s="391"/>
      <c r="X686" s="391"/>
      <c r="Y686" s="391"/>
      <c r="Z686" s="391"/>
      <c r="AA686" s="391"/>
      <c r="AB686" s="391"/>
      <c r="AC686" s="391"/>
      <c r="AD686" s="391"/>
      <c r="AE686" s="391"/>
    </row>
    <row r="687" spans="1:31" s="54" customFormat="1" ht="14.25" customHeight="1" thickBot="1" x14ac:dyDescent="0.25">
      <c r="A687" s="55"/>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row>
    <row r="688" spans="1:31" s="16" customFormat="1" ht="14.25" customHeight="1" x14ac:dyDescent="0.2">
      <c r="A688" s="14"/>
      <c r="B688" s="170" t="s">
        <v>223</v>
      </c>
      <c r="C688" s="171"/>
      <c r="D688" s="171"/>
      <c r="E688" s="171"/>
      <c r="F688" s="171"/>
      <c r="G688" s="171"/>
      <c r="H688" s="171"/>
      <c r="I688" s="171"/>
      <c r="J688" s="171"/>
      <c r="K688" s="172"/>
      <c r="L688" s="222" t="s">
        <v>54</v>
      </c>
      <c r="M688" s="223"/>
      <c r="N688" s="223"/>
      <c r="O688" s="223"/>
      <c r="P688" s="223"/>
      <c r="Q688" s="223"/>
      <c r="R688" s="223"/>
      <c r="S688" s="223"/>
      <c r="T688" s="223"/>
      <c r="U688" s="224"/>
      <c r="V688" s="222" t="s">
        <v>55</v>
      </c>
      <c r="W688" s="223"/>
      <c r="X688" s="223"/>
      <c r="Y688" s="223"/>
      <c r="Z688" s="223"/>
      <c r="AA688" s="223"/>
      <c r="AB688" s="223"/>
      <c r="AC688" s="223"/>
      <c r="AD688" s="223"/>
      <c r="AE688" s="224"/>
    </row>
    <row r="689" spans="1:33" s="16" customFormat="1" ht="14.25" customHeight="1" thickBot="1" x14ac:dyDescent="0.25">
      <c r="A689" s="14"/>
      <c r="B689" s="173"/>
      <c r="C689" s="174"/>
      <c r="D689" s="174"/>
      <c r="E689" s="174"/>
      <c r="F689" s="174"/>
      <c r="G689" s="174"/>
      <c r="H689" s="174"/>
      <c r="I689" s="174"/>
      <c r="J689" s="174"/>
      <c r="K689" s="175"/>
      <c r="L689" s="225"/>
      <c r="M689" s="226"/>
      <c r="N689" s="226"/>
      <c r="O689" s="226"/>
      <c r="P689" s="226"/>
      <c r="Q689" s="226"/>
      <c r="R689" s="226"/>
      <c r="S689" s="226"/>
      <c r="T689" s="226"/>
      <c r="U689" s="227"/>
      <c r="V689" s="225"/>
      <c r="W689" s="226"/>
      <c r="X689" s="226"/>
      <c r="Y689" s="226"/>
      <c r="Z689" s="226"/>
      <c r="AA689" s="226"/>
      <c r="AB689" s="226"/>
      <c r="AC689" s="226"/>
      <c r="AD689" s="226"/>
      <c r="AE689" s="227"/>
    </row>
    <row r="690" spans="1:33" s="12" customFormat="1" ht="15" customHeight="1" x14ac:dyDescent="0.25">
      <c r="A690" s="56"/>
      <c r="B690" s="379" t="s">
        <v>411</v>
      </c>
      <c r="C690" s="380"/>
      <c r="D690" s="380"/>
      <c r="E690" s="380"/>
      <c r="F690" s="380"/>
      <c r="G690" s="380"/>
      <c r="H690" s="380"/>
      <c r="I690" s="380"/>
      <c r="J690" s="380"/>
      <c r="K690" s="381"/>
      <c r="L690" s="382">
        <f>SUM(L691:U715)</f>
        <v>248335.80000000002</v>
      </c>
      <c r="M690" s="383"/>
      <c r="N690" s="383"/>
      <c r="O690" s="383"/>
      <c r="P690" s="383"/>
      <c r="Q690" s="383"/>
      <c r="R690" s="383"/>
      <c r="S690" s="383"/>
      <c r="T690" s="383"/>
      <c r="U690" s="384"/>
      <c r="V690" s="382">
        <f>SUM(V691:AE715)</f>
        <v>346421.52</v>
      </c>
      <c r="W690" s="383"/>
      <c r="X690" s="383"/>
      <c r="Y690" s="383"/>
      <c r="Z690" s="383"/>
      <c r="AA690" s="383"/>
      <c r="AB690" s="383"/>
      <c r="AC690" s="383"/>
      <c r="AD690" s="383"/>
      <c r="AE690" s="384"/>
      <c r="AG690" s="57"/>
    </row>
    <row r="691" spans="1:33" s="12" customFormat="1" ht="21.75" customHeight="1" x14ac:dyDescent="0.25">
      <c r="A691" s="56"/>
      <c r="B691" s="143" t="s">
        <v>412</v>
      </c>
      <c r="C691" s="144"/>
      <c r="D691" s="144"/>
      <c r="E691" s="144"/>
      <c r="F691" s="144"/>
      <c r="G691" s="144"/>
      <c r="H691" s="144"/>
      <c r="I691" s="144"/>
      <c r="J691" s="144"/>
      <c r="K691" s="145"/>
      <c r="L691" s="331">
        <v>0</v>
      </c>
      <c r="M691" s="332"/>
      <c r="N691" s="332"/>
      <c r="O691" s="332"/>
      <c r="P691" s="332"/>
      <c r="Q691" s="332"/>
      <c r="R691" s="332"/>
      <c r="S691" s="332"/>
      <c r="T691" s="332"/>
      <c r="U691" s="333"/>
      <c r="V691" s="331">
        <v>5000</v>
      </c>
      <c r="W691" s="332"/>
      <c r="X691" s="332"/>
      <c r="Y691" s="332"/>
      <c r="Z691" s="332"/>
      <c r="AA691" s="332"/>
      <c r="AB691" s="332"/>
      <c r="AC691" s="332"/>
      <c r="AD691" s="332"/>
      <c r="AE691" s="333"/>
      <c r="AF691" s="57"/>
    </row>
    <row r="692" spans="1:33" s="12" customFormat="1" ht="15" customHeight="1" x14ac:dyDescent="0.25">
      <c r="A692" s="56"/>
      <c r="B692" s="143" t="s">
        <v>413</v>
      </c>
      <c r="C692" s="144"/>
      <c r="D692" s="144"/>
      <c r="E692" s="144"/>
      <c r="F692" s="144"/>
      <c r="G692" s="144"/>
      <c r="H692" s="144"/>
      <c r="I692" s="144"/>
      <c r="J692" s="144"/>
      <c r="K692" s="145"/>
      <c r="L692" s="331">
        <v>75956.149999999994</v>
      </c>
      <c r="M692" s="332"/>
      <c r="N692" s="332"/>
      <c r="O692" s="332"/>
      <c r="P692" s="332"/>
      <c r="Q692" s="332"/>
      <c r="R692" s="332"/>
      <c r="S692" s="332"/>
      <c r="T692" s="332"/>
      <c r="U692" s="333"/>
      <c r="V692" s="331">
        <v>101016.67</v>
      </c>
      <c r="W692" s="332"/>
      <c r="X692" s="332"/>
      <c r="Y692" s="332"/>
      <c r="Z692" s="332"/>
      <c r="AA692" s="332"/>
      <c r="AB692" s="332"/>
      <c r="AC692" s="332"/>
      <c r="AD692" s="332"/>
      <c r="AE692" s="333"/>
      <c r="AF692" s="57"/>
    </row>
    <row r="693" spans="1:33" s="12" customFormat="1" ht="20.25" customHeight="1" x14ac:dyDescent="0.25">
      <c r="A693" s="56"/>
      <c r="B693" s="143" t="s">
        <v>414</v>
      </c>
      <c r="C693" s="144"/>
      <c r="D693" s="144"/>
      <c r="E693" s="144"/>
      <c r="F693" s="144"/>
      <c r="G693" s="144"/>
      <c r="H693" s="144"/>
      <c r="I693" s="144"/>
      <c r="J693" s="144"/>
      <c r="K693" s="145"/>
      <c r="L693" s="331">
        <v>27672.5</v>
      </c>
      <c r="M693" s="332"/>
      <c r="N693" s="332"/>
      <c r="O693" s="332"/>
      <c r="P693" s="332"/>
      <c r="Q693" s="332"/>
      <c r="R693" s="332"/>
      <c r="S693" s="332"/>
      <c r="T693" s="332"/>
      <c r="U693" s="333"/>
      <c r="V693" s="331">
        <v>90146.45</v>
      </c>
      <c r="W693" s="332"/>
      <c r="X693" s="332"/>
      <c r="Y693" s="332"/>
      <c r="Z693" s="332"/>
      <c r="AA693" s="332"/>
      <c r="AB693" s="332"/>
      <c r="AC693" s="332"/>
      <c r="AD693" s="332"/>
      <c r="AE693" s="333"/>
      <c r="AF693" s="57"/>
    </row>
    <row r="694" spans="1:33" s="12" customFormat="1" ht="15" customHeight="1" x14ac:dyDescent="0.25">
      <c r="A694" s="56"/>
      <c r="B694" s="143" t="s">
        <v>415</v>
      </c>
      <c r="C694" s="144"/>
      <c r="D694" s="144"/>
      <c r="E694" s="144"/>
      <c r="F694" s="144"/>
      <c r="G694" s="144"/>
      <c r="H694" s="144"/>
      <c r="I694" s="144"/>
      <c r="J694" s="144"/>
      <c r="K694" s="145"/>
      <c r="L694" s="331">
        <v>24273.56</v>
      </c>
      <c r="M694" s="332"/>
      <c r="N694" s="332"/>
      <c r="O694" s="332"/>
      <c r="P694" s="332"/>
      <c r="Q694" s="332"/>
      <c r="R694" s="332"/>
      <c r="S694" s="332"/>
      <c r="T694" s="332"/>
      <c r="U694" s="333"/>
      <c r="V694" s="331">
        <v>8859.9599999999991</v>
      </c>
      <c r="W694" s="332"/>
      <c r="X694" s="332"/>
      <c r="Y694" s="332"/>
      <c r="Z694" s="332"/>
      <c r="AA694" s="332"/>
      <c r="AB694" s="332"/>
      <c r="AC694" s="332"/>
      <c r="AD694" s="332"/>
      <c r="AE694" s="333"/>
      <c r="AF694" s="57"/>
    </row>
    <row r="695" spans="1:33" s="12" customFormat="1" ht="15" customHeight="1" x14ac:dyDescent="0.25">
      <c r="A695" s="56"/>
      <c r="B695" s="143" t="s">
        <v>416</v>
      </c>
      <c r="C695" s="144"/>
      <c r="D695" s="144"/>
      <c r="E695" s="144"/>
      <c r="F695" s="144"/>
      <c r="G695" s="144"/>
      <c r="H695" s="144"/>
      <c r="I695" s="144"/>
      <c r="J695" s="144"/>
      <c r="K695" s="145"/>
      <c r="L695" s="331">
        <v>49840.800000000003</v>
      </c>
      <c r="M695" s="332"/>
      <c r="N695" s="332"/>
      <c r="O695" s="332"/>
      <c r="P695" s="332"/>
      <c r="Q695" s="332"/>
      <c r="R695" s="332"/>
      <c r="S695" s="332"/>
      <c r="T695" s="332"/>
      <c r="U695" s="333"/>
      <c r="V695" s="331">
        <v>39420</v>
      </c>
      <c r="W695" s="332"/>
      <c r="X695" s="332"/>
      <c r="Y695" s="332"/>
      <c r="Z695" s="332"/>
      <c r="AA695" s="332"/>
      <c r="AB695" s="332"/>
      <c r="AC695" s="332"/>
      <c r="AD695" s="332"/>
      <c r="AE695" s="333"/>
      <c r="AF695" s="57"/>
    </row>
    <row r="696" spans="1:33" s="12" customFormat="1" ht="15" customHeight="1" x14ac:dyDescent="0.25">
      <c r="A696" s="56"/>
      <c r="B696" s="143" t="s">
        <v>417</v>
      </c>
      <c r="C696" s="144"/>
      <c r="D696" s="144"/>
      <c r="E696" s="144"/>
      <c r="F696" s="144"/>
      <c r="G696" s="144"/>
      <c r="H696" s="144"/>
      <c r="I696" s="144"/>
      <c r="J696" s="144"/>
      <c r="K696" s="145"/>
      <c r="L696" s="331">
        <v>16189.36</v>
      </c>
      <c r="M696" s="332"/>
      <c r="N696" s="332"/>
      <c r="O696" s="332"/>
      <c r="P696" s="332"/>
      <c r="Q696" s="332"/>
      <c r="R696" s="332"/>
      <c r="S696" s="332"/>
      <c r="T696" s="332"/>
      <c r="U696" s="333"/>
      <c r="V696" s="331">
        <v>16665.240000000002</v>
      </c>
      <c r="W696" s="332"/>
      <c r="X696" s="332"/>
      <c r="Y696" s="332"/>
      <c r="Z696" s="332"/>
      <c r="AA696" s="332"/>
      <c r="AB696" s="332"/>
      <c r="AC696" s="332"/>
      <c r="AD696" s="332"/>
      <c r="AE696" s="333"/>
      <c r="AF696" s="57"/>
    </row>
    <row r="697" spans="1:33" s="12" customFormat="1" ht="15" customHeight="1" x14ac:dyDescent="0.25">
      <c r="A697" s="56"/>
      <c r="B697" s="143" t="s">
        <v>418</v>
      </c>
      <c r="C697" s="144"/>
      <c r="D697" s="144"/>
      <c r="E697" s="144"/>
      <c r="F697" s="144"/>
      <c r="G697" s="144"/>
      <c r="H697" s="144"/>
      <c r="I697" s="144"/>
      <c r="J697" s="144"/>
      <c r="K697" s="145"/>
      <c r="L697" s="331">
        <v>7368.15</v>
      </c>
      <c r="M697" s="332"/>
      <c r="N697" s="332"/>
      <c r="O697" s="332"/>
      <c r="P697" s="332"/>
      <c r="Q697" s="332"/>
      <c r="R697" s="332"/>
      <c r="S697" s="332"/>
      <c r="T697" s="332"/>
      <c r="U697" s="333"/>
      <c r="V697" s="331">
        <v>4507</v>
      </c>
      <c r="W697" s="332"/>
      <c r="X697" s="332"/>
      <c r="Y697" s="332"/>
      <c r="Z697" s="332"/>
      <c r="AA697" s="332"/>
      <c r="AB697" s="332"/>
      <c r="AC697" s="332"/>
      <c r="AD697" s="332"/>
      <c r="AE697" s="333"/>
      <c r="AF697" s="57"/>
    </row>
    <row r="698" spans="1:33" s="12" customFormat="1" ht="15" customHeight="1" x14ac:dyDescent="0.25">
      <c r="A698" s="56"/>
      <c r="B698" s="143" t="s">
        <v>419</v>
      </c>
      <c r="C698" s="144"/>
      <c r="D698" s="144"/>
      <c r="E698" s="144"/>
      <c r="F698" s="144"/>
      <c r="G698" s="144"/>
      <c r="H698" s="144"/>
      <c r="I698" s="144"/>
      <c r="J698" s="144"/>
      <c r="K698" s="145"/>
      <c r="L698" s="331">
        <v>187.34</v>
      </c>
      <c r="M698" s="332"/>
      <c r="N698" s="332"/>
      <c r="O698" s="332"/>
      <c r="P698" s="332"/>
      <c r="Q698" s="332"/>
      <c r="R698" s="332"/>
      <c r="S698" s="332"/>
      <c r="T698" s="332"/>
      <c r="U698" s="333"/>
      <c r="V698" s="331">
        <v>2457.36</v>
      </c>
      <c r="W698" s="332"/>
      <c r="X698" s="332"/>
      <c r="Y698" s="332"/>
      <c r="Z698" s="332"/>
      <c r="AA698" s="332"/>
      <c r="AB698" s="332"/>
      <c r="AC698" s="332"/>
      <c r="AD698" s="332"/>
      <c r="AE698" s="333"/>
      <c r="AF698" s="57"/>
    </row>
    <row r="699" spans="1:33" s="12" customFormat="1" ht="15" customHeight="1" x14ac:dyDescent="0.25">
      <c r="A699" s="56"/>
      <c r="B699" s="143" t="s">
        <v>420</v>
      </c>
      <c r="C699" s="144"/>
      <c r="D699" s="144"/>
      <c r="E699" s="144"/>
      <c r="F699" s="144"/>
      <c r="G699" s="144"/>
      <c r="H699" s="144"/>
      <c r="I699" s="144"/>
      <c r="J699" s="144"/>
      <c r="K699" s="145"/>
      <c r="L699" s="331">
        <v>4893.74</v>
      </c>
      <c r="M699" s="332"/>
      <c r="N699" s="332"/>
      <c r="O699" s="332"/>
      <c r="P699" s="332"/>
      <c r="Q699" s="332"/>
      <c r="R699" s="332"/>
      <c r="S699" s="332"/>
      <c r="T699" s="332"/>
      <c r="U699" s="333"/>
      <c r="V699" s="331">
        <v>4949.8900000000003</v>
      </c>
      <c r="W699" s="332"/>
      <c r="X699" s="332"/>
      <c r="Y699" s="332"/>
      <c r="Z699" s="332"/>
      <c r="AA699" s="332"/>
      <c r="AB699" s="332"/>
      <c r="AC699" s="332"/>
      <c r="AD699" s="332"/>
      <c r="AE699" s="333"/>
      <c r="AF699" s="57"/>
    </row>
    <row r="700" spans="1:33" s="12" customFormat="1" ht="15" customHeight="1" x14ac:dyDescent="0.25">
      <c r="A700" s="56"/>
      <c r="B700" s="143" t="s">
        <v>421</v>
      </c>
      <c r="C700" s="144"/>
      <c r="D700" s="144"/>
      <c r="E700" s="144"/>
      <c r="F700" s="144"/>
      <c r="G700" s="144"/>
      <c r="H700" s="144"/>
      <c r="I700" s="144"/>
      <c r="J700" s="144"/>
      <c r="K700" s="145"/>
      <c r="L700" s="331">
        <v>684</v>
      </c>
      <c r="M700" s="332"/>
      <c r="N700" s="332"/>
      <c r="O700" s="332"/>
      <c r="P700" s="332"/>
      <c r="Q700" s="332"/>
      <c r="R700" s="332"/>
      <c r="S700" s="332"/>
      <c r="T700" s="332"/>
      <c r="U700" s="333"/>
      <c r="V700" s="331">
        <v>1907.94</v>
      </c>
      <c r="W700" s="332"/>
      <c r="X700" s="332"/>
      <c r="Y700" s="332"/>
      <c r="Z700" s="332"/>
      <c r="AA700" s="332"/>
      <c r="AB700" s="332"/>
      <c r="AC700" s="332"/>
      <c r="AD700" s="332"/>
      <c r="AE700" s="333"/>
      <c r="AF700" s="57"/>
    </row>
    <row r="701" spans="1:33" s="12" customFormat="1" ht="15" customHeight="1" x14ac:dyDescent="0.25">
      <c r="A701" s="56"/>
      <c r="B701" s="143" t="s">
        <v>422</v>
      </c>
      <c r="C701" s="144"/>
      <c r="D701" s="144"/>
      <c r="E701" s="144"/>
      <c r="F701" s="144"/>
      <c r="G701" s="144"/>
      <c r="H701" s="144"/>
      <c r="I701" s="144"/>
      <c r="J701" s="144"/>
      <c r="K701" s="145"/>
      <c r="L701" s="331">
        <v>1386</v>
      </c>
      <c r="M701" s="332"/>
      <c r="N701" s="332"/>
      <c r="O701" s="332"/>
      <c r="P701" s="332"/>
      <c r="Q701" s="332"/>
      <c r="R701" s="332"/>
      <c r="S701" s="332"/>
      <c r="T701" s="332"/>
      <c r="U701" s="333"/>
      <c r="V701" s="331">
        <v>0</v>
      </c>
      <c r="W701" s="332"/>
      <c r="X701" s="332"/>
      <c r="Y701" s="332"/>
      <c r="Z701" s="332"/>
      <c r="AA701" s="332"/>
      <c r="AB701" s="332"/>
      <c r="AC701" s="332"/>
      <c r="AD701" s="332"/>
      <c r="AE701" s="333"/>
      <c r="AF701" s="57"/>
    </row>
    <row r="702" spans="1:33" s="12" customFormat="1" ht="15" customHeight="1" x14ac:dyDescent="0.25">
      <c r="A702" s="56"/>
      <c r="B702" s="143" t="s">
        <v>423</v>
      </c>
      <c r="C702" s="144"/>
      <c r="D702" s="144"/>
      <c r="E702" s="144"/>
      <c r="F702" s="144"/>
      <c r="G702" s="144"/>
      <c r="H702" s="144"/>
      <c r="I702" s="144"/>
      <c r="J702" s="144"/>
      <c r="K702" s="145"/>
      <c r="L702" s="331">
        <v>4858.7299999999996</v>
      </c>
      <c r="M702" s="332"/>
      <c r="N702" s="332"/>
      <c r="O702" s="332"/>
      <c r="P702" s="332"/>
      <c r="Q702" s="332"/>
      <c r="R702" s="332"/>
      <c r="S702" s="332"/>
      <c r="T702" s="332"/>
      <c r="U702" s="333"/>
      <c r="V702" s="331">
        <v>35098.03</v>
      </c>
      <c r="W702" s="332"/>
      <c r="X702" s="332"/>
      <c r="Y702" s="332"/>
      <c r="Z702" s="332"/>
      <c r="AA702" s="332"/>
      <c r="AB702" s="332"/>
      <c r="AC702" s="332"/>
      <c r="AD702" s="332"/>
      <c r="AE702" s="333"/>
      <c r="AF702" s="57"/>
    </row>
    <row r="703" spans="1:33" s="12" customFormat="1" ht="15" customHeight="1" x14ac:dyDescent="0.25">
      <c r="A703" s="56"/>
      <c r="B703" s="143" t="s">
        <v>424</v>
      </c>
      <c r="C703" s="144"/>
      <c r="D703" s="144"/>
      <c r="E703" s="144"/>
      <c r="F703" s="144"/>
      <c r="G703" s="144"/>
      <c r="H703" s="144"/>
      <c r="I703" s="144"/>
      <c r="J703" s="144"/>
      <c r="K703" s="145"/>
      <c r="L703" s="331">
        <v>0</v>
      </c>
      <c r="M703" s="332"/>
      <c r="N703" s="332"/>
      <c r="O703" s="332"/>
      <c r="P703" s="332"/>
      <c r="Q703" s="332"/>
      <c r="R703" s="332"/>
      <c r="S703" s="332"/>
      <c r="T703" s="332"/>
      <c r="U703" s="333"/>
      <c r="V703" s="331">
        <v>4818.96</v>
      </c>
      <c r="W703" s="332"/>
      <c r="X703" s="332"/>
      <c r="Y703" s="332"/>
      <c r="Z703" s="332"/>
      <c r="AA703" s="332"/>
      <c r="AB703" s="332"/>
      <c r="AC703" s="332"/>
      <c r="AD703" s="332"/>
      <c r="AE703" s="333"/>
      <c r="AF703" s="57"/>
    </row>
    <row r="704" spans="1:33" s="12" customFormat="1" ht="15" customHeight="1" x14ac:dyDescent="0.25">
      <c r="A704" s="56"/>
      <c r="B704" s="143" t="s">
        <v>425</v>
      </c>
      <c r="C704" s="144"/>
      <c r="D704" s="144"/>
      <c r="E704" s="144"/>
      <c r="F704" s="144"/>
      <c r="G704" s="144"/>
      <c r="H704" s="144"/>
      <c r="I704" s="144"/>
      <c r="J704" s="144"/>
      <c r="K704" s="145"/>
      <c r="L704" s="331">
        <v>1549.38</v>
      </c>
      <c r="M704" s="332"/>
      <c r="N704" s="332"/>
      <c r="O704" s="332"/>
      <c r="P704" s="332"/>
      <c r="Q704" s="332"/>
      <c r="R704" s="332"/>
      <c r="S704" s="332"/>
      <c r="T704" s="332"/>
      <c r="U704" s="333"/>
      <c r="V704" s="331">
        <v>1045.01</v>
      </c>
      <c r="W704" s="332"/>
      <c r="X704" s="332"/>
      <c r="Y704" s="332"/>
      <c r="Z704" s="332"/>
      <c r="AA704" s="332"/>
      <c r="AB704" s="332"/>
      <c r="AC704" s="332"/>
      <c r="AD704" s="332"/>
      <c r="AE704" s="333"/>
      <c r="AF704" s="57"/>
    </row>
    <row r="705" spans="1:32" s="12" customFormat="1" ht="15" customHeight="1" x14ac:dyDescent="0.25">
      <c r="A705" s="56"/>
      <c r="B705" s="143" t="s">
        <v>426</v>
      </c>
      <c r="C705" s="144"/>
      <c r="D705" s="144"/>
      <c r="E705" s="144"/>
      <c r="F705" s="144"/>
      <c r="G705" s="144"/>
      <c r="H705" s="144"/>
      <c r="I705" s="144"/>
      <c r="J705" s="144"/>
      <c r="K705" s="145"/>
      <c r="L705" s="331">
        <v>3983.28</v>
      </c>
      <c r="M705" s="332"/>
      <c r="N705" s="332"/>
      <c r="O705" s="332"/>
      <c r="P705" s="332"/>
      <c r="Q705" s="332"/>
      <c r="R705" s="332"/>
      <c r="S705" s="332"/>
      <c r="T705" s="332"/>
      <c r="U705" s="333"/>
      <c r="V705" s="331">
        <v>3983.28</v>
      </c>
      <c r="W705" s="332"/>
      <c r="X705" s="332"/>
      <c r="Y705" s="332"/>
      <c r="Z705" s="332"/>
      <c r="AA705" s="332"/>
      <c r="AB705" s="332"/>
      <c r="AC705" s="332"/>
      <c r="AD705" s="332"/>
      <c r="AE705" s="333"/>
      <c r="AF705" s="57"/>
    </row>
    <row r="706" spans="1:32" s="12" customFormat="1" ht="23.25" customHeight="1" x14ac:dyDescent="0.25">
      <c r="A706" s="56"/>
      <c r="B706" s="143" t="s">
        <v>427</v>
      </c>
      <c r="C706" s="144"/>
      <c r="D706" s="144"/>
      <c r="E706" s="144"/>
      <c r="F706" s="144"/>
      <c r="G706" s="144"/>
      <c r="H706" s="144"/>
      <c r="I706" s="144"/>
      <c r="J706" s="144"/>
      <c r="K706" s="145"/>
      <c r="L706" s="331">
        <v>2724.48</v>
      </c>
      <c r="M706" s="332"/>
      <c r="N706" s="332"/>
      <c r="O706" s="332"/>
      <c r="P706" s="332"/>
      <c r="Q706" s="332"/>
      <c r="R706" s="332"/>
      <c r="S706" s="332"/>
      <c r="T706" s="332"/>
      <c r="U706" s="333"/>
      <c r="V706" s="331">
        <v>2640</v>
      </c>
      <c r="W706" s="332"/>
      <c r="X706" s="332"/>
      <c r="Y706" s="332"/>
      <c r="Z706" s="332"/>
      <c r="AA706" s="332"/>
      <c r="AB706" s="332"/>
      <c r="AC706" s="332"/>
      <c r="AD706" s="332"/>
      <c r="AE706" s="333"/>
      <c r="AF706" s="57"/>
    </row>
    <row r="707" spans="1:32" s="12" customFormat="1" ht="15" customHeight="1" x14ac:dyDescent="0.25">
      <c r="A707" s="56"/>
      <c r="B707" s="143" t="s">
        <v>428</v>
      </c>
      <c r="C707" s="144"/>
      <c r="D707" s="144"/>
      <c r="E707" s="144"/>
      <c r="F707" s="144"/>
      <c r="G707" s="144"/>
      <c r="H707" s="144"/>
      <c r="I707" s="144"/>
      <c r="J707" s="144"/>
      <c r="K707" s="145"/>
      <c r="L707" s="331">
        <v>7734.17</v>
      </c>
      <c r="M707" s="332"/>
      <c r="N707" s="332"/>
      <c r="O707" s="332"/>
      <c r="P707" s="332"/>
      <c r="Q707" s="332"/>
      <c r="R707" s="332"/>
      <c r="S707" s="332"/>
      <c r="T707" s="332"/>
      <c r="U707" s="333"/>
      <c r="V707" s="331">
        <v>7062</v>
      </c>
      <c r="W707" s="332"/>
      <c r="X707" s="332"/>
      <c r="Y707" s="332"/>
      <c r="Z707" s="332"/>
      <c r="AA707" s="332"/>
      <c r="AB707" s="332"/>
      <c r="AC707" s="332"/>
      <c r="AD707" s="332"/>
      <c r="AE707" s="333"/>
      <c r="AF707" s="57"/>
    </row>
    <row r="708" spans="1:32" s="12" customFormat="1" ht="23.25" customHeight="1" x14ac:dyDescent="0.25">
      <c r="A708" s="56"/>
      <c r="B708" s="143" t="s">
        <v>429</v>
      </c>
      <c r="C708" s="144"/>
      <c r="D708" s="144"/>
      <c r="E708" s="144"/>
      <c r="F708" s="144"/>
      <c r="G708" s="144"/>
      <c r="H708" s="144"/>
      <c r="I708" s="144"/>
      <c r="J708" s="144"/>
      <c r="K708" s="145"/>
      <c r="L708" s="331">
        <v>2082.1999999999998</v>
      </c>
      <c r="M708" s="332"/>
      <c r="N708" s="332"/>
      <c r="O708" s="332"/>
      <c r="P708" s="332"/>
      <c r="Q708" s="332"/>
      <c r="R708" s="332"/>
      <c r="S708" s="332"/>
      <c r="T708" s="332"/>
      <c r="U708" s="333"/>
      <c r="V708" s="331">
        <v>3532.25</v>
      </c>
      <c r="W708" s="332"/>
      <c r="X708" s="332"/>
      <c r="Y708" s="332"/>
      <c r="Z708" s="332"/>
      <c r="AA708" s="332"/>
      <c r="AB708" s="332"/>
      <c r="AC708" s="332"/>
      <c r="AD708" s="332"/>
      <c r="AE708" s="333"/>
      <c r="AF708" s="57"/>
    </row>
    <row r="709" spans="1:32" s="12" customFormat="1" ht="15" customHeight="1" x14ac:dyDescent="0.25">
      <c r="A709" s="56"/>
      <c r="B709" s="143" t="s">
        <v>430</v>
      </c>
      <c r="C709" s="144"/>
      <c r="D709" s="144"/>
      <c r="E709" s="144"/>
      <c r="F709" s="144"/>
      <c r="G709" s="144"/>
      <c r="H709" s="144"/>
      <c r="I709" s="144"/>
      <c r="J709" s="144"/>
      <c r="K709" s="145"/>
      <c r="L709" s="331">
        <v>870.78</v>
      </c>
      <c r="M709" s="332"/>
      <c r="N709" s="332"/>
      <c r="O709" s="332"/>
      <c r="P709" s="332"/>
      <c r="Q709" s="332"/>
      <c r="R709" s="332"/>
      <c r="S709" s="332"/>
      <c r="T709" s="332"/>
      <c r="U709" s="333"/>
      <c r="V709" s="331">
        <v>842.64</v>
      </c>
      <c r="W709" s="332"/>
      <c r="X709" s="332"/>
      <c r="Y709" s="332"/>
      <c r="Z709" s="332"/>
      <c r="AA709" s="332"/>
      <c r="AB709" s="332"/>
      <c r="AC709" s="332"/>
      <c r="AD709" s="332"/>
      <c r="AE709" s="333"/>
      <c r="AF709" s="57"/>
    </row>
    <row r="710" spans="1:32" s="12" customFormat="1" ht="15" customHeight="1" x14ac:dyDescent="0.25">
      <c r="A710" s="56"/>
      <c r="B710" s="143" t="s">
        <v>431</v>
      </c>
      <c r="C710" s="144"/>
      <c r="D710" s="144"/>
      <c r="E710" s="144"/>
      <c r="F710" s="144"/>
      <c r="G710" s="144"/>
      <c r="H710" s="144"/>
      <c r="I710" s="144"/>
      <c r="J710" s="144"/>
      <c r="K710" s="145"/>
      <c r="L710" s="331">
        <v>1005.04</v>
      </c>
      <c r="M710" s="332"/>
      <c r="N710" s="332"/>
      <c r="O710" s="332"/>
      <c r="P710" s="332"/>
      <c r="Q710" s="332"/>
      <c r="R710" s="332"/>
      <c r="S710" s="332"/>
      <c r="T710" s="332"/>
      <c r="U710" s="333"/>
      <c r="V710" s="331">
        <v>1772.9</v>
      </c>
      <c r="W710" s="332"/>
      <c r="X710" s="332"/>
      <c r="Y710" s="332"/>
      <c r="Z710" s="332"/>
      <c r="AA710" s="332"/>
      <c r="AB710" s="332"/>
      <c r="AC710" s="332"/>
      <c r="AD710" s="332"/>
      <c r="AE710" s="333"/>
      <c r="AF710" s="57"/>
    </row>
    <row r="711" spans="1:32" s="12" customFormat="1" ht="15" customHeight="1" x14ac:dyDescent="0.25">
      <c r="A711" s="56"/>
      <c r="B711" s="143" t="s">
        <v>432</v>
      </c>
      <c r="C711" s="144"/>
      <c r="D711" s="144"/>
      <c r="E711" s="144"/>
      <c r="F711" s="144"/>
      <c r="G711" s="144"/>
      <c r="H711" s="144"/>
      <c r="I711" s="144"/>
      <c r="J711" s="144"/>
      <c r="K711" s="145"/>
      <c r="L711" s="155">
        <v>802.71</v>
      </c>
      <c r="M711" s="156"/>
      <c r="N711" s="156"/>
      <c r="O711" s="156"/>
      <c r="P711" s="156"/>
      <c r="Q711" s="156"/>
      <c r="R711" s="156"/>
      <c r="S711" s="156"/>
      <c r="T711" s="156"/>
      <c r="U711" s="157"/>
      <c r="V711" s="155">
        <v>1616</v>
      </c>
      <c r="W711" s="156"/>
      <c r="X711" s="156"/>
      <c r="Y711" s="156"/>
      <c r="Z711" s="156"/>
      <c r="AA711" s="156"/>
      <c r="AB711" s="156"/>
      <c r="AC711" s="156"/>
      <c r="AD711" s="156"/>
      <c r="AE711" s="157"/>
      <c r="AF711" s="57"/>
    </row>
    <row r="712" spans="1:32" s="12" customFormat="1" ht="15" customHeight="1" x14ac:dyDescent="0.25">
      <c r="A712" s="56"/>
      <c r="B712" s="143" t="s">
        <v>433</v>
      </c>
      <c r="C712" s="144"/>
      <c r="D712" s="144"/>
      <c r="E712" s="144"/>
      <c r="F712" s="144"/>
      <c r="G712" s="144"/>
      <c r="H712" s="144"/>
      <c r="I712" s="144"/>
      <c r="J712" s="144"/>
      <c r="K712" s="145"/>
      <c r="L712" s="331">
        <v>455.34</v>
      </c>
      <c r="M712" s="332"/>
      <c r="N712" s="332"/>
      <c r="O712" s="332"/>
      <c r="P712" s="332"/>
      <c r="Q712" s="332"/>
      <c r="R712" s="332"/>
      <c r="S712" s="332"/>
      <c r="T712" s="332"/>
      <c r="U712" s="333"/>
      <c r="V712" s="331">
        <v>401.5</v>
      </c>
      <c r="W712" s="332"/>
      <c r="X712" s="332"/>
      <c r="Y712" s="332"/>
      <c r="Z712" s="332"/>
      <c r="AA712" s="332"/>
      <c r="AB712" s="332"/>
      <c r="AC712" s="332"/>
      <c r="AD712" s="332"/>
      <c r="AE712" s="333"/>
      <c r="AF712" s="57"/>
    </row>
    <row r="713" spans="1:32" s="12" customFormat="1" ht="15" customHeight="1" x14ac:dyDescent="0.25">
      <c r="A713" s="56"/>
      <c r="B713" s="143" t="s">
        <v>434</v>
      </c>
      <c r="C713" s="144"/>
      <c r="D713" s="144"/>
      <c r="E713" s="144"/>
      <c r="F713" s="144"/>
      <c r="G713" s="144"/>
      <c r="H713" s="144"/>
      <c r="I713" s="144"/>
      <c r="J713" s="144"/>
      <c r="K713" s="145"/>
      <c r="L713" s="331">
        <v>0</v>
      </c>
      <c r="M713" s="332"/>
      <c r="N713" s="332"/>
      <c r="O713" s="332"/>
      <c r="P713" s="332"/>
      <c r="Q713" s="332"/>
      <c r="R713" s="332"/>
      <c r="S713" s="332"/>
      <c r="T713" s="332"/>
      <c r="U713" s="333"/>
      <c r="V713" s="331">
        <v>363.35</v>
      </c>
      <c r="W713" s="332"/>
      <c r="X713" s="332"/>
      <c r="Y713" s="332"/>
      <c r="Z713" s="332"/>
      <c r="AA713" s="332"/>
      <c r="AB713" s="332"/>
      <c r="AC713" s="332"/>
      <c r="AD713" s="332"/>
      <c r="AE713" s="333"/>
      <c r="AF713" s="57"/>
    </row>
    <row r="714" spans="1:32" s="12" customFormat="1" ht="15" customHeight="1" x14ac:dyDescent="0.25">
      <c r="A714" s="56"/>
      <c r="B714" s="143" t="s">
        <v>435</v>
      </c>
      <c r="C714" s="144"/>
      <c r="D714" s="144"/>
      <c r="E714" s="144"/>
      <c r="F714" s="144"/>
      <c r="G714" s="144"/>
      <c r="H714" s="144"/>
      <c r="I714" s="144"/>
      <c r="J714" s="144"/>
      <c r="K714" s="145"/>
      <c r="L714" s="331">
        <v>420.69</v>
      </c>
      <c r="M714" s="332"/>
      <c r="N714" s="332"/>
      <c r="O714" s="332"/>
      <c r="P714" s="332"/>
      <c r="Q714" s="332"/>
      <c r="R714" s="332"/>
      <c r="S714" s="332"/>
      <c r="T714" s="332"/>
      <c r="U714" s="333"/>
      <c r="V714" s="331">
        <v>331.88</v>
      </c>
      <c r="W714" s="332"/>
      <c r="X714" s="332"/>
      <c r="Y714" s="332"/>
      <c r="Z714" s="332"/>
      <c r="AA714" s="332"/>
      <c r="AB714" s="332"/>
      <c r="AC714" s="332"/>
      <c r="AD714" s="332"/>
      <c r="AE714" s="333"/>
      <c r="AF714" s="57"/>
    </row>
    <row r="715" spans="1:32" s="12" customFormat="1" ht="15" customHeight="1" x14ac:dyDescent="0.25">
      <c r="A715" s="56"/>
      <c r="B715" s="143" t="s">
        <v>264</v>
      </c>
      <c r="C715" s="144"/>
      <c r="D715" s="144"/>
      <c r="E715" s="144"/>
      <c r="F715" s="144"/>
      <c r="G715" s="144"/>
      <c r="H715" s="144"/>
      <c r="I715" s="144"/>
      <c r="J715" s="144"/>
      <c r="K715" s="145"/>
      <c r="L715" s="331">
        <v>13397.4</v>
      </c>
      <c r="M715" s="332"/>
      <c r="N715" s="332"/>
      <c r="O715" s="332"/>
      <c r="P715" s="332"/>
      <c r="Q715" s="332"/>
      <c r="R715" s="332"/>
      <c r="S715" s="332"/>
      <c r="T715" s="332"/>
      <c r="U715" s="333"/>
      <c r="V715" s="331">
        <f>7983.21</f>
        <v>7983.21</v>
      </c>
      <c r="W715" s="332"/>
      <c r="X715" s="332"/>
      <c r="Y715" s="332"/>
      <c r="Z715" s="332"/>
      <c r="AA715" s="332"/>
      <c r="AB715" s="332"/>
      <c r="AC715" s="332"/>
      <c r="AD715" s="332"/>
      <c r="AE715" s="333"/>
      <c r="AF715" s="57"/>
    </row>
    <row r="716" spans="1:32" s="12" customFormat="1" ht="21.95" customHeight="1" x14ac:dyDescent="0.25">
      <c r="A716" s="56"/>
      <c r="B716" s="370" t="s">
        <v>436</v>
      </c>
      <c r="C716" s="371"/>
      <c r="D716" s="371"/>
      <c r="E716" s="371"/>
      <c r="F716" s="371"/>
      <c r="G716" s="371"/>
      <c r="H716" s="371"/>
      <c r="I716" s="371"/>
      <c r="J716" s="371"/>
      <c r="K716" s="372"/>
      <c r="L716" s="373">
        <f>SUM(L717:U724)</f>
        <v>16485.87</v>
      </c>
      <c r="M716" s="374"/>
      <c r="N716" s="374"/>
      <c r="O716" s="374"/>
      <c r="P716" s="374"/>
      <c r="Q716" s="374"/>
      <c r="R716" s="374"/>
      <c r="S716" s="374"/>
      <c r="T716" s="374"/>
      <c r="U716" s="375"/>
      <c r="V716" s="373">
        <f>SUM(V717:AE724)</f>
        <v>45990.69</v>
      </c>
      <c r="W716" s="374"/>
      <c r="X716" s="374"/>
      <c r="Y716" s="374"/>
      <c r="Z716" s="374"/>
      <c r="AA716" s="374"/>
      <c r="AB716" s="374"/>
      <c r="AC716" s="374"/>
      <c r="AD716" s="374"/>
      <c r="AE716" s="375"/>
    </row>
    <row r="717" spans="1:32" s="12" customFormat="1" ht="21.75" customHeight="1" x14ac:dyDescent="0.25">
      <c r="A717" s="56"/>
      <c r="B717" s="367" t="s">
        <v>437</v>
      </c>
      <c r="C717" s="368"/>
      <c r="D717" s="368"/>
      <c r="E717" s="368"/>
      <c r="F717" s="368"/>
      <c r="G717" s="368"/>
      <c r="H717" s="368"/>
      <c r="I717" s="368"/>
      <c r="J717" s="368"/>
      <c r="K717" s="369"/>
      <c r="L717" s="331">
        <v>11540.46</v>
      </c>
      <c r="M717" s="332"/>
      <c r="N717" s="332"/>
      <c r="O717" s="332"/>
      <c r="P717" s="332"/>
      <c r="Q717" s="332"/>
      <c r="R717" s="332"/>
      <c r="S717" s="332"/>
      <c r="T717" s="332"/>
      <c r="U717" s="333"/>
      <c r="V717" s="331">
        <v>14262.58</v>
      </c>
      <c r="W717" s="332"/>
      <c r="X717" s="332"/>
      <c r="Y717" s="332"/>
      <c r="Z717" s="332"/>
      <c r="AA717" s="332"/>
      <c r="AB717" s="332"/>
      <c r="AC717" s="332"/>
      <c r="AD717" s="332"/>
      <c r="AE717" s="333"/>
    </row>
    <row r="718" spans="1:32" s="12" customFormat="1" ht="15" customHeight="1" x14ac:dyDescent="0.25">
      <c r="B718" s="367" t="s">
        <v>438</v>
      </c>
      <c r="C718" s="368"/>
      <c r="D718" s="368"/>
      <c r="E718" s="368"/>
      <c r="F718" s="368"/>
      <c r="G718" s="368"/>
      <c r="H718" s="368"/>
      <c r="I718" s="368"/>
      <c r="J718" s="368"/>
      <c r="K718" s="369"/>
      <c r="L718" s="331"/>
      <c r="M718" s="332"/>
      <c r="N718" s="332"/>
      <c r="O718" s="332"/>
      <c r="P718" s="332"/>
      <c r="Q718" s="332"/>
      <c r="R718" s="332"/>
      <c r="S718" s="332"/>
      <c r="T718" s="332"/>
      <c r="U718" s="333"/>
      <c r="V718" s="331">
        <v>0</v>
      </c>
      <c r="W718" s="332"/>
      <c r="X718" s="332"/>
      <c r="Y718" s="332"/>
      <c r="Z718" s="332"/>
      <c r="AA718" s="332"/>
      <c r="AB718" s="332"/>
      <c r="AC718" s="332"/>
      <c r="AD718" s="332"/>
      <c r="AE718" s="333"/>
    </row>
    <row r="719" spans="1:32" s="12" customFormat="1" ht="15" customHeight="1" x14ac:dyDescent="0.25">
      <c r="A719" s="56"/>
      <c r="B719" s="376" t="s">
        <v>439</v>
      </c>
      <c r="C719" s="377"/>
      <c r="D719" s="377"/>
      <c r="E719" s="377"/>
      <c r="F719" s="377"/>
      <c r="G719" s="377"/>
      <c r="H719" s="377"/>
      <c r="I719" s="377"/>
      <c r="J719" s="377"/>
      <c r="K719" s="378"/>
      <c r="L719" s="155"/>
      <c r="M719" s="156"/>
      <c r="N719" s="156"/>
      <c r="O719" s="156"/>
      <c r="P719" s="156"/>
      <c r="Q719" s="156"/>
      <c r="R719" s="156"/>
      <c r="S719" s="156"/>
      <c r="T719" s="156"/>
      <c r="U719" s="157"/>
      <c r="V719" s="155">
        <v>26725.95</v>
      </c>
      <c r="W719" s="156"/>
      <c r="X719" s="156"/>
      <c r="Y719" s="156"/>
      <c r="Z719" s="156"/>
      <c r="AA719" s="156"/>
      <c r="AB719" s="156"/>
      <c r="AC719" s="156"/>
      <c r="AD719" s="156"/>
      <c r="AE719" s="157"/>
    </row>
    <row r="720" spans="1:32" s="12" customFormat="1" ht="15" customHeight="1" x14ac:dyDescent="0.25">
      <c r="A720" s="56"/>
      <c r="B720" s="367" t="s">
        <v>440</v>
      </c>
      <c r="C720" s="368"/>
      <c r="D720" s="368"/>
      <c r="E720" s="368"/>
      <c r="F720" s="368"/>
      <c r="G720" s="368"/>
      <c r="H720" s="368"/>
      <c r="I720" s="368"/>
      <c r="J720" s="368"/>
      <c r="K720" s="369"/>
      <c r="L720" s="331">
        <v>825.46</v>
      </c>
      <c r="M720" s="332"/>
      <c r="N720" s="332"/>
      <c r="O720" s="332"/>
      <c r="P720" s="332"/>
      <c r="Q720" s="332"/>
      <c r="R720" s="332"/>
      <c r="S720" s="332"/>
      <c r="T720" s="332"/>
      <c r="U720" s="333"/>
      <c r="V720" s="331">
        <v>2599.36</v>
      </c>
      <c r="W720" s="332"/>
      <c r="X720" s="332"/>
      <c r="Y720" s="332"/>
      <c r="Z720" s="332"/>
      <c r="AA720" s="332"/>
      <c r="AB720" s="332"/>
      <c r="AC720" s="332"/>
      <c r="AD720" s="332"/>
      <c r="AE720" s="333"/>
    </row>
    <row r="721" spans="1:31" s="12" customFormat="1" ht="15" customHeight="1" x14ac:dyDescent="0.25">
      <c r="A721" s="56"/>
      <c r="B721" s="367" t="s">
        <v>441</v>
      </c>
      <c r="C721" s="368"/>
      <c r="D721" s="368"/>
      <c r="E721" s="368"/>
      <c r="F721" s="368"/>
      <c r="G721" s="368"/>
      <c r="H721" s="368"/>
      <c r="I721" s="368"/>
      <c r="J721" s="368"/>
      <c r="K721" s="369"/>
      <c r="L721" s="331">
        <v>2943.99</v>
      </c>
      <c r="M721" s="332"/>
      <c r="N721" s="332"/>
      <c r="O721" s="332"/>
      <c r="P721" s="332"/>
      <c r="Q721" s="332"/>
      <c r="R721" s="332"/>
      <c r="S721" s="332"/>
      <c r="T721" s="332"/>
      <c r="U721" s="333"/>
      <c r="V721" s="331">
        <v>1643.46</v>
      </c>
      <c r="W721" s="332"/>
      <c r="X721" s="332"/>
      <c r="Y721" s="332"/>
      <c r="Z721" s="332"/>
      <c r="AA721" s="332"/>
      <c r="AB721" s="332"/>
      <c r="AC721" s="332"/>
      <c r="AD721" s="332"/>
      <c r="AE721" s="333"/>
    </row>
    <row r="722" spans="1:31" s="12" customFormat="1" ht="18.75" customHeight="1" x14ac:dyDescent="0.25">
      <c r="A722" s="56"/>
      <c r="B722" s="367" t="s">
        <v>442</v>
      </c>
      <c r="C722" s="368"/>
      <c r="D722" s="368"/>
      <c r="E722" s="368"/>
      <c r="F722" s="368"/>
      <c r="G722" s="368"/>
      <c r="H722" s="368"/>
      <c r="I722" s="368"/>
      <c r="J722" s="368"/>
      <c r="K722" s="369"/>
      <c r="L722" s="331"/>
      <c r="M722" s="332"/>
      <c r="N722" s="332"/>
      <c r="O722" s="332"/>
      <c r="P722" s="332"/>
      <c r="Q722" s="332"/>
      <c r="R722" s="332"/>
      <c r="S722" s="332"/>
      <c r="T722" s="332"/>
      <c r="U722" s="333"/>
      <c r="V722" s="331">
        <v>609.83000000000004</v>
      </c>
      <c r="W722" s="332"/>
      <c r="X722" s="332"/>
      <c r="Y722" s="332"/>
      <c r="Z722" s="332"/>
      <c r="AA722" s="332"/>
      <c r="AB722" s="332"/>
      <c r="AC722" s="332"/>
      <c r="AD722" s="332"/>
      <c r="AE722" s="333"/>
    </row>
    <row r="723" spans="1:31" s="12" customFormat="1" ht="22.5" customHeight="1" x14ac:dyDescent="0.25">
      <c r="A723" s="56"/>
      <c r="B723" s="367" t="s">
        <v>443</v>
      </c>
      <c r="C723" s="368"/>
      <c r="D723" s="368"/>
      <c r="E723" s="368"/>
      <c r="F723" s="368"/>
      <c r="G723" s="368"/>
      <c r="H723" s="368"/>
      <c r="I723" s="368"/>
      <c r="J723" s="368"/>
      <c r="K723" s="369"/>
      <c r="L723" s="331"/>
      <c r="M723" s="332"/>
      <c r="N723" s="332"/>
      <c r="O723" s="332"/>
      <c r="P723" s="332"/>
      <c r="Q723" s="332"/>
      <c r="R723" s="332"/>
      <c r="S723" s="332"/>
      <c r="T723" s="332"/>
      <c r="U723" s="333"/>
      <c r="V723" s="331"/>
      <c r="W723" s="332"/>
      <c r="X723" s="332"/>
      <c r="Y723" s="332"/>
      <c r="Z723" s="332"/>
      <c r="AA723" s="332"/>
      <c r="AB723" s="332"/>
      <c r="AC723" s="332"/>
      <c r="AD723" s="332"/>
      <c r="AE723" s="333"/>
    </row>
    <row r="724" spans="1:31" s="12" customFormat="1" ht="15" customHeight="1" x14ac:dyDescent="0.25">
      <c r="A724" s="56"/>
      <c r="B724" s="367" t="s">
        <v>264</v>
      </c>
      <c r="C724" s="368"/>
      <c r="D724" s="368"/>
      <c r="E724" s="368"/>
      <c r="F724" s="368"/>
      <c r="G724" s="368"/>
      <c r="H724" s="368"/>
      <c r="I724" s="368"/>
      <c r="J724" s="368"/>
      <c r="K724" s="369"/>
      <c r="L724" s="331">
        <v>1175.96</v>
      </c>
      <c r="M724" s="332"/>
      <c r="N724" s="332"/>
      <c r="O724" s="332"/>
      <c r="P724" s="332"/>
      <c r="Q724" s="332"/>
      <c r="R724" s="332"/>
      <c r="S724" s="332"/>
      <c r="T724" s="332"/>
      <c r="U724" s="333"/>
      <c r="V724" s="331">
        <v>149.51</v>
      </c>
      <c r="W724" s="332"/>
      <c r="X724" s="332"/>
      <c r="Y724" s="332"/>
      <c r="Z724" s="332"/>
      <c r="AA724" s="332"/>
      <c r="AB724" s="332"/>
      <c r="AC724" s="332"/>
      <c r="AD724" s="332"/>
      <c r="AE724" s="333"/>
    </row>
    <row r="725" spans="1:31" s="12" customFormat="1" ht="15" customHeight="1" x14ac:dyDescent="0.25">
      <c r="A725" s="56"/>
      <c r="B725" s="370" t="s">
        <v>444</v>
      </c>
      <c r="C725" s="371"/>
      <c r="D725" s="371"/>
      <c r="E725" s="371"/>
      <c r="F725" s="371"/>
      <c r="G725" s="371"/>
      <c r="H725" s="371"/>
      <c r="I725" s="371"/>
      <c r="J725" s="371"/>
      <c r="K725" s="372"/>
      <c r="L725" s="373">
        <f>SUM(L726+L728)</f>
        <v>24986.53</v>
      </c>
      <c r="M725" s="374"/>
      <c r="N725" s="374"/>
      <c r="O725" s="374"/>
      <c r="P725" s="374"/>
      <c r="Q725" s="374"/>
      <c r="R725" s="374"/>
      <c r="S725" s="374"/>
      <c r="T725" s="374"/>
      <c r="U725" s="375"/>
      <c r="V725" s="373">
        <f>SUM(V726+V728)</f>
        <v>37430.400000000001</v>
      </c>
      <c r="W725" s="374"/>
      <c r="X725" s="374"/>
      <c r="Y725" s="374"/>
      <c r="Z725" s="374"/>
      <c r="AA725" s="374"/>
      <c r="AB725" s="374"/>
      <c r="AC725" s="374"/>
      <c r="AD725" s="374"/>
      <c r="AE725" s="375"/>
    </row>
    <row r="726" spans="1:31" s="12" customFormat="1" ht="15" customHeight="1" x14ac:dyDescent="0.25">
      <c r="A726" s="56"/>
      <c r="B726" s="364" t="s">
        <v>445</v>
      </c>
      <c r="C726" s="365"/>
      <c r="D726" s="365"/>
      <c r="E726" s="365"/>
      <c r="F726" s="365"/>
      <c r="G726" s="365"/>
      <c r="H726" s="365"/>
      <c r="I726" s="365"/>
      <c r="J726" s="365"/>
      <c r="K726" s="366"/>
      <c r="L726" s="331">
        <f>SUM(L727)</f>
        <v>0</v>
      </c>
      <c r="M726" s="332"/>
      <c r="N726" s="332"/>
      <c r="O726" s="332"/>
      <c r="P726" s="332"/>
      <c r="Q726" s="332"/>
      <c r="R726" s="332"/>
      <c r="S726" s="332"/>
      <c r="T726" s="332"/>
      <c r="U726" s="333"/>
      <c r="V726" s="331">
        <f>SUM(V727)</f>
        <v>4</v>
      </c>
      <c r="W726" s="332"/>
      <c r="X726" s="332"/>
      <c r="Y726" s="332"/>
      <c r="Z726" s="332"/>
      <c r="AA726" s="332"/>
      <c r="AB726" s="332"/>
      <c r="AC726" s="332"/>
      <c r="AD726" s="332"/>
      <c r="AE726" s="333"/>
    </row>
    <row r="727" spans="1:31" s="12" customFormat="1" ht="21.95" customHeight="1" x14ac:dyDescent="0.25">
      <c r="A727" s="56"/>
      <c r="B727" s="143" t="s">
        <v>446</v>
      </c>
      <c r="C727" s="144"/>
      <c r="D727" s="144"/>
      <c r="E727" s="144"/>
      <c r="F727" s="144"/>
      <c r="G727" s="144"/>
      <c r="H727" s="144"/>
      <c r="I727" s="144"/>
      <c r="J727" s="144"/>
      <c r="K727" s="145"/>
      <c r="L727" s="331"/>
      <c r="M727" s="332"/>
      <c r="N727" s="332"/>
      <c r="O727" s="332"/>
      <c r="P727" s="332"/>
      <c r="Q727" s="332"/>
      <c r="R727" s="332"/>
      <c r="S727" s="332"/>
      <c r="T727" s="332"/>
      <c r="U727" s="333"/>
      <c r="V727" s="331">
        <v>4</v>
      </c>
      <c r="W727" s="332"/>
      <c r="X727" s="332"/>
      <c r="Y727" s="332"/>
      <c r="Z727" s="332"/>
      <c r="AA727" s="332"/>
      <c r="AB727" s="332"/>
      <c r="AC727" s="332"/>
      <c r="AD727" s="332"/>
      <c r="AE727" s="333"/>
    </row>
    <row r="728" spans="1:31" s="12" customFormat="1" ht="21.95" customHeight="1" x14ac:dyDescent="0.25">
      <c r="A728" s="56"/>
      <c r="B728" s="364" t="s">
        <v>447</v>
      </c>
      <c r="C728" s="365"/>
      <c r="D728" s="365"/>
      <c r="E728" s="365"/>
      <c r="F728" s="365"/>
      <c r="G728" s="365"/>
      <c r="H728" s="365"/>
      <c r="I728" s="365"/>
      <c r="J728" s="365"/>
      <c r="K728" s="366"/>
      <c r="L728" s="331">
        <f>SUM(L729:U730)</f>
        <v>24986.53</v>
      </c>
      <c r="M728" s="332"/>
      <c r="N728" s="332"/>
      <c r="O728" s="332"/>
      <c r="P728" s="332"/>
      <c r="Q728" s="332"/>
      <c r="R728" s="332"/>
      <c r="S728" s="332"/>
      <c r="T728" s="332"/>
      <c r="U728" s="333"/>
      <c r="V728" s="331">
        <f>SUM(V729:AE730)</f>
        <v>37426.400000000001</v>
      </c>
      <c r="W728" s="332"/>
      <c r="X728" s="332"/>
      <c r="Y728" s="332"/>
      <c r="Z728" s="332"/>
      <c r="AA728" s="332"/>
      <c r="AB728" s="332"/>
      <c r="AC728" s="332"/>
      <c r="AD728" s="332"/>
      <c r="AE728" s="333"/>
    </row>
    <row r="729" spans="1:31" s="12" customFormat="1" ht="15" customHeight="1" x14ac:dyDescent="0.25">
      <c r="A729" s="56"/>
      <c r="B729" s="367" t="s">
        <v>448</v>
      </c>
      <c r="C729" s="368"/>
      <c r="D729" s="368"/>
      <c r="E729" s="368"/>
      <c r="F729" s="368"/>
      <c r="G729" s="368"/>
      <c r="H729" s="368"/>
      <c r="I729" s="368"/>
      <c r="J729" s="368"/>
      <c r="K729" s="369"/>
      <c r="L729" s="331">
        <v>16894.05</v>
      </c>
      <c r="M729" s="332"/>
      <c r="N729" s="332"/>
      <c r="O729" s="332"/>
      <c r="P729" s="332"/>
      <c r="Q729" s="332"/>
      <c r="R729" s="332"/>
      <c r="S729" s="332"/>
      <c r="T729" s="332"/>
      <c r="U729" s="333"/>
      <c r="V729" s="331">
        <v>32503.1</v>
      </c>
      <c r="W729" s="332"/>
      <c r="X729" s="332"/>
      <c r="Y729" s="332"/>
      <c r="Z729" s="332"/>
      <c r="AA729" s="332"/>
      <c r="AB729" s="332"/>
      <c r="AC729" s="332"/>
      <c r="AD729" s="332"/>
      <c r="AE729" s="333"/>
    </row>
    <row r="730" spans="1:31" s="12" customFormat="1" ht="15" customHeight="1" thickBot="1" x14ac:dyDescent="0.3">
      <c r="A730" s="56"/>
      <c r="B730" s="355" t="s">
        <v>449</v>
      </c>
      <c r="C730" s="356"/>
      <c r="D730" s="356"/>
      <c r="E730" s="356"/>
      <c r="F730" s="356"/>
      <c r="G730" s="356"/>
      <c r="H730" s="356"/>
      <c r="I730" s="356"/>
      <c r="J730" s="356"/>
      <c r="K730" s="357"/>
      <c r="L730" s="334">
        <v>8092.48</v>
      </c>
      <c r="M730" s="335"/>
      <c r="N730" s="335"/>
      <c r="O730" s="335"/>
      <c r="P730" s="335"/>
      <c r="Q730" s="335"/>
      <c r="R730" s="335"/>
      <c r="S730" s="335"/>
      <c r="T730" s="335"/>
      <c r="U730" s="336"/>
      <c r="V730" s="334">
        <v>4923.3</v>
      </c>
      <c r="W730" s="335"/>
      <c r="X730" s="335"/>
      <c r="Y730" s="335"/>
      <c r="Z730" s="335"/>
      <c r="AA730" s="335"/>
      <c r="AB730" s="335"/>
      <c r="AC730" s="335"/>
      <c r="AD730" s="335"/>
      <c r="AE730" s="336"/>
    </row>
    <row r="731" spans="1:31" s="12" customFormat="1" ht="29.25" customHeight="1" x14ac:dyDescent="0.25">
      <c r="A731" s="56"/>
      <c r="B731" s="358" t="s">
        <v>450</v>
      </c>
      <c r="C731" s="359"/>
      <c r="D731" s="359"/>
      <c r="E731" s="359"/>
      <c r="F731" s="359"/>
      <c r="G731" s="359"/>
      <c r="H731" s="359"/>
      <c r="I731" s="359"/>
      <c r="J731" s="359"/>
      <c r="K731" s="360"/>
      <c r="L731" s="361"/>
      <c r="M731" s="362"/>
      <c r="N731" s="362"/>
      <c r="O731" s="362"/>
      <c r="P731" s="362"/>
      <c r="Q731" s="362"/>
      <c r="R731" s="362"/>
      <c r="S731" s="362"/>
      <c r="T731" s="362"/>
      <c r="U731" s="363"/>
      <c r="V731" s="361"/>
      <c r="W731" s="362"/>
      <c r="X731" s="362"/>
      <c r="Y731" s="362"/>
      <c r="Z731" s="362"/>
      <c r="AA731" s="362"/>
      <c r="AB731" s="362"/>
      <c r="AC731" s="362"/>
      <c r="AD731" s="362"/>
      <c r="AE731" s="363"/>
    </row>
    <row r="732" spans="1:31" s="12" customFormat="1" ht="21" customHeight="1" x14ac:dyDescent="0.25">
      <c r="A732" s="56"/>
      <c r="B732" s="343"/>
      <c r="C732" s="344"/>
      <c r="D732" s="344"/>
      <c r="E732" s="344"/>
      <c r="F732" s="344"/>
      <c r="G732" s="344"/>
      <c r="H732" s="344"/>
      <c r="I732" s="344"/>
      <c r="J732" s="344"/>
      <c r="K732" s="345"/>
      <c r="L732" s="346"/>
      <c r="M732" s="347"/>
      <c r="N732" s="347"/>
      <c r="O732" s="347"/>
      <c r="P732" s="347"/>
      <c r="Q732" s="347"/>
      <c r="R732" s="347"/>
      <c r="S732" s="347"/>
      <c r="T732" s="347"/>
      <c r="U732" s="348"/>
      <c r="V732" s="346"/>
      <c r="W732" s="347"/>
      <c r="X732" s="347"/>
      <c r="Y732" s="347"/>
      <c r="Z732" s="347"/>
      <c r="AA732" s="347"/>
      <c r="AB732" s="347"/>
      <c r="AC732" s="347"/>
      <c r="AD732" s="347"/>
      <c r="AE732" s="348"/>
    </row>
    <row r="733" spans="1:31" s="12" customFormat="1" ht="24" customHeight="1" thickBot="1" x14ac:dyDescent="0.3">
      <c r="A733" s="56"/>
      <c r="B733" s="349"/>
      <c r="C733" s="350"/>
      <c r="D733" s="350"/>
      <c r="E733" s="350"/>
      <c r="F733" s="350"/>
      <c r="G733" s="350"/>
      <c r="H733" s="350"/>
      <c r="I733" s="350"/>
      <c r="J733" s="350"/>
      <c r="K733" s="351"/>
      <c r="L733" s="352"/>
      <c r="M733" s="353"/>
      <c r="N733" s="353"/>
      <c r="O733" s="353"/>
      <c r="P733" s="353"/>
      <c r="Q733" s="353"/>
      <c r="R733" s="353"/>
      <c r="S733" s="353"/>
      <c r="T733" s="353"/>
      <c r="U733" s="354"/>
      <c r="V733" s="352"/>
      <c r="W733" s="353"/>
      <c r="X733" s="353"/>
      <c r="Y733" s="353"/>
      <c r="Z733" s="353"/>
      <c r="AA733" s="353"/>
      <c r="AB733" s="353"/>
      <c r="AC733" s="353"/>
      <c r="AD733" s="353"/>
      <c r="AE733" s="354"/>
    </row>
    <row r="734" spans="1:31" s="16" customFormat="1" ht="14.25" customHeight="1" x14ac:dyDescent="0.2">
      <c r="A734" s="14"/>
      <c r="B734" s="58"/>
      <c r="C734" s="58"/>
      <c r="D734" s="58"/>
      <c r="E734" s="58"/>
      <c r="F734" s="58"/>
      <c r="G734" s="58"/>
      <c r="H734" s="58"/>
      <c r="I734" s="58"/>
      <c r="J734" s="58"/>
      <c r="K734" s="58"/>
      <c r="L734" s="59"/>
      <c r="M734" s="59"/>
      <c r="N734" s="59"/>
      <c r="O734" s="59"/>
      <c r="P734" s="59"/>
      <c r="Q734" s="59"/>
      <c r="R734" s="59"/>
      <c r="S734" s="59"/>
      <c r="T734" s="59"/>
      <c r="U734" s="59"/>
      <c r="V734" s="59"/>
      <c r="W734" s="59"/>
      <c r="X734" s="59"/>
      <c r="Y734" s="59"/>
      <c r="Z734" s="59"/>
      <c r="AA734" s="59"/>
      <c r="AB734" s="59"/>
      <c r="AC734" s="59"/>
      <c r="AD734" s="59"/>
      <c r="AE734" s="59"/>
    </row>
    <row r="735" spans="1:31" s="16" customFormat="1" ht="14.25" customHeight="1" thickBot="1" x14ac:dyDescent="0.25">
      <c r="A735" s="14"/>
      <c r="B735" s="58"/>
      <c r="C735" s="58"/>
      <c r="D735" s="58"/>
      <c r="E735" s="58"/>
      <c r="F735" s="58"/>
      <c r="G735" s="58"/>
      <c r="H735" s="58"/>
      <c r="I735" s="58"/>
      <c r="J735" s="58"/>
      <c r="K735" s="58"/>
      <c r="L735" s="59"/>
      <c r="M735" s="59"/>
      <c r="N735" s="59"/>
      <c r="O735" s="59"/>
      <c r="P735" s="59"/>
      <c r="Q735" s="59"/>
      <c r="R735" s="59"/>
      <c r="S735" s="59"/>
      <c r="T735" s="59"/>
      <c r="U735" s="59"/>
      <c r="V735" s="59"/>
      <c r="W735" s="59"/>
      <c r="X735" s="59"/>
      <c r="Y735" s="59"/>
      <c r="Z735" s="59"/>
      <c r="AA735" s="59"/>
      <c r="AB735" s="59"/>
      <c r="AC735" s="59"/>
      <c r="AD735" s="59"/>
      <c r="AE735" s="59"/>
    </row>
    <row r="736" spans="1:31" s="16" customFormat="1" ht="14.25" customHeight="1" x14ac:dyDescent="0.2">
      <c r="A736" s="14"/>
      <c r="B736" s="170" t="s">
        <v>223</v>
      </c>
      <c r="C736" s="171"/>
      <c r="D736" s="171"/>
      <c r="E736" s="171"/>
      <c r="F736" s="171"/>
      <c r="G736" s="171"/>
      <c r="H736" s="171"/>
      <c r="I736" s="171"/>
      <c r="J736" s="171"/>
      <c r="K736" s="172"/>
      <c r="L736" s="222" t="s">
        <v>54</v>
      </c>
      <c r="M736" s="223"/>
      <c r="N736" s="223"/>
      <c r="O736" s="223"/>
      <c r="P736" s="223"/>
      <c r="Q736" s="223"/>
      <c r="R736" s="223"/>
      <c r="S736" s="223"/>
      <c r="T736" s="223"/>
      <c r="U736" s="224"/>
      <c r="V736" s="222" t="s">
        <v>55</v>
      </c>
      <c r="W736" s="223"/>
      <c r="X736" s="223"/>
      <c r="Y736" s="223"/>
      <c r="Z736" s="223"/>
      <c r="AA736" s="223"/>
      <c r="AB736" s="223"/>
      <c r="AC736" s="223"/>
      <c r="AD736" s="223"/>
      <c r="AE736" s="224"/>
    </row>
    <row r="737" spans="1:31" s="16" customFormat="1" ht="14.25" customHeight="1" thickBot="1" x14ac:dyDescent="0.25">
      <c r="A737" s="14"/>
      <c r="B737" s="173"/>
      <c r="C737" s="174"/>
      <c r="D737" s="174"/>
      <c r="E737" s="174"/>
      <c r="F737" s="174"/>
      <c r="G737" s="174"/>
      <c r="H737" s="174"/>
      <c r="I737" s="174"/>
      <c r="J737" s="174"/>
      <c r="K737" s="175"/>
      <c r="L737" s="225"/>
      <c r="M737" s="226"/>
      <c r="N737" s="226"/>
      <c r="O737" s="226"/>
      <c r="P737" s="226"/>
      <c r="Q737" s="226"/>
      <c r="R737" s="226"/>
      <c r="S737" s="226"/>
      <c r="T737" s="226"/>
      <c r="U737" s="227"/>
      <c r="V737" s="225"/>
      <c r="W737" s="226"/>
      <c r="X737" s="226"/>
      <c r="Y737" s="226"/>
      <c r="Z737" s="226"/>
      <c r="AA737" s="226"/>
      <c r="AB737" s="226"/>
      <c r="AC737" s="226"/>
      <c r="AD737" s="226"/>
      <c r="AE737" s="227"/>
    </row>
    <row r="738" spans="1:31" s="12" customFormat="1" ht="24.95" customHeight="1" x14ac:dyDescent="0.25">
      <c r="A738" s="56"/>
      <c r="B738" s="337" t="s">
        <v>451</v>
      </c>
      <c r="C738" s="338"/>
      <c r="D738" s="338"/>
      <c r="E738" s="338"/>
      <c r="F738" s="338"/>
      <c r="G738" s="338"/>
      <c r="H738" s="338"/>
      <c r="I738" s="338"/>
      <c r="J738" s="338"/>
      <c r="K738" s="339"/>
      <c r="L738" s="340">
        <v>0</v>
      </c>
      <c r="M738" s="341"/>
      <c r="N738" s="341"/>
      <c r="O738" s="341"/>
      <c r="P738" s="341"/>
      <c r="Q738" s="341"/>
      <c r="R738" s="341"/>
      <c r="S738" s="341"/>
      <c r="T738" s="341"/>
      <c r="U738" s="342"/>
      <c r="V738" s="340">
        <f>SUM(V739,V740)</f>
        <v>5000</v>
      </c>
      <c r="W738" s="341"/>
      <c r="X738" s="341"/>
      <c r="Y738" s="341"/>
      <c r="Z738" s="341"/>
      <c r="AA738" s="341"/>
      <c r="AB738" s="341"/>
      <c r="AC738" s="341"/>
      <c r="AD738" s="341"/>
      <c r="AE738" s="342"/>
    </row>
    <row r="739" spans="1:31" s="12" customFormat="1" ht="24.95" customHeight="1" x14ac:dyDescent="0.25">
      <c r="A739" s="56"/>
      <c r="B739" s="143" t="s">
        <v>452</v>
      </c>
      <c r="C739" s="144"/>
      <c r="D739" s="144"/>
      <c r="E739" s="144"/>
      <c r="F739" s="144"/>
      <c r="G739" s="144"/>
      <c r="H739" s="144"/>
      <c r="I739" s="144"/>
      <c r="J739" s="144"/>
      <c r="K739" s="145"/>
      <c r="L739" s="331">
        <v>0</v>
      </c>
      <c r="M739" s="332"/>
      <c r="N739" s="332"/>
      <c r="O739" s="332"/>
      <c r="P739" s="332"/>
      <c r="Q739" s="332"/>
      <c r="R739" s="332"/>
      <c r="S739" s="332"/>
      <c r="T739" s="332"/>
      <c r="U739" s="333"/>
      <c r="V739" s="331">
        <v>5000</v>
      </c>
      <c r="W739" s="332"/>
      <c r="X739" s="332"/>
      <c r="Y739" s="332"/>
      <c r="Z739" s="332"/>
      <c r="AA739" s="332"/>
      <c r="AB739" s="332"/>
      <c r="AC739" s="332"/>
      <c r="AD739" s="332"/>
      <c r="AE739" s="333"/>
    </row>
    <row r="740" spans="1:31" s="12" customFormat="1" ht="24.95" customHeight="1" thickBot="1" x14ac:dyDescent="0.3">
      <c r="A740" s="56"/>
      <c r="B740" s="300" t="s">
        <v>453</v>
      </c>
      <c r="C740" s="301"/>
      <c r="D740" s="301"/>
      <c r="E740" s="301"/>
      <c r="F740" s="301"/>
      <c r="G740" s="301"/>
      <c r="H740" s="301"/>
      <c r="I740" s="301"/>
      <c r="J740" s="301"/>
      <c r="K740" s="302"/>
      <c r="L740" s="334">
        <v>0</v>
      </c>
      <c r="M740" s="335"/>
      <c r="N740" s="335"/>
      <c r="O740" s="335"/>
      <c r="P740" s="335"/>
      <c r="Q740" s="335"/>
      <c r="R740" s="335"/>
      <c r="S740" s="335"/>
      <c r="T740" s="335"/>
      <c r="U740" s="336"/>
      <c r="V740" s="334">
        <v>0</v>
      </c>
      <c r="W740" s="335"/>
      <c r="X740" s="335"/>
      <c r="Y740" s="335"/>
      <c r="Z740" s="335"/>
      <c r="AA740" s="335"/>
      <c r="AB740" s="335"/>
      <c r="AC740" s="335"/>
      <c r="AD740" s="335"/>
      <c r="AE740" s="336"/>
    </row>
    <row r="741" spans="1:31" s="16" customFormat="1" ht="14.25" customHeight="1" x14ac:dyDescent="0.2">
      <c r="A741" s="14"/>
      <c r="B741" s="58"/>
      <c r="C741" s="58"/>
      <c r="D741" s="58"/>
      <c r="E741" s="58"/>
      <c r="F741" s="58"/>
      <c r="G741" s="58"/>
      <c r="H741" s="58"/>
      <c r="I741" s="58"/>
      <c r="J741" s="58"/>
      <c r="K741" s="58"/>
      <c r="L741" s="59"/>
      <c r="M741" s="59"/>
      <c r="N741" s="59"/>
      <c r="O741" s="59"/>
      <c r="P741" s="59"/>
      <c r="Q741" s="59"/>
      <c r="R741" s="59"/>
      <c r="S741" s="59"/>
      <c r="T741" s="59"/>
      <c r="U741" s="59"/>
      <c r="V741" s="59"/>
      <c r="W741" s="59"/>
      <c r="X741" s="59"/>
      <c r="Y741" s="59"/>
      <c r="Z741" s="59"/>
      <c r="AA741" s="59"/>
      <c r="AB741" s="59"/>
      <c r="AC741" s="59"/>
      <c r="AD741" s="59"/>
      <c r="AE741" s="59"/>
    </row>
    <row r="742" spans="1:31" s="16" customFormat="1" ht="14.25" customHeight="1" x14ac:dyDescent="0.25">
      <c r="A742" s="79"/>
      <c r="B742" s="329" t="s">
        <v>454</v>
      </c>
      <c r="C742" s="329"/>
      <c r="D742" s="329"/>
      <c r="E742" s="329"/>
      <c r="F742" s="329"/>
      <c r="G742" s="329"/>
      <c r="H742" s="329"/>
      <c r="I742" s="329"/>
      <c r="J742" s="329"/>
      <c r="K742" s="329"/>
      <c r="L742" s="329"/>
      <c r="M742" s="329"/>
      <c r="N742" s="329"/>
      <c r="O742" s="329"/>
      <c r="P742" s="329"/>
      <c r="Q742" s="329"/>
      <c r="R742" s="329"/>
      <c r="S742" s="329"/>
      <c r="T742" s="329"/>
      <c r="U742" s="329"/>
      <c r="V742" s="329"/>
      <c r="W742" s="329"/>
      <c r="X742" s="329"/>
      <c r="Y742" s="329"/>
      <c r="Z742" s="329"/>
      <c r="AA742" s="329"/>
      <c r="AB742" s="329"/>
      <c r="AC742" s="329"/>
      <c r="AD742" s="329"/>
      <c r="AE742" s="329"/>
    </row>
    <row r="743" spans="1:31" s="16" customFormat="1" ht="14.25" customHeight="1" x14ac:dyDescent="0.2">
      <c r="A743" s="14"/>
    </row>
    <row r="744" spans="1:31" s="16" customFormat="1" ht="14.25" customHeight="1" x14ac:dyDescent="0.2">
      <c r="A744" s="14"/>
      <c r="B744" s="330" t="s">
        <v>455</v>
      </c>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row>
    <row r="745" spans="1:31" s="16" customFormat="1" ht="14.25" customHeight="1" thickBot="1" x14ac:dyDescent="0.25">
      <c r="A745" s="14"/>
    </row>
    <row r="746" spans="1:31" s="16" customFormat="1" ht="28.5" customHeight="1" thickBot="1" x14ac:dyDescent="0.25">
      <c r="A746" s="14"/>
      <c r="B746" s="280" t="s">
        <v>223</v>
      </c>
      <c r="C746" s="281"/>
      <c r="D746" s="281"/>
      <c r="E746" s="281"/>
      <c r="F746" s="281"/>
      <c r="G746" s="281"/>
      <c r="H746" s="281"/>
      <c r="I746" s="281"/>
      <c r="J746" s="281"/>
      <c r="K746" s="281"/>
      <c r="L746" s="281"/>
      <c r="M746" s="282"/>
      <c r="N746" s="179" t="s">
        <v>576</v>
      </c>
      <c r="O746" s="180"/>
      <c r="P746" s="180"/>
      <c r="Q746" s="180"/>
      <c r="R746" s="180"/>
      <c r="S746" s="180"/>
      <c r="T746" s="180"/>
      <c r="U746" s="180"/>
      <c r="V746" s="181"/>
      <c r="W746" s="179" t="s">
        <v>575</v>
      </c>
      <c r="X746" s="180"/>
      <c r="Y746" s="180"/>
      <c r="Z746" s="180"/>
      <c r="AA746" s="180"/>
      <c r="AB746" s="180"/>
      <c r="AC746" s="180"/>
      <c r="AD746" s="180"/>
      <c r="AE746" s="181"/>
    </row>
    <row r="747" spans="1:31" s="16" customFormat="1" ht="31.5" customHeight="1" x14ac:dyDescent="0.2">
      <c r="A747" s="14"/>
      <c r="B747" s="161" t="s">
        <v>456</v>
      </c>
      <c r="C747" s="162"/>
      <c r="D747" s="162"/>
      <c r="E747" s="162"/>
      <c r="F747" s="162"/>
      <c r="G747" s="162"/>
      <c r="H747" s="162"/>
      <c r="I747" s="162"/>
      <c r="J747" s="162"/>
      <c r="K747" s="162"/>
      <c r="L747" s="162"/>
      <c r="M747" s="163"/>
      <c r="N747" s="164"/>
      <c r="O747" s="165"/>
      <c r="P747" s="165"/>
      <c r="Q747" s="165"/>
      <c r="R747" s="165"/>
      <c r="S747" s="165"/>
      <c r="T747" s="165"/>
      <c r="U747" s="165"/>
      <c r="V747" s="166"/>
      <c r="W747" s="164"/>
      <c r="X747" s="165"/>
      <c r="Y747" s="165"/>
      <c r="Z747" s="165"/>
      <c r="AA747" s="165"/>
      <c r="AB747" s="165"/>
      <c r="AC747" s="165"/>
      <c r="AD747" s="165"/>
      <c r="AE747" s="166"/>
    </row>
    <row r="748" spans="1:31" s="16" customFormat="1" ht="37.5" customHeight="1" x14ac:dyDescent="0.2">
      <c r="A748" s="14"/>
      <c r="B748" s="143" t="s">
        <v>457</v>
      </c>
      <c r="C748" s="144"/>
      <c r="D748" s="144"/>
      <c r="E748" s="144"/>
      <c r="F748" s="144"/>
      <c r="G748" s="144"/>
      <c r="H748" s="144"/>
      <c r="I748" s="144"/>
      <c r="J748" s="144"/>
      <c r="K748" s="144"/>
      <c r="L748" s="144"/>
      <c r="M748" s="145"/>
      <c r="N748" s="146"/>
      <c r="O748" s="147"/>
      <c r="P748" s="147"/>
      <c r="Q748" s="147"/>
      <c r="R748" s="147"/>
      <c r="S748" s="147"/>
      <c r="T748" s="147"/>
      <c r="U748" s="147"/>
      <c r="V748" s="148"/>
      <c r="W748" s="146"/>
      <c r="X748" s="147"/>
      <c r="Y748" s="147"/>
      <c r="Z748" s="147"/>
      <c r="AA748" s="147"/>
      <c r="AB748" s="147"/>
      <c r="AC748" s="147"/>
      <c r="AD748" s="147"/>
      <c r="AE748" s="148"/>
    </row>
    <row r="749" spans="1:31" s="16" customFormat="1" ht="70.5" customHeight="1" x14ac:dyDescent="0.2">
      <c r="A749" s="14"/>
      <c r="B749" s="143" t="s">
        <v>458</v>
      </c>
      <c r="C749" s="144"/>
      <c r="D749" s="144"/>
      <c r="E749" s="144"/>
      <c r="F749" s="144"/>
      <c r="G749" s="144"/>
      <c r="H749" s="144"/>
      <c r="I749" s="144"/>
      <c r="J749" s="144"/>
      <c r="K749" s="144"/>
      <c r="L749" s="144"/>
      <c r="M749" s="145"/>
      <c r="N749" s="146"/>
      <c r="O749" s="147"/>
      <c r="P749" s="147"/>
      <c r="Q749" s="147"/>
      <c r="R749" s="147"/>
      <c r="S749" s="147"/>
      <c r="T749" s="147"/>
      <c r="U749" s="147"/>
      <c r="V749" s="148"/>
      <c r="W749" s="146"/>
      <c r="X749" s="147"/>
      <c r="Y749" s="147"/>
      <c r="Z749" s="147"/>
      <c r="AA749" s="147"/>
      <c r="AB749" s="147"/>
      <c r="AC749" s="147"/>
      <c r="AD749" s="147"/>
      <c r="AE749" s="148"/>
    </row>
    <row r="750" spans="1:31" s="16" customFormat="1" ht="50.1" customHeight="1" x14ac:dyDescent="0.2">
      <c r="A750" s="14"/>
      <c r="B750" s="152" t="s">
        <v>459</v>
      </c>
      <c r="C750" s="153"/>
      <c r="D750" s="153"/>
      <c r="E750" s="153"/>
      <c r="F750" s="153"/>
      <c r="G750" s="153"/>
      <c r="H750" s="153"/>
      <c r="I750" s="153"/>
      <c r="J750" s="153"/>
      <c r="K750" s="153"/>
      <c r="L750" s="153"/>
      <c r="M750" s="154"/>
      <c r="N750" s="146"/>
      <c r="O750" s="147"/>
      <c r="P750" s="147"/>
      <c r="Q750" s="147"/>
      <c r="R750" s="147"/>
      <c r="S750" s="147"/>
      <c r="T750" s="147"/>
      <c r="U750" s="147"/>
      <c r="V750" s="148"/>
      <c r="W750" s="146"/>
      <c r="X750" s="147"/>
      <c r="Y750" s="147"/>
      <c r="Z750" s="147"/>
      <c r="AA750" s="147"/>
      <c r="AB750" s="147"/>
      <c r="AC750" s="147"/>
      <c r="AD750" s="147"/>
      <c r="AE750" s="148"/>
    </row>
    <row r="751" spans="1:31" s="16" customFormat="1" ht="50.1" customHeight="1" x14ac:dyDescent="0.2">
      <c r="A751" s="14"/>
      <c r="B751" s="143" t="s">
        <v>460</v>
      </c>
      <c r="C751" s="144"/>
      <c r="D751" s="144"/>
      <c r="E751" s="144"/>
      <c r="F751" s="144"/>
      <c r="G751" s="144"/>
      <c r="H751" s="144"/>
      <c r="I751" s="144"/>
      <c r="J751" s="144"/>
      <c r="K751" s="144"/>
      <c r="L751" s="144"/>
      <c r="M751" s="145"/>
      <c r="N751" s="146">
        <v>420921</v>
      </c>
      <c r="O751" s="147"/>
      <c r="P751" s="147"/>
      <c r="Q751" s="147"/>
      <c r="R751" s="147"/>
      <c r="S751" s="147"/>
      <c r="T751" s="147"/>
      <c r="U751" s="147"/>
      <c r="V751" s="148"/>
      <c r="W751" s="146">
        <v>709675</v>
      </c>
      <c r="X751" s="147"/>
      <c r="Y751" s="147"/>
      <c r="Z751" s="147"/>
      <c r="AA751" s="147"/>
      <c r="AB751" s="147"/>
      <c r="AC751" s="147"/>
      <c r="AD751" s="147"/>
      <c r="AE751" s="148"/>
    </row>
    <row r="752" spans="1:31" s="16" customFormat="1" ht="37.5" customHeight="1" thickBot="1" x14ac:dyDescent="0.25">
      <c r="A752" s="14"/>
      <c r="B752" s="300" t="s">
        <v>461</v>
      </c>
      <c r="C752" s="301"/>
      <c r="D752" s="301"/>
      <c r="E752" s="301"/>
      <c r="F752" s="301"/>
      <c r="G752" s="301"/>
      <c r="H752" s="301"/>
      <c r="I752" s="301"/>
      <c r="J752" s="301"/>
      <c r="K752" s="301"/>
      <c r="L752" s="301"/>
      <c r="M752" s="302"/>
      <c r="N752" s="303"/>
      <c r="O752" s="204"/>
      <c r="P752" s="204"/>
      <c r="Q752" s="204"/>
      <c r="R752" s="204"/>
      <c r="S752" s="204"/>
      <c r="T752" s="204"/>
      <c r="U752" s="204"/>
      <c r="V752" s="205"/>
      <c r="W752" s="303"/>
      <c r="X752" s="204"/>
      <c r="Y752" s="204"/>
      <c r="Z752" s="204"/>
      <c r="AA752" s="204"/>
      <c r="AB752" s="204"/>
      <c r="AC752" s="204"/>
      <c r="AD752" s="204"/>
      <c r="AE752" s="205"/>
    </row>
    <row r="753" spans="2:31" ht="14.25" customHeight="1" x14ac:dyDescent="0.2">
      <c r="B753" s="304" t="s">
        <v>455</v>
      </c>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c r="AE753" s="304"/>
    </row>
    <row r="754" spans="2:31" ht="12" thickBot="1" x14ac:dyDescent="0.25">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c r="AA754" s="76"/>
      <c r="AB754" s="76"/>
      <c r="AC754" s="76"/>
      <c r="AD754" s="76"/>
      <c r="AE754" s="76"/>
    </row>
    <row r="755" spans="2:31" ht="14.25" customHeight="1" x14ac:dyDescent="0.2">
      <c r="B755" s="305" t="s">
        <v>53</v>
      </c>
      <c r="C755" s="306"/>
      <c r="D755" s="306"/>
      <c r="E755" s="306"/>
      <c r="F755" s="306"/>
      <c r="G755" s="307"/>
      <c r="H755" s="314" t="s">
        <v>54</v>
      </c>
      <c r="I755" s="315"/>
      <c r="J755" s="315"/>
      <c r="K755" s="315"/>
      <c r="L755" s="315"/>
      <c r="M755" s="315"/>
      <c r="N755" s="315"/>
      <c r="O755" s="315"/>
      <c r="P755" s="315"/>
      <c r="Q755" s="315"/>
      <c r="R755" s="315"/>
      <c r="S755" s="316"/>
      <c r="T755" s="320" t="s">
        <v>55</v>
      </c>
      <c r="U755" s="321"/>
      <c r="V755" s="321"/>
      <c r="W755" s="321"/>
      <c r="X755" s="321"/>
      <c r="Y755" s="321"/>
      <c r="Z755" s="321"/>
      <c r="AA755" s="321"/>
      <c r="AB755" s="321"/>
      <c r="AC755" s="321"/>
      <c r="AD755" s="321"/>
      <c r="AE755" s="322"/>
    </row>
    <row r="756" spans="2:31" ht="14.25" customHeight="1" thickBot="1" x14ac:dyDescent="0.25">
      <c r="B756" s="308"/>
      <c r="C756" s="309"/>
      <c r="D756" s="309"/>
      <c r="E756" s="309"/>
      <c r="F756" s="309"/>
      <c r="G756" s="310"/>
      <c r="H756" s="317"/>
      <c r="I756" s="318"/>
      <c r="J756" s="318"/>
      <c r="K756" s="318"/>
      <c r="L756" s="318"/>
      <c r="M756" s="318"/>
      <c r="N756" s="318"/>
      <c r="O756" s="318"/>
      <c r="P756" s="318"/>
      <c r="Q756" s="318"/>
      <c r="R756" s="318"/>
      <c r="S756" s="319"/>
      <c r="T756" s="323"/>
      <c r="U756" s="324"/>
      <c r="V756" s="324"/>
      <c r="W756" s="324"/>
      <c r="X756" s="324"/>
      <c r="Y756" s="324"/>
      <c r="Z756" s="324"/>
      <c r="AA756" s="324"/>
      <c r="AB756" s="324"/>
      <c r="AC756" s="324"/>
      <c r="AD756" s="324"/>
      <c r="AE756" s="325"/>
    </row>
    <row r="757" spans="2:31" ht="27.75" customHeight="1" thickBot="1" x14ac:dyDescent="0.25">
      <c r="B757" s="311"/>
      <c r="C757" s="312"/>
      <c r="D757" s="312"/>
      <c r="E757" s="312"/>
      <c r="F757" s="312"/>
      <c r="G757" s="313"/>
      <c r="H757" s="326" t="s">
        <v>462</v>
      </c>
      <c r="I757" s="327"/>
      <c r="J757" s="327"/>
      <c r="K757" s="328"/>
      <c r="L757" s="326" t="s">
        <v>463</v>
      </c>
      <c r="M757" s="327"/>
      <c r="N757" s="327"/>
      <c r="O757" s="328"/>
      <c r="P757" s="326" t="s">
        <v>464</v>
      </c>
      <c r="Q757" s="327"/>
      <c r="R757" s="327"/>
      <c r="S757" s="328"/>
      <c r="T757" s="280" t="s">
        <v>462</v>
      </c>
      <c r="U757" s="281"/>
      <c r="V757" s="281"/>
      <c r="W757" s="282"/>
      <c r="X757" s="280" t="s">
        <v>463</v>
      </c>
      <c r="Y757" s="281"/>
      <c r="Z757" s="281"/>
      <c r="AA757" s="282"/>
      <c r="AB757" s="280" t="s">
        <v>464</v>
      </c>
      <c r="AC757" s="281"/>
      <c r="AD757" s="281"/>
      <c r="AE757" s="282"/>
    </row>
    <row r="758" spans="2:31" ht="35.450000000000003" customHeight="1" x14ac:dyDescent="0.2">
      <c r="B758" s="283" t="s">
        <v>465</v>
      </c>
      <c r="C758" s="284"/>
      <c r="D758" s="284"/>
      <c r="E758" s="284"/>
      <c r="F758" s="284"/>
      <c r="G758" s="285"/>
      <c r="H758" s="286">
        <v>209430.36</v>
      </c>
      <c r="I758" s="287"/>
      <c r="J758" s="287"/>
      <c r="K758" s="288"/>
      <c r="L758" s="289" t="s">
        <v>245</v>
      </c>
      <c r="M758" s="290"/>
      <c r="N758" s="290"/>
      <c r="O758" s="291"/>
      <c r="P758" s="289" t="s">
        <v>245</v>
      </c>
      <c r="Q758" s="290"/>
      <c r="R758" s="290"/>
      <c r="S758" s="292"/>
      <c r="T758" s="293">
        <v>-565975</v>
      </c>
      <c r="U758" s="294"/>
      <c r="V758" s="294"/>
      <c r="W758" s="295"/>
      <c r="X758" s="296" t="s">
        <v>245</v>
      </c>
      <c r="Y758" s="297"/>
      <c r="Z758" s="297"/>
      <c r="AA758" s="298"/>
      <c r="AB758" s="296" t="s">
        <v>245</v>
      </c>
      <c r="AC758" s="297"/>
      <c r="AD758" s="297"/>
      <c r="AE758" s="299"/>
    </row>
    <row r="759" spans="2:31" ht="20.100000000000001" customHeight="1" x14ac:dyDescent="0.2">
      <c r="B759" s="251" t="s">
        <v>466</v>
      </c>
      <c r="C759" s="252"/>
      <c r="D759" s="252"/>
      <c r="E759" s="252"/>
      <c r="F759" s="252"/>
      <c r="G759" s="253"/>
      <c r="H759" s="254" t="s">
        <v>245</v>
      </c>
      <c r="I759" s="255"/>
      <c r="J759" s="255"/>
      <c r="K759" s="256"/>
      <c r="L759" s="275">
        <f>H758*21%</f>
        <v>43980.375599999992</v>
      </c>
      <c r="M759" s="273"/>
      <c r="N759" s="273"/>
      <c r="O759" s="274"/>
      <c r="P759" s="260">
        <v>21</v>
      </c>
      <c r="Q759" s="261"/>
      <c r="R759" s="261"/>
      <c r="S759" s="262"/>
      <c r="T759" s="263" t="s">
        <v>245</v>
      </c>
      <c r="U759" s="264"/>
      <c r="V759" s="264"/>
      <c r="W759" s="265"/>
      <c r="X759" s="266">
        <f>T758*21%</f>
        <v>-118854.75</v>
      </c>
      <c r="Y759" s="159"/>
      <c r="Z759" s="159"/>
      <c r="AA759" s="267"/>
      <c r="AB759" s="228">
        <v>21</v>
      </c>
      <c r="AC759" s="229"/>
      <c r="AD759" s="229"/>
      <c r="AE759" s="230"/>
    </row>
    <row r="760" spans="2:31" ht="24.75" customHeight="1" x14ac:dyDescent="0.2">
      <c r="B760" s="251" t="s">
        <v>467</v>
      </c>
      <c r="C760" s="252"/>
      <c r="D760" s="252"/>
      <c r="E760" s="252"/>
      <c r="F760" s="252"/>
      <c r="G760" s="253"/>
      <c r="H760" s="276">
        <v>857969</v>
      </c>
      <c r="I760" s="258"/>
      <c r="J760" s="258"/>
      <c r="K760" s="259"/>
      <c r="L760" s="257">
        <f>H760*21%</f>
        <v>180173.49</v>
      </c>
      <c r="M760" s="258"/>
      <c r="N760" s="258"/>
      <c r="O760" s="259"/>
      <c r="P760" s="277">
        <v>21</v>
      </c>
      <c r="Q760" s="278"/>
      <c r="R760" s="278"/>
      <c r="S760" s="279"/>
      <c r="T760" s="158">
        <f>15488.2+42990</f>
        <v>58478.2</v>
      </c>
      <c r="U760" s="159"/>
      <c r="V760" s="159"/>
      <c r="W760" s="267"/>
      <c r="X760" s="266">
        <f>T760*21%</f>
        <v>12280.421999999999</v>
      </c>
      <c r="Y760" s="159"/>
      <c r="Z760" s="159"/>
      <c r="AA760" s="267"/>
      <c r="AB760" s="228">
        <v>21</v>
      </c>
      <c r="AC760" s="229"/>
      <c r="AD760" s="229"/>
      <c r="AE760" s="230"/>
    </row>
    <row r="761" spans="2:31" ht="27.75" customHeight="1" x14ac:dyDescent="0.2">
      <c r="B761" s="251" t="s">
        <v>468</v>
      </c>
      <c r="C761" s="252"/>
      <c r="D761" s="252"/>
      <c r="E761" s="252"/>
      <c r="F761" s="252"/>
      <c r="G761" s="253"/>
      <c r="H761" s="272">
        <v>0</v>
      </c>
      <c r="I761" s="273"/>
      <c r="J761" s="273"/>
      <c r="K761" s="274"/>
      <c r="L761" s="275">
        <f>H761*21%</f>
        <v>0</v>
      </c>
      <c r="M761" s="273"/>
      <c r="N761" s="273"/>
      <c r="O761" s="274"/>
      <c r="P761" s="260">
        <v>21</v>
      </c>
      <c r="Q761" s="261"/>
      <c r="R761" s="261"/>
      <c r="S761" s="262"/>
      <c r="T761" s="158">
        <v>-42990</v>
      </c>
      <c r="U761" s="159"/>
      <c r="V761" s="159"/>
      <c r="W761" s="267"/>
      <c r="X761" s="266">
        <f>T761*21%</f>
        <v>-9027.9</v>
      </c>
      <c r="Y761" s="159"/>
      <c r="Z761" s="159"/>
      <c r="AA761" s="267"/>
      <c r="AB761" s="228">
        <v>21</v>
      </c>
      <c r="AC761" s="229"/>
      <c r="AD761" s="229"/>
      <c r="AE761" s="230"/>
    </row>
    <row r="762" spans="2:31" ht="33" customHeight="1" x14ac:dyDescent="0.2">
      <c r="B762" s="251" t="s">
        <v>469</v>
      </c>
      <c r="C762" s="252"/>
      <c r="D762" s="252"/>
      <c r="E762" s="252"/>
      <c r="F762" s="252"/>
      <c r="G762" s="253"/>
      <c r="H762" s="272"/>
      <c r="I762" s="273"/>
      <c r="J762" s="273"/>
      <c r="K762" s="274"/>
      <c r="L762" s="275">
        <f>H762*22%</f>
        <v>0</v>
      </c>
      <c r="M762" s="273"/>
      <c r="N762" s="273"/>
      <c r="O762" s="274"/>
      <c r="P762" s="260">
        <v>21</v>
      </c>
      <c r="Q762" s="261"/>
      <c r="R762" s="261"/>
      <c r="S762" s="262"/>
      <c r="T762" s="158"/>
      <c r="U762" s="159"/>
      <c r="V762" s="159"/>
      <c r="W762" s="267"/>
      <c r="X762" s="266">
        <f>T762*22%</f>
        <v>0</v>
      </c>
      <c r="Y762" s="159"/>
      <c r="Z762" s="159"/>
      <c r="AA762" s="267"/>
      <c r="AB762" s="228">
        <v>21</v>
      </c>
      <c r="AC762" s="229"/>
      <c r="AD762" s="229"/>
      <c r="AE762" s="230"/>
    </row>
    <row r="763" spans="2:31" ht="20.100000000000001" customHeight="1" x14ac:dyDescent="0.2">
      <c r="B763" s="251" t="s">
        <v>470</v>
      </c>
      <c r="C763" s="252"/>
      <c r="D763" s="252"/>
      <c r="E763" s="252"/>
      <c r="F763" s="252"/>
      <c r="G763" s="253"/>
      <c r="H763" s="272"/>
      <c r="I763" s="273"/>
      <c r="J763" s="273"/>
      <c r="K763" s="274"/>
      <c r="L763" s="275"/>
      <c r="M763" s="273"/>
      <c r="N763" s="273"/>
      <c r="O763" s="274"/>
      <c r="P763" s="260"/>
      <c r="Q763" s="261"/>
      <c r="R763" s="261"/>
      <c r="S763" s="262"/>
      <c r="T763" s="158"/>
      <c r="U763" s="159"/>
      <c r="V763" s="159"/>
      <c r="W763" s="267"/>
      <c r="X763" s="266"/>
      <c r="Y763" s="159"/>
      <c r="Z763" s="159"/>
      <c r="AA763" s="267"/>
      <c r="AB763" s="228"/>
      <c r="AC763" s="229"/>
      <c r="AD763" s="229"/>
      <c r="AE763" s="230"/>
    </row>
    <row r="764" spans="2:31" ht="20.100000000000001" customHeight="1" x14ac:dyDescent="0.2">
      <c r="B764" s="251" t="s">
        <v>471</v>
      </c>
      <c r="C764" s="252"/>
      <c r="D764" s="252"/>
      <c r="E764" s="252"/>
      <c r="F764" s="252"/>
      <c r="G764" s="253"/>
      <c r="H764" s="272">
        <v>0</v>
      </c>
      <c r="I764" s="273"/>
      <c r="J764" s="273"/>
      <c r="K764" s="274"/>
      <c r="L764" s="275">
        <v>0</v>
      </c>
      <c r="M764" s="273"/>
      <c r="N764" s="273"/>
      <c r="O764" s="274"/>
      <c r="P764" s="260"/>
      <c r="Q764" s="261"/>
      <c r="R764" s="261"/>
      <c r="S764" s="262"/>
      <c r="T764" s="158">
        <v>0</v>
      </c>
      <c r="U764" s="159"/>
      <c r="V764" s="159"/>
      <c r="W764" s="267"/>
      <c r="X764" s="266">
        <v>0</v>
      </c>
      <c r="Y764" s="159"/>
      <c r="Z764" s="159"/>
      <c r="AA764" s="267"/>
      <c r="AB764" s="228"/>
      <c r="AC764" s="229"/>
      <c r="AD764" s="229"/>
      <c r="AE764" s="230"/>
    </row>
    <row r="765" spans="2:31" ht="20.100000000000001" customHeight="1" x14ac:dyDescent="0.2">
      <c r="B765" s="251" t="s">
        <v>314</v>
      </c>
      <c r="C765" s="252"/>
      <c r="D765" s="252"/>
      <c r="E765" s="252"/>
      <c r="F765" s="252"/>
      <c r="G765" s="253"/>
      <c r="H765" s="272"/>
      <c r="I765" s="273"/>
      <c r="J765" s="273"/>
      <c r="K765" s="274"/>
      <c r="L765" s="275"/>
      <c r="M765" s="273"/>
      <c r="N765" s="273"/>
      <c r="O765" s="274"/>
      <c r="P765" s="260"/>
      <c r="Q765" s="261"/>
      <c r="R765" s="261"/>
      <c r="S765" s="262"/>
      <c r="T765" s="158"/>
      <c r="U765" s="159"/>
      <c r="V765" s="159"/>
      <c r="W765" s="267"/>
      <c r="X765" s="266"/>
      <c r="Y765" s="159"/>
      <c r="Z765" s="159"/>
      <c r="AA765" s="267"/>
      <c r="AB765" s="228"/>
      <c r="AC765" s="229"/>
      <c r="AD765" s="229"/>
      <c r="AE765" s="230"/>
    </row>
    <row r="766" spans="2:31" ht="20.100000000000001" customHeight="1" x14ac:dyDescent="0.2">
      <c r="B766" s="251" t="s">
        <v>66</v>
      </c>
      <c r="C766" s="252"/>
      <c r="D766" s="252"/>
      <c r="E766" s="252"/>
      <c r="F766" s="252"/>
      <c r="G766" s="253"/>
      <c r="H766" s="272">
        <f>SUM(H758,H760,H761,H762)</f>
        <v>1067399.3599999999</v>
      </c>
      <c r="I766" s="273"/>
      <c r="J766" s="273"/>
      <c r="K766" s="274"/>
      <c r="L766" s="275">
        <f>SUM(L759:L765)</f>
        <v>224153.86559999999</v>
      </c>
      <c r="M766" s="273"/>
      <c r="N766" s="273"/>
      <c r="O766" s="274"/>
      <c r="P766" s="260">
        <v>21</v>
      </c>
      <c r="Q766" s="261"/>
      <c r="R766" s="261"/>
      <c r="S766" s="262"/>
      <c r="T766" s="158">
        <f>SUM(T758,T760,T761,T762)</f>
        <v>-550486.80000000005</v>
      </c>
      <c r="U766" s="159"/>
      <c r="V766" s="159"/>
      <c r="W766" s="267"/>
      <c r="X766" s="266">
        <f>SUM(X759:X765)</f>
        <v>-115602.228</v>
      </c>
      <c r="Y766" s="159"/>
      <c r="Z766" s="159"/>
      <c r="AA766" s="267"/>
      <c r="AB766" s="228">
        <v>21</v>
      </c>
      <c r="AC766" s="229"/>
      <c r="AD766" s="229"/>
      <c r="AE766" s="230"/>
    </row>
    <row r="767" spans="2:31" ht="20.100000000000001" customHeight="1" x14ac:dyDescent="0.2">
      <c r="B767" s="251" t="s">
        <v>472</v>
      </c>
      <c r="C767" s="252"/>
      <c r="D767" s="252"/>
      <c r="E767" s="252"/>
      <c r="F767" s="252"/>
      <c r="G767" s="253"/>
      <c r="H767" s="254" t="s">
        <v>245</v>
      </c>
      <c r="I767" s="255"/>
      <c r="J767" s="255"/>
      <c r="K767" s="256"/>
      <c r="L767" s="257">
        <v>0</v>
      </c>
      <c r="M767" s="258"/>
      <c r="N767" s="258"/>
      <c r="O767" s="259"/>
      <c r="P767" s="270" t="s">
        <v>245</v>
      </c>
      <c r="Q767" s="255"/>
      <c r="R767" s="255"/>
      <c r="S767" s="271"/>
      <c r="T767" s="263" t="s">
        <v>245</v>
      </c>
      <c r="U767" s="264"/>
      <c r="V767" s="264"/>
      <c r="W767" s="265"/>
      <c r="X767" s="266">
        <v>0</v>
      </c>
      <c r="Y767" s="159"/>
      <c r="Z767" s="159"/>
      <c r="AA767" s="267"/>
      <c r="AB767" s="268" t="s">
        <v>245</v>
      </c>
      <c r="AC767" s="264"/>
      <c r="AD767" s="264"/>
      <c r="AE767" s="269"/>
    </row>
    <row r="768" spans="2:31" ht="20.100000000000001" customHeight="1" x14ac:dyDescent="0.2">
      <c r="B768" s="251" t="s">
        <v>473</v>
      </c>
      <c r="C768" s="252"/>
      <c r="D768" s="252"/>
      <c r="E768" s="252"/>
      <c r="F768" s="252"/>
      <c r="G768" s="253"/>
      <c r="H768" s="254" t="s">
        <v>245</v>
      </c>
      <c r="I768" s="255"/>
      <c r="J768" s="255"/>
      <c r="K768" s="256"/>
      <c r="L768" s="257">
        <v>0.23</v>
      </c>
      <c r="M768" s="258"/>
      <c r="N768" s="258"/>
      <c r="O768" s="259"/>
      <c r="P768" s="260">
        <v>19</v>
      </c>
      <c r="Q768" s="261"/>
      <c r="R768" s="261"/>
      <c r="S768" s="262"/>
      <c r="T768" s="263" t="s">
        <v>245</v>
      </c>
      <c r="U768" s="264"/>
      <c r="V768" s="264"/>
      <c r="W768" s="265"/>
      <c r="X768" s="266">
        <v>0.23</v>
      </c>
      <c r="Y768" s="159"/>
      <c r="Z768" s="159"/>
      <c r="AA768" s="267"/>
      <c r="AB768" s="228">
        <v>19</v>
      </c>
      <c r="AC768" s="229"/>
      <c r="AD768" s="229"/>
      <c r="AE768" s="230"/>
    </row>
    <row r="769" spans="1:31" ht="20.100000000000001" customHeight="1" x14ac:dyDescent="0.2">
      <c r="B769" s="251" t="s">
        <v>474</v>
      </c>
      <c r="C769" s="252"/>
      <c r="D769" s="252"/>
      <c r="E769" s="252"/>
      <c r="F769" s="252"/>
      <c r="G769" s="253"/>
      <c r="H769" s="254" t="s">
        <v>245</v>
      </c>
      <c r="I769" s="255"/>
      <c r="J769" s="255"/>
      <c r="K769" s="256"/>
      <c r="L769" s="257">
        <v>9672.4500000000007</v>
      </c>
      <c r="M769" s="258"/>
      <c r="N769" s="258"/>
      <c r="O769" s="259"/>
      <c r="P769" s="260">
        <v>21</v>
      </c>
      <c r="Q769" s="261"/>
      <c r="R769" s="261"/>
      <c r="S769" s="262"/>
      <c r="T769" s="263" t="s">
        <v>245</v>
      </c>
      <c r="U769" s="264"/>
      <c r="V769" s="264"/>
      <c r="W769" s="265"/>
      <c r="X769" s="266">
        <v>1157</v>
      </c>
      <c r="Y769" s="159"/>
      <c r="Z769" s="159"/>
      <c r="AA769" s="267"/>
      <c r="AB769" s="228">
        <v>21</v>
      </c>
      <c r="AC769" s="229"/>
      <c r="AD769" s="229"/>
      <c r="AE769" s="230"/>
    </row>
    <row r="770" spans="1:31" ht="20.100000000000001" customHeight="1" thickBot="1" x14ac:dyDescent="0.25">
      <c r="B770" s="231" t="s">
        <v>475</v>
      </c>
      <c r="C770" s="232"/>
      <c r="D770" s="232"/>
      <c r="E770" s="232"/>
      <c r="F770" s="232"/>
      <c r="G770" s="233"/>
      <c r="H770" s="234" t="s">
        <v>245</v>
      </c>
      <c r="I770" s="235"/>
      <c r="J770" s="235"/>
      <c r="K770" s="236"/>
      <c r="L770" s="237">
        <f>+L769+L767+L768</f>
        <v>9672.68</v>
      </c>
      <c r="M770" s="238"/>
      <c r="N770" s="238"/>
      <c r="O770" s="239"/>
      <c r="P770" s="240">
        <v>21</v>
      </c>
      <c r="Q770" s="241"/>
      <c r="R770" s="241"/>
      <c r="S770" s="242"/>
      <c r="T770" s="243" t="s">
        <v>245</v>
      </c>
      <c r="U770" s="244"/>
      <c r="V770" s="244"/>
      <c r="W770" s="245"/>
      <c r="X770" s="246">
        <v>1157</v>
      </c>
      <c r="Y770" s="207"/>
      <c r="Z770" s="207"/>
      <c r="AA770" s="247"/>
      <c r="AB770" s="248">
        <v>21</v>
      </c>
      <c r="AC770" s="249"/>
      <c r="AD770" s="249"/>
      <c r="AE770" s="250"/>
    </row>
    <row r="771" spans="1:31" x14ac:dyDescent="0.2">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row>
    <row r="772" spans="1:31" s="37" customFormat="1" ht="15" customHeight="1" x14ac:dyDescent="0.2">
      <c r="B772" s="126" t="s">
        <v>597</v>
      </c>
      <c r="C772" s="126"/>
      <c r="D772" s="126"/>
      <c r="E772" s="126"/>
      <c r="F772" s="126"/>
      <c r="G772" s="126"/>
      <c r="H772" s="126"/>
      <c r="I772" s="126"/>
      <c r="J772" s="126"/>
      <c r="K772" s="126"/>
      <c r="L772" s="126"/>
      <c r="M772" s="126"/>
      <c r="N772" s="126"/>
      <c r="O772" s="126"/>
      <c r="P772" s="126"/>
      <c r="Q772" s="126"/>
      <c r="R772" s="126"/>
      <c r="S772" s="126"/>
      <c r="T772" s="126"/>
      <c r="U772" s="126"/>
      <c r="V772" s="126"/>
      <c r="W772" s="126"/>
      <c r="X772" s="126"/>
      <c r="Y772" s="126"/>
      <c r="Z772" s="126"/>
      <c r="AA772" s="126"/>
      <c r="AB772" s="126"/>
      <c r="AC772" s="126"/>
      <c r="AD772" s="126"/>
      <c r="AE772" s="126"/>
    </row>
    <row r="773" spans="1:31" s="37" customFormat="1" ht="15" customHeight="1" x14ac:dyDescent="0.2">
      <c r="B773" s="126" t="s">
        <v>596</v>
      </c>
      <c r="C773" s="126"/>
      <c r="D773" s="126"/>
      <c r="E773" s="126"/>
      <c r="F773" s="126"/>
      <c r="G773" s="126"/>
      <c r="H773" s="126"/>
      <c r="I773" s="126"/>
      <c r="J773" s="126"/>
      <c r="K773" s="126"/>
      <c r="L773" s="126"/>
      <c r="M773" s="126"/>
      <c r="N773" s="126"/>
      <c r="O773" s="126"/>
      <c r="P773" s="126"/>
      <c r="Q773" s="126"/>
      <c r="R773" s="126"/>
      <c r="S773" s="126"/>
      <c r="T773" s="126"/>
      <c r="U773" s="126"/>
      <c r="V773" s="126"/>
      <c r="W773" s="126"/>
      <c r="X773" s="126"/>
      <c r="Y773" s="126"/>
      <c r="Z773" s="126"/>
      <c r="AA773" s="126"/>
      <c r="AB773" s="126"/>
      <c r="AC773" s="126"/>
      <c r="AD773" s="126"/>
      <c r="AE773" s="126"/>
    </row>
    <row r="774" spans="1:31" x14ac:dyDescent="0.2">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row>
    <row r="775" spans="1:31" ht="14.25" customHeight="1" x14ac:dyDescent="0.2">
      <c r="B775" s="221" t="s">
        <v>476</v>
      </c>
      <c r="C775" s="221"/>
      <c r="D775" s="221"/>
      <c r="E775" s="221"/>
      <c r="F775" s="221"/>
      <c r="G775" s="221"/>
      <c r="H775" s="221"/>
      <c r="I775" s="221"/>
      <c r="J775" s="221"/>
      <c r="K775" s="221"/>
      <c r="L775" s="221"/>
      <c r="M775" s="221"/>
      <c r="N775" s="221"/>
      <c r="O775" s="221"/>
      <c r="P775" s="221"/>
      <c r="Q775" s="221"/>
      <c r="R775" s="221"/>
      <c r="S775" s="221"/>
      <c r="T775" s="221"/>
      <c r="U775" s="221"/>
      <c r="V775" s="221"/>
      <c r="W775" s="221"/>
      <c r="X775" s="221"/>
      <c r="Y775" s="221"/>
      <c r="Z775" s="221"/>
      <c r="AA775" s="221"/>
      <c r="AB775" s="221"/>
      <c r="AC775" s="221"/>
      <c r="AD775" s="221"/>
      <c r="AE775" s="221"/>
    </row>
    <row r="776" spans="1:31" x14ac:dyDescent="0.2">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row>
    <row r="777" spans="1:31" ht="14.25" customHeight="1" x14ac:dyDescent="0.2">
      <c r="B777" s="133" t="s">
        <v>477</v>
      </c>
      <c r="C777" s="133"/>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c r="AA777" s="133"/>
      <c r="AB777" s="133"/>
      <c r="AC777" s="133"/>
      <c r="AD777" s="133"/>
      <c r="AE777" s="133"/>
    </row>
    <row r="778" spans="1:31" ht="14.25" customHeight="1" x14ac:dyDescent="0.2">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c r="AA778" s="133"/>
      <c r="AB778" s="133"/>
      <c r="AC778" s="133"/>
      <c r="AD778" s="133"/>
      <c r="AE778" s="133"/>
    </row>
    <row r="779" spans="1:31" s="16" customFormat="1" ht="14.25" customHeight="1" x14ac:dyDescent="0.2">
      <c r="A779" s="14"/>
      <c r="B779" s="16" t="s">
        <v>478</v>
      </c>
    </row>
    <row r="780" spans="1:31" s="16" customFormat="1" ht="14.25" customHeight="1" x14ac:dyDescent="0.2">
      <c r="A780" s="14"/>
    </row>
    <row r="781" spans="1:31" s="16" customFormat="1" ht="14.25" customHeight="1" x14ac:dyDescent="0.2">
      <c r="A781" s="14"/>
      <c r="B781" s="29" t="s">
        <v>479</v>
      </c>
      <c r="C781" s="3"/>
      <c r="D781" s="3"/>
      <c r="E781" s="3"/>
      <c r="F781" s="3"/>
      <c r="G781" s="3"/>
      <c r="H781" s="3"/>
      <c r="I781" s="3"/>
      <c r="J781" s="3"/>
      <c r="K781" s="3"/>
      <c r="L781" s="3"/>
      <c r="M781" s="3"/>
      <c r="N781" s="3"/>
    </row>
    <row r="782" spans="1:31" s="16" customFormat="1" ht="14.25" customHeight="1" x14ac:dyDescent="0.2">
      <c r="A782" s="14"/>
    </row>
    <row r="783" spans="1:31" s="16" customFormat="1" ht="14.25" customHeight="1" x14ac:dyDescent="0.2">
      <c r="A783" s="14"/>
      <c r="B783" s="133" t="s">
        <v>480</v>
      </c>
      <c r="C783" s="133"/>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c r="AA783" s="133"/>
      <c r="AB783" s="133"/>
      <c r="AC783" s="133"/>
      <c r="AD783" s="133"/>
      <c r="AE783" s="133"/>
    </row>
    <row r="784" spans="1:31" s="16" customFormat="1" ht="14.25" customHeight="1" thickBot="1" x14ac:dyDescent="0.25">
      <c r="A784" s="14"/>
    </row>
    <row r="785" spans="1:34" s="16" customFormat="1" ht="18.75" customHeight="1" thickBot="1" x14ac:dyDescent="0.25">
      <c r="A785" s="14"/>
      <c r="B785" s="170" t="s">
        <v>481</v>
      </c>
      <c r="C785" s="171"/>
      <c r="D785" s="171"/>
      <c r="E785" s="171"/>
      <c r="F785" s="171"/>
      <c r="G785" s="171"/>
      <c r="H785" s="171"/>
      <c r="I785" s="171"/>
      <c r="J785" s="171"/>
      <c r="K785" s="222" t="s">
        <v>482</v>
      </c>
      <c r="L785" s="223"/>
      <c r="M785" s="223"/>
      <c r="N785" s="223"/>
      <c r="O785" s="224"/>
      <c r="P785" s="180" t="s">
        <v>483</v>
      </c>
      <c r="Q785" s="180"/>
      <c r="R785" s="180"/>
      <c r="S785" s="180"/>
      <c r="T785" s="180"/>
      <c r="U785" s="180"/>
      <c r="V785" s="180"/>
      <c r="W785" s="180"/>
      <c r="X785" s="180"/>
      <c r="Y785" s="180"/>
      <c r="Z785" s="180"/>
      <c r="AA785" s="180"/>
      <c r="AB785" s="180"/>
      <c r="AC785" s="180"/>
      <c r="AD785" s="180"/>
      <c r="AE785" s="181"/>
    </row>
    <row r="786" spans="1:34" s="16" customFormat="1" ht="22.7" customHeight="1" thickBot="1" x14ac:dyDescent="0.25">
      <c r="A786" s="14"/>
      <c r="B786" s="173"/>
      <c r="C786" s="174"/>
      <c r="D786" s="174"/>
      <c r="E786" s="174"/>
      <c r="F786" s="174"/>
      <c r="G786" s="174"/>
      <c r="H786" s="174"/>
      <c r="I786" s="174"/>
      <c r="J786" s="174"/>
      <c r="K786" s="225"/>
      <c r="L786" s="226"/>
      <c r="M786" s="226"/>
      <c r="N786" s="226"/>
      <c r="O786" s="227"/>
      <c r="P786" s="180" t="s">
        <v>54</v>
      </c>
      <c r="Q786" s="180"/>
      <c r="R786" s="180"/>
      <c r="S786" s="180"/>
      <c r="T786" s="180"/>
      <c r="U786" s="180"/>
      <c r="V786" s="180"/>
      <c r="W786" s="181"/>
      <c r="X786" s="179" t="s">
        <v>484</v>
      </c>
      <c r="Y786" s="180"/>
      <c r="Z786" s="180"/>
      <c r="AA786" s="180"/>
      <c r="AB786" s="180"/>
      <c r="AC786" s="180"/>
      <c r="AD786" s="180"/>
      <c r="AE786" s="181"/>
    </row>
    <row r="787" spans="1:34" s="16" customFormat="1" ht="14.25" customHeight="1" x14ac:dyDescent="0.2">
      <c r="A787" s="14"/>
      <c r="B787" s="188" t="s">
        <v>485</v>
      </c>
      <c r="C787" s="189"/>
      <c r="D787" s="189"/>
      <c r="E787" s="189"/>
      <c r="F787" s="189"/>
      <c r="G787" s="189"/>
      <c r="H787" s="189"/>
      <c r="I787" s="189"/>
      <c r="J787" s="189"/>
      <c r="K787" s="190" t="s">
        <v>486</v>
      </c>
      <c r="L787" s="191"/>
      <c r="M787" s="191"/>
      <c r="N787" s="191"/>
      <c r="O787" s="192"/>
      <c r="P787" s="165">
        <v>128762.94</v>
      </c>
      <c r="Q787" s="165"/>
      <c r="R787" s="165"/>
      <c r="S787" s="165"/>
      <c r="T787" s="165"/>
      <c r="U787" s="165"/>
      <c r="V787" s="165"/>
      <c r="W787" s="166"/>
      <c r="X787" s="146">
        <v>652640.79599999997</v>
      </c>
      <c r="Y787" s="147"/>
      <c r="Z787" s="147"/>
      <c r="AA787" s="147"/>
      <c r="AB787" s="147"/>
      <c r="AC787" s="147"/>
      <c r="AD787" s="147"/>
      <c r="AE787" s="148"/>
    </row>
    <row r="788" spans="1:34" s="16" customFormat="1" ht="14.25" customHeight="1" x14ac:dyDescent="0.2">
      <c r="A788" s="14"/>
      <c r="B788" s="209"/>
      <c r="C788" s="210"/>
      <c r="D788" s="210"/>
      <c r="E788" s="210"/>
      <c r="F788" s="210"/>
      <c r="G788" s="210"/>
      <c r="H788" s="210"/>
      <c r="I788" s="210"/>
      <c r="J788" s="210"/>
      <c r="K788" s="209" t="s">
        <v>487</v>
      </c>
      <c r="L788" s="210"/>
      <c r="M788" s="210"/>
      <c r="N788" s="210"/>
      <c r="O788" s="211"/>
      <c r="P788" s="147">
        <v>1792962.06</v>
      </c>
      <c r="Q788" s="147"/>
      <c r="R788" s="147"/>
      <c r="S788" s="147"/>
      <c r="T788" s="147"/>
      <c r="U788" s="147"/>
      <c r="V788" s="147"/>
      <c r="W788" s="148"/>
      <c r="X788" s="146">
        <v>0</v>
      </c>
      <c r="Y788" s="147"/>
      <c r="Z788" s="147"/>
      <c r="AA788" s="147"/>
      <c r="AB788" s="147"/>
      <c r="AC788" s="147"/>
      <c r="AD788" s="147"/>
      <c r="AE788" s="148"/>
    </row>
    <row r="789" spans="1:34" s="16" customFormat="1" ht="14.25" customHeight="1" x14ac:dyDescent="0.2">
      <c r="A789" s="14"/>
      <c r="B789" s="116"/>
      <c r="C789" s="117"/>
      <c r="D789" s="117"/>
      <c r="E789" s="117"/>
      <c r="F789" s="117"/>
      <c r="G789" s="117"/>
      <c r="H789" s="117"/>
      <c r="I789" s="117"/>
      <c r="J789" s="117"/>
      <c r="K789" s="128" t="s">
        <v>489</v>
      </c>
      <c r="L789" s="129"/>
      <c r="M789" s="129"/>
      <c r="N789" s="129"/>
      <c r="O789" s="130"/>
      <c r="P789" s="131">
        <v>1792962.06</v>
      </c>
      <c r="Q789" s="131"/>
      <c r="R789" s="131"/>
      <c r="S789" s="131"/>
      <c r="T789" s="131"/>
      <c r="U789" s="131"/>
      <c r="V789" s="131"/>
      <c r="W789" s="132"/>
      <c r="X789" s="113"/>
      <c r="Y789" s="114"/>
      <c r="Z789" s="114"/>
      <c r="AA789" s="114"/>
      <c r="AB789" s="114"/>
      <c r="AC789" s="114"/>
      <c r="AD789" s="114"/>
      <c r="AE789" s="115"/>
    </row>
    <row r="790" spans="1:34" s="16" customFormat="1" ht="14.25" customHeight="1" x14ac:dyDescent="0.2">
      <c r="A790" s="14"/>
      <c r="B790" s="209"/>
      <c r="C790" s="210"/>
      <c r="D790" s="210"/>
      <c r="E790" s="210"/>
      <c r="F790" s="210"/>
      <c r="G790" s="210"/>
      <c r="H790" s="210"/>
      <c r="I790" s="210"/>
      <c r="J790" s="210"/>
      <c r="K790" s="213" t="s">
        <v>490</v>
      </c>
      <c r="L790" s="214"/>
      <c r="M790" s="214"/>
      <c r="N790" s="214"/>
      <c r="O790" s="215"/>
      <c r="P790" s="147"/>
      <c r="Q790" s="147"/>
      <c r="R790" s="147"/>
      <c r="S790" s="147"/>
      <c r="T790" s="147"/>
      <c r="U790" s="147"/>
      <c r="V790" s="147"/>
      <c r="W790" s="148"/>
      <c r="X790" s="146">
        <v>40000</v>
      </c>
      <c r="Y790" s="147"/>
      <c r="Z790" s="147"/>
      <c r="AA790" s="147"/>
      <c r="AB790" s="147"/>
      <c r="AC790" s="147"/>
      <c r="AD790" s="147"/>
      <c r="AE790" s="148"/>
    </row>
    <row r="791" spans="1:34" s="16" customFormat="1" ht="14.25" customHeight="1" x14ac:dyDescent="0.2">
      <c r="A791" s="14"/>
      <c r="B791" s="216" t="s">
        <v>488</v>
      </c>
      <c r="C791" s="217"/>
      <c r="D791" s="217"/>
      <c r="E791" s="217"/>
      <c r="F791" s="217"/>
      <c r="G791" s="217"/>
      <c r="H791" s="217"/>
      <c r="I791" s="217"/>
      <c r="J791" s="217"/>
      <c r="K791" s="218" t="s">
        <v>486</v>
      </c>
      <c r="L791" s="219"/>
      <c r="M791" s="219"/>
      <c r="N791" s="219"/>
      <c r="O791" s="220"/>
      <c r="P791" s="147">
        <v>2361.7800000000002</v>
      </c>
      <c r="Q791" s="147"/>
      <c r="R791" s="147"/>
      <c r="S791" s="147"/>
      <c r="T791" s="147"/>
      <c r="U791" s="147"/>
      <c r="V791" s="147"/>
      <c r="W791" s="148"/>
      <c r="X791" s="146"/>
      <c r="Y791" s="147"/>
      <c r="Z791" s="147"/>
      <c r="AA791" s="147"/>
      <c r="AB791" s="147"/>
      <c r="AC791" s="147"/>
      <c r="AD791" s="147"/>
      <c r="AE791" s="148"/>
      <c r="AH791" s="60"/>
    </row>
    <row r="792" spans="1:34" s="16" customFormat="1" ht="14.25" customHeight="1" x14ac:dyDescent="0.2">
      <c r="A792" s="14"/>
      <c r="B792" s="209"/>
      <c r="C792" s="210"/>
      <c r="D792" s="210"/>
      <c r="E792" s="210"/>
      <c r="F792" s="210"/>
      <c r="G792" s="210"/>
      <c r="H792" s="210"/>
      <c r="I792" s="210"/>
      <c r="J792" s="210"/>
      <c r="K792" s="209" t="s">
        <v>487</v>
      </c>
      <c r="L792" s="210"/>
      <c r="M792" s="210"/>
      <c r="N792" s="210"/>
      <c r="O792" s="211"/>
      <c r="P792" s="147">
        <v>16001</v>
      </c>
      <c r="Q792" s="147"/>
      <c r="R792" s="147"/>
      <c r="S792" s="147"/>
      <c r="T792" s="147"/>
      <c r="U792" s="147"/>
      <c r="V792" s="147"/>
      <c r="W792" s="148"/>
      <c r="X792" s="146"/>
      <c r="Y792" s="147"/>
      <c r="Z792" s="147"/>
      <c r="AA792" s="147"/>
      <c r="AB792" s="147"/>
      <c r="AC792" s="147"/>
      <c r="AD792" s="147"/>
      <c r="AE792" s="148"/>
    </row>
    <row r="793" spans="1:34" s="16" customFormat="1" ht="14.25" customHeight="1" x14ac:dyDescent="0.2">
      <c r="A793" s="14"/>
      <c r="B793" s="209"/>
      <c r="C793" s="210"/>
      <c r="D793" s="210"/>
      <c r="E793" s="210"/>
      <c r="F793" s="210"/>
      <c r="G793" s="210"/>
      <c r="H793" s="210"/>
      <c r="I793" s="210"/>
      <c r="J793" s="210"/>
      <c r="K793" s="128" t="s">
        <v>489</v>
      </c>
      <c r="L793" s="129"/>
      <c r="M793" s="129"/>
      <c r="N793" s="129"/>
      <c r="O793" s="130"/>
      <c r="P793" s="131"/>
      <c r="Q793" s="131"/>
      <c r="R793" s="131"/>
      <c r="S793" s="131"/>
      <c r="T793" s="131"/>
      <c r="U793" s="131"/>
      <c r="V793" s="131"/>
      <c r="W793" s="132"/>
      <c r="X793" s="212"/>
      <c r="Y793" s="131"/>
      <c r="Z793" s="131"/>
      <c r="AA793" s="131"/>
      <c r="AB793" s="131"/>
      <c r="AC793" s="131"/>
      <c r="AD793" s="131"/>
      <c r="AE793" s="132"/>
    </row>
    <row r="794" spans="1:34" s="16" customFormat="1" ht="14.25" customHeight="1" thickBot="1" x14ac:dyDescent="0.25">
      <c r="A794" s="14"/>
      <c r="B794" s="201"/>
      <c r="C794" s="202"/>
      <c r="D794" s="202"/>
      <c r="E794" s="202"/>
      <c r="F794" s="202"/>
      <c r="G794" s="202"/>
      <c r="H794" s="202"/>
      <c r="I794" s="202"/>
      <c r="J794" s="202"/>
      <c r="K794" s="201" t="s">
        <v>490</v>
      </c>
      <c r="L794" s="202"/>
      <c r="M794" s="202"/>
      <c r="N794" s="202"/>
      <c r="O794" s="203"/>
      <c r="P794" s="204"/>
      <c r="Q794" s="204"/>
      <c r="R794" s="204"/>
      <c r="S794" s="204"/>
      <c r="T794" s="204"/>
      <c r="U794" s="204"/>
      <c r="V794" s="204"/>
      <c r="W794" s="205"/>
      <c r="X794" s="206"/>
      <c r="Y794" s="207"/>
      <c r="Z794" s="207"/>
      <c r="AA794" s="207"/>
      <c r="AB794" s="207"/>
      <c r="AC794" s="207"/>
      <c r="AD794" s="207"/>
      <c r="AE794" s="208"/>
    </row>
    <row r="795" spans="1:34" s="16" customFormat="1" ht="14.25" customHeight="1" x14ac:dyDescent="0.2">
      <c r="A795" s="14"/>
      <c r="B795" s="188"/>
      <c r="C795" s="189"/>
      <c r="D795" s="189"/>
      <c r="E795" s="189"/>
      <c r="F795" s="189"/>
      <c r="G795" s="189"/>
      <c r="H795" s="189"/>
      <c r="I795" s="189"/>
      <c r="J795" s="189"/>
      <c r="K795" s="190" t="s">
        <v>486</v>
      </c>
      <c r="L795" s="191"/>
      <c r="M795" s="191"/>
      <c r="N795" s="191"/>
      <c r="O795" s="192"/>
      <c r="P795" s="165"/>
      <c r="Q795" s="165"/>
      <c r="R795" s="165"/>
      <c r="S795" s="165"/>
      <c r="T795" s="165"/>
      <c r="U795" s="165"/>
      <c r="V795" s="165"/>
      <c r="W795" s="166"/>
      <c r="X795" s="164"/>
      <c r="Y795" s="165"/>
      <c r="Z795" s="165"/>
      <c r="AA795" s="165"/>
      <c r="AB795" s="165"/>
      <c r="AC795" s="165"/>
      <c r="AD795" s="165"/>
      <c r="AE795" s="166"/>
    </row>
    <row r="796" spans="1:34" s="16" customFormat="1" ht="14.25" customHeight="1" thickBot="1" x14ac:dyDescent="0.25">
      <c r="A796" s="14"/>
      <c r="B796" s="193"/>
      <c r="C796" s="194"/>
      <c r="D796" s="194"/>
      <c r="E796" s="194"/>
      <c r="F796" s="194"/>
      <c r="G796" s="194"/>
      <c r="H796" s="194"/>
      <c r="I796" s="194"/>
      <c r="J796" s="194"/>
      <c r="K796" s="195" t="s">
        <v>491</v>
      </c>
      <c r="L796" s="196"/>
      <c r="M796" s="196"/>
      <c r="N796" s="196"/>
      <c r="O796" s="197"/>
      <c r="P796" s="198"/>
      <c r="Q796" s="198"/>
      <c r="R796" s="198"/>
      <c r="S796" s="198"/>
      <c r="T796" s="198"/>
      <c r="U796" s="198"/>
      <c r="V796" s="198"/>
      <c r="W796" s="199"/>
      <c r="X796" s="200"/>
      <c r="Y796" s="198"/>
      <c r="Z796" s="198"/>
      <c r="AA796" s="198"/>
      <c r="AB796" s="198"/>
      <c r="AC796" s="198"/>
      <c r="AD796" s="198"/>
      <c r="AE796" s="199"/>
    </row>
    <row r="797" spans="1:34" s="16" customFormat="1" ht="14.25" customHeight="1" x14ac:dyDescent="0.2">
      <c r="A797" s="14"/>
      <c r="B797" s="188" t="s">
        <v>492</v>
      </c>
      <c r="C797" s="189"/>
      <c r="D797" s="189"/>
      <c r="E797" s="189"/>
      <c r="F797" s="189"/>
      <c r="G797" s="189"/>
      <c r="H797" s="189"/>
      <c r="I797" s="189"/>
      <c r="J797" s="189"/>
      <c r="K797" s="190" t="s">
        <v>493</v>
      </c>
      <c r="L797" s="191"/>
      <c r="M797" s="191"/>
      <c r="N797" s="191"/>
      <c r="O797" s="192"/>
      <c r="P797" s="165">
        <v>43000</v>
      </c>
      <c r="Q797" s="165"/>
      <c r="R797" s="165"/>
      <c r="S797" s="165"/>
      <c r="T797" s="165"/>
      <c r="U797" s="165"/>
      <c r="V797" s="165"/>
      <c r="W797" s="166"/>
      <c r="X797" s="164">
        <v>231000</v>
      </c>
      <c r="Y797" s="165"/>
      <c r="Z797" s="165"/>
      <c r="AA797" s="165"/>
      <c r="AB797" s="165"/>
      <c r="AC797" s="165"/>
      <c r="AD797" s="165"/>
      <c r="AE797" s="166"/>
    </row>
    <row r="798" spans="1:34" ht="14.25" customHeight="1" thickBot="1" x14ac:dyDescent="0.25">
      <c r="B798" s="193"/>
      <c r="C798" s="194"/>
      <c r="D798" s="194"/>
      <c r="E798" s="194"/>
      <c r="F798" s="194"/>
      <c r="G798" s="194"/>
      <c r="H798" s="194"/>
      <c r="I798" s="194"/>
      <c r="J798" s="194"/>
      <c r="K798" s="195"/>
      <c r="L798" s="196"/>
      <c r="M798" s="196"/>
      <c r="N798" s="196"/>
      <c r="O798" s="197"/>
      <c r="P798" s="198"/>
      <c r="Q798" s="198"/>
      <c r="R798" s="198"/>
      <c r="S798" s="198"/>
      <c r="T798" s="198"/>
      <c r="U798" s="198"/>
      <c r="V798" s="198"/>
      <c r="W798" s="199"/>
      <c r="X798" s="200"/>
      <c r="Y798" s="198"/>
      <c r="Z798" s="198"/>
      <c r="AA798" s="198"/>
      <c r="AB798" s="198"/>
      <c r="AC798" s="198"/>
      <c r="AD798" s="198"/>
      <c r="AE798" s="199"/>
    </row>
    <row r="799" spans="1:34" ht="14.25" customHeight="1" x14ac:dyDescent="0.2">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c r="AC799" s="46"/>
      <c r="AD799" s="46"/>
      <c r="AE799" s="46"/>
    </row>
    <row r="800" spans="1:34" s="37" customFormat="1" ht="14.25" customHeight="1" x14ac:dyDescent="0.2">
      <c r="B800" s="182" t="s">
        <v>587</v>
      </c>
      <c r="C800" s="183"/>
      <c r="D800" s="183"/>
      <c r="E800" s="183"/>
      <c r="F800" s="183"/>
      <c r="G800" s="183"/>
      <c r="H800" s="183"/>
      <c r="I800" s="183"/>
      <c r="J800" s="183"/>
      <c r="K800" s="183"/>
      <c r="L800" s="183"/>
      <c r="M800" s="183"/>
      <c r="N800" s="183"/>
      <c r="O800" s="183"/>
      <c r="P800" s="183"/>
      <c r="Q800" s="183"/>
      <c r="R800" s="183"/>
      <c r="S800" s="183"/>
      <c r="T800" s="183"/>
      <c r="U800" s="183"/>
      <c r="V800" s="183"/>
      <c r="W800" s="183"/>
      <c r="X800" s="183"/>
      <c r="Y800" s="183"/>
      <c r="Z800" s="183"/>
      <c r="AA800" s="183"/>
      <c r="AB800" s="183"/>
      <c r="AC800" s="183"/>
      <c r="AD800" s="183"/>
      <c r="AE800" s="184"/>
    </row>
    <row r="801" spans="2:31" s="37" customFormat="1" ht="30.6" customHeight="1" x14ac:dyDescent="0.2">
      <c r="B801" s="185"/>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c r="Y801" s="186"/>
      <c r="Z801" s="186"/>
      <c r="AA801" s="186"/>
      <c r="AB801" s="186"/>
      <c r="AC801" s="186"/>
      <c r="AD801" s="186"/>
      <c r="AE801" s="187"/>
    </row>
    <row r="803" spans="2:31" ht="14.25" customHeight="1" x14ac:dyDescent="0.2">
      <c r="B803" s="61" t="s">
        <v>494</v>
      </c>
      <c r="C803" s="62"/>
      <c r="D803" s="62"/>
      <c r="E803" s="62"/>
      <c r="F803" s="62"/>
      <c r="G803" s="62"/>
      <c r="H803" s="62"/>
      <c r="I803" s="62"/>
      <c r="J803" s="62"/>
      <c r="K803" s="62"/>
      <c r="L803" s="62"/>
      <c r="M803" s="62"/>
      <c r="N803" s="62"/>
      <c r="O803" s="62"/>
      <c r="P803" s="61"/>
      <c r="Q803" s="61"/>
      <c r="R803" s="61"/>
      <c r="S803" s="63"/>
      <c r="T803" s="63"/>
      <c r="U803" s="63"/>
      <c r="V803" s="63"/>
      <c r="W803" s="63"/>
      <c r="X803" s="63"/>
      <c r="Y803" s="63"/>
      <c r="Z803" s="63"/>
      <c r="AA803" s="63"/>
      <c r="AB803" s="63"/>
      <c r="AC803" s="63"/>
      <c r="AD803" s="63"/>
      <c r="AE803" s="63"/>
    </row>
    <row r="804" spans="2:31" ht="14.25" customHeight="1" thickBot="1" x14ac:dyDescent="0.25"/>
    <row r="805" spans="2:31" ht="14.25" customHeight="1" thickBot="1" x14ac:dyDescent="0.25">
      <c r="B805" s="170" t="s">
        <v>495</v>
      </c>
      <c r="C805" s="171"/>
      <c r="D805" s="171"/>
      <c r="E805" s="171"/>
      <c r="F805" s="171"/>
      <c r="G805" s="171"/>
      <c r="H805" s="171"/>
      <c r="I805" s="171"/>
      <c r="J805" s="171"/>
      <c r="K805" s="172"/>
      <c r="L805" s="176" t="s">
        <v>54</v>
      </c>
      <c r="M805" s="177"/>
      <c r="N805" s="177"/>
      <c r="O805" s="177"/>
      <c r="P805" s="177"/>
      <c r="Q805" s="177"/>
      <c r="R805" s="177"/>
      <c r="S805" s="177"/>
      <c r="T805" s="177"/>
      <c r="U805" s="177"/>
      <c r="V805" s="177"/>
      <c r="W805" s="177"/>
      <c r="X805" s="177"/>
      <c r="Y805" s="177"/>
      <c r="Z805" s="177"/>
      <c r="AA805" s="177"/>
      <c r="AB805" s="177"/>
      <c r="AC805" s="177"/>
      <c r="AD805" s="177"/>
      <c r="AE805" s="178"/>
    </row>
    <row r="806" spans="2:31" ht="37.5" customHeight="1" thickBot="1" x14ac:dyDescent="0.25">
      <c r="B806" s="173"/>
      <c r="C806" s="174"/>
      <c r="D806" s="174"/>
      <c r="E806" s="174"/>
      <c r="F806" s="174"/>
      <c r="G806" s="174"/>
      <c r="H806" s="174"/>
      <c r="I806" s="174"/>
      <c r="J806" s="174"/>
      <c r="K806" s="175"/>
      <c r="L806" s="179" t="s">
        <v>496</v>
      </c>
      <c r="M806" s="180"/>
      <c r="N806" s="180"/>
      <c r="O806" s="181"/>
      <c r="P806" s="179" t="s">
        <v>167</v>
      </c>
      <c r="Q806" s="180"/>
      <c r="R806" s="180"/>
      <c r="S806" s="181"/>
      <c r="T806" s="179" t="s">
        <v>168</v>
      </c>
      <c r="U806" s="180"/>
      <c r="V806" s="180"/>
      <c r="W806" s="181"/>
      <c r="X806" s="179" t="s">
        <v>169</v>
      </c>
      <c r="Y806" s="180"/>
      <c r="Z806" s="180"/>
      <c r="AA806" s="181"/>
      <c r="AB806" s="179" t="s">
        <v>497</v>
      </c>
      <c r="AC806" s="180"/>
      <c r="AD806" s="180"/>
      <c r="AE806" s="181"/>
    </row>
    <row r="807" spans="2:31" ht="15" customHeight="1" x14ac:dyDescent="0.2">
      <c r="B807" s="161" t="s">
        <v>498</v>
      </c>
      <c r="C807" s="162"/>
      <c r="D807" s="162"/>
      <c r="E807" s="162"/>
      <c r="F807" s="162"/>
      <c r="G807" s="162"/>
      <c r="H807" s="162"/>
      <c r="I807" s="162"/>
      <c r="J807" s="162"/>
      <c r="K807" s="163"/>
      <c r="L807" s="164">
        <v>2128000</v>
      </c>
      <c r="M807" s="165"/>
      <c r="N807" s="165"/>
      <c r="O807" s="166"/>
      <c r="P807" s="164"/>
      <c r="Q807" s="165"/>
      <c r="R807" s="165"/>
      <c r="S807" s="166"/>
      <c r="T807" s="164"/>
      <c r="U807" s="165"/>
      <c r="V807" s="165"/>
      <c r="W807" s="166"/>
      <c r="X807" s="164"/>
      <c r="Y807" s="165"/>
      <c r="Z807" s="165"/>
      <c r="AA807" s="166"/>
      <c r="AB807" s="167">
        <f>SUM(L807:AA807)</f>
        <v>2128000</v>
      </c>
      <c r="AC807" s="168"/>
      <c r="AD807" s="168"/>
      <c r="AE807" s="169"/>
    </row>
    <row r="808" spans="2:31" ht="15" customHeight="1" x14ac:dyDescent="0.2">
      <c r="B808" s="143" t="s">
        <v>499</v>
      </c>
      <c r="C808" s="144"/>
      <c r="D808" s="144"/>
      <c r="E808" s="144"/>
      <c r="F808" s="144"/>
      <c r="G808" s="144"/>
      <c r="H808" s="144"/>
      <c r="I808" s="144"/>
      <c r="J808" s="144"/>
      <c r="K808" s="145"/>
      <c r="L808" s="146"/>
      <c r="M808" s="147"/>
      <c r="N808" s="147"/>
      <c r="O808" s="148"/>
      <c r="P808" s="146"/>
      <c r="Q808" s="147"/>
      <c r="R808" s="147"/>
      <c r="S808" s="148"/>
      <c r="T808" s="146"/>
      <c r="U808" s="147"/>
      <c r="V808" s="147"/>
      <c r="W808" s="148"/>
      <c r="X808" s="146"/>
      <c r="Y808" s="147"/>
      <c r="Z808" s="147"/>
      <c r="AA808" s="148"/>
      <c r="AB808" s="149">
        <f t="shared" ref="AB808:AB825" si="10">SUM(L808:AA808)</f>
        <v>0</v>
      </c>
      <c r="AC808" s="150"/>
      <c r="AD808" s="150"/>
      <c r="AE808" s="151"/>
    </row>
    <row r="809" spans="2:31" ht="15" customHeight="1" x14ac:dyDescent="0.2">
      <c r="B809" s="143" t="s">
        <v>500</v>
      </c>
      <c r="C809" s="144"/>
      <c r="D809" s="144"/>
      <c r="E809" s="144"/>
      <c r="F809" s="144"/>
      <c r="G809" s="144"/>
      <c r="H809" s="144"/>
      <c r="I809" s="144"/>
      <c r="J809" s="144"/>
      <c r="K809" s="145"/>
      <c r="L809" s="146"/>
      <c r="M809" s="147"/>
      <c r="N809" s="147"/>
      <c r="O809" s="148"/>
      <c r="P809" s="146"/>
      <c r="Q809" s="147"/>
      <c r="R809" s="147"/>
      <c r="S809" s="148"/>
      <c r="T809" s="146"/>
      <c r="U809" s="147"/>
      <c r="V809" s="147"/>
      <c r="W809" s="148"/>
      <c r="X809" s="146"/>
      <c r="Y809" s="147"/>
      <c r="Z809" s="147"/>
      <c r="AA809" s="148"/>
      <c r="AB809" s="149">
        <f t="shared" si="10"/>
        <v>0</v>
      </c>
      <c r="AC809" s="150"/>
      <c r="AD809" s="150"/>
      <c r="AE809" s="151"/>
    </row>
    <row r="810" spans="2:31" ht="15" customHeight="1" x14ac:dyDescent="0.2">
      <c r="B810" s="143" t="s">
        <v>501</v>
      </c>
      <c r="C810" s="144"/>
      <c r="D810" s="144"/>
      <c r="E810" s="144"/>
      <c r="F810" s="144"/>
      <c r="G810" s="144"/>
      <c r="H810" s="144"/>
      <c r="I810" s="144"/>
      <c r="J810" s="144"/>
      <c r="K810" s="145"/>
      <c r="L810" s="146"/>
      <c r="M810" s="147"/>
      <c r="N810" s="147"/>
      <c r="O810" s="148"/>
      <c r="P810" s="146"/>
      <c r="Q810" s="147"/>
      <c r="R810" s="147"/>
      <c r="S810" s="148"/>
      <c r="T810" s="146"/>
      <c r="U810" s="147"/>
      <c r="V810" s="147"/>
      <c r="W810" s="148"/>
      <c r="X810" s="146"/>
      <c r="Y810" s="147"/>
      <c r="Z810" s="147"/>
      <c r="AA810" s="148"/>
      <c r="AB810" s="149">
        <f t="shared" si="10"/>
        <v>0</v>
      </c>
      <c r="AC810" s="150"/>
      <c r="AD810" s="150"/>
      <c r="AE810" s="151"/>
    </row>
    <row r="811" spans="2:31" ht="15" customHeight="1" x14ac:dyDescent="0.2">
      <c r="B811" s="143" t="s">
        <v>502</v>
      </c>
      <c r="C811" s="144"/>
      <c r="D811" s="144"/>
      <c r="E811" s="144"/>
      <c r="F811" s="144"/>
      <c r="G811" s="144"/>
      <c r="H811" s="144"/>
      <c r="I811" s="144"/>
      <c r="J811" s="144"/>
      <c r="K811" s="145"/>
      <c r="L811" s="146"/>
      <c r="M811" s="147"/>
      <c r="N811" s="147"/>
      <c r="O811" s="148"/>
      <c r="P811" s="146"/>
      <c r="Q811" s="147"/>
      <c r="R811" s="147"/>
      <c r="S811" s="148"/>
      <c r="T811" s="146"/>
      <c r="U811" s="147"/>
      <c r="V811" s="147"/>
      <c r="W811" s="148"/>
      <c r="X811" s="146"/>
      <c r="Y811" s="147"/>
      <c r="Z811" s="147"/>
      <c r="AA811" s="148"/>
      <c r="AB811" s="149">
        <f t="shared" si="10"/>
        <v>0</v>
      </c>
      <c r="AC811" s="150"/>
      <c r="AD811" s="150"/>
      <c r="AE811" s="151"/>
    </row>
    <row r="812" spans="2:31" ht="15" customHeight="1" x14ac:dyDescent="0.2">
      <c r="B812" s="143" t="s">
        <v>503</v>
      </c>
      <c r="C812" s="144"/>
      <c r="D812" s="144"/>
      <c r="E812" s="144"/>
      <c r="F812" s="144"/>
      <c r="G812" s="144"/>
      <c r="H812" s="144"/>
      <c r="I812" s="144"/>
      <c r="J812" s="144"/>
      <c r="K812" s="145"/>
      <c r="L812" s="146"/>
      <c r="M812" s="147"/>
      <c r="N812" s="147"/>
      <c r="O812" s="148"/>
      <c r="P812" s="146"/>
      <c r="Q812" s="147"/>
      <c r="R812" s="147"/>
      <c r="S812" s="148"/>
      <c r="T812" s="146"/>
      <c r="U812" s="147"/>
      <c r="V812" s="147"/>
      <c r="W812" s="148"/>
      <c r="X812" s="146"/>
      <c r="Y812" s="147"/>
      <c r="Z812" s="147"/>
      <c r="AA812" s="148"/>
      <c r="AB812" s="149">
        <f t="shared" si="10"/>
        <v>0</v>
      </c>
      <c r="AC812" s="150"/>
      <c r="AD812" s="150"/>
      <c r="AE812" s="151"/>
    </row>
    <row r="813" spans="2:31" ht="24.95" customHeight="1" x14ac:dyDescent="0.2">
      <c r="B813" s="143" t="s">
        <v>504</v>
      </c>
      <c r="C813" s="144"/>
      <c r="D813" s="144"/>
      <c r="E813" s="144"/>
      <c r="F813" s="144"/>
      <c r="G813" s="144"/>
      <c r="H813" s="144"/>
      <c r="I813" s="144"/>
      <c r="J813" s="144"/>
      <c r="K813" s="145"/>
      <c r="L813" s="146">
        <v>119617.63</v>
      </c>
      <c r="M813" s="147"/>
      <c r="N813" s="147"/>
      <c r="O813" s="148"/>
      <c r="P813" s="158"/>
      <c r="Q813" s="159"/>
      <c r="R813" s="159"/>
      <c r="S813" s="160"/>
      <c r="T813" s="158"/>
      <c r="U813" s="159"/>
      <c r="V813" s="159"/>
      <c r="W813" s="160"/>
      <c r="X813" s="158"/>
      <c r="Y813" s="159"/>
      <c r="Z813" s="159"/>
      <c r="AA813" s="160"/>
      <c r="AB813" s="149">
        <f t="shared" si="10"/>
        <v>119617.63</v>
      </c>
      <c r="AC813" s="150"/>
      <c r="AD813" s="150"/>
      <c r="AE813" s="151"/>
    </row>
    <row r="814" spans="2:31" ht="24.95" customHeight="1" x14ac:dyDescent="0.2">
      <c r="B814" s="143" t="s">
        <v>505</v>
      </c>
      <c r="C814" s="144"/>
      <c r="D814" s="144"/>
      <c r="E814" s="144"/>
      <c r="F814" s="144"/>
      <c r="G814" s="144"/>
      <c r="H814" s="144"/>
      <c r="I814" s="144"/>
      <c r="J814" s="144"/>
      <c r="K814" s="145"/>
      <c r="L814" s="146"/>
      <c r="M814" s="147"/>
      <c r="N814" s="147"/>
      <c r="O814" s="148"/>
      <c r="P814" s="146"/>
      <c r="Q814" s="147"/>
      <c r="R814" s="147"/>
      <c r="S814" s="148"/>
      <c r="T814" s="146"/>
      <c r="U814" s="147"/>
      <c r="V814" s="147"/>
      <c r="W814" s="148"/>
      <c r="X814" s="146"/>
      <c r="Y814" s="147"/>
      <c r="Z814" s="147"/>
      <c r="AA814" s="148"/>
      <c r="AB814" s="149">
        <f>SUM(L814:AA814)</f>
        <v>0</v>
      </c>
      <c r="AC814" s="150"/>
      <c r="AD814" s="150"/>
      <c r="AE814" s="151"/>
    </row>
    <row r="815" spans="2:31" ht="15" customHeight="1" x14ac:dyDescent="0.2">
      <c r="B815" s="143" t="s">
        <v>506</v>
      </c>
      <c r="C815" s="144"/>
      <c r="D815" s="144"/>
      <c r="E815" s="144"/>
      <c r="F815" s="144"/>
      <c r="G815" s="144"/>
      <c r="H815" s="144"/>
      <c r="I815" s="144"/>
      <c r="J815" s="144"/>
      <c r="K815" s="145"/>
      <c r="L815" s="146"/>
      <c r="M815" s="147"/>
      <c r="N815" s="147"/>
      <c r="O815" s="148"/>
      <c r="P815" s="146"/>
      <c r="Q815" s="147"/>
      <c r="R815" s="147"/>
      <c r="S815" s="148"/>
      <c r="T815" s="146"/>
      <c r="U815" s="147"/>
      <c r="V815" s="147"/>
      <c r="W815" s="148"/>
      <c r="X815" s="146"/>
      <c r="Y815" s="147"/>
      <c r="Z815" s="147"/>
      <c r="AA815" s="148"/>
      <c r="AB815" s="149">
        <f t="shared" si="10"/>
        <v>0</v>
      </c>
      <c r="AC815" s="150"/>
      <c r="AD815" s="150"/>
      <c r="AE815" s="151"/>
    </row>
    <row r="816" spans="2:31" ht="24.95" customHeight="1" x14ac:dyDescent="0.2">
      <c r="B816" s="143" t="s">
        <v>507</v>
      </c>
      <c r="C816" s="144"/>
      <c r="D816" s="144"/>
      <c r="E816" s="144"/>
      <c r="F816" s="144"/>
      <c r="G816" s="144"/>
      <c r="H816" s="144"/>
      <c r="I816" s="144"/>
      <c r="J816" s="144"/>
      <c r="K816" s="145"/>
      <c r="L816" s="146"/>
      <c r="M816" s="147"/>
      <c r="N816" s="147"/>
      <c r="O816" s="148"/>
      <c r="P816" s="146"/>
      <c r="Q816" s="147"/>
      <c r="R816" s="147"/>
      <c r="S816" s="148"/>
      <c r="T816" s="146"/>
      <c r="U816" s="147"/>
      <c r="V816" s="147"/>
      <c r="W816" s="148"/>
      <c r="X816" s="146"/>
      <c r="Y816" s="147"/>
      <c r="Z816" s="147"/>
      <c r="AA816" s="148"/>
      <c r="AB816" s="149">
        <f t="shared" si="10"/>
        <v>0</v>
      </c>
      <c r="AC816" s="150"/>
      <c r="AD816" s="150"/>
      <c r="AE816" s="151"/>
    </row>
    <row r="817" spans="2:32" ht="15" customHeight="1" x14ac:dyDescent="0.2">
      <c r="B817" s="143" t="s">
        <v>508</v>
      </c>
      <c r="C817" s="144"/>
      <c r="D817" s="144"/>
      <c r="E817" s="144"/>
      <c r="F817" s="144"/>
      <c r="G817" s="144"/>
      <c r="H817" s="144"/>
      <c r="I817" s="144"/>
      <c r="J817" s="144"/>
      <c r="K817" s="145"/>
      <c r="L817" s="146"/>
      <c r="M817" s="147"/>
      <c r="N817" s="147"/>
      <c r="O817" s="148"/>
      <c r="P817" s="146"/>
      <c r="Q817" s="147"/>
      <c r="R817" s="147"/>
      <c r="S817" s="148"/>
      <c r="T817" s="146"/>
      <c r="U817" s="147"/>
      <c r="V817" s="147"/>
      <c r="W817" s="148"/>
      <c r="X817" s="146"/>
      <c r="Y817" s="147"/>
      <c r="Z817" s="147"/>
      <c r="AA817" s="148"/>
      <c r="AB817" s="149">
        <f t="shared" si="10"/>
        <v>0</v>
      </c>
      <c r="AC817" s="150"/>
      <c r="AD817" s="150"/>
      <c r="AE817" s="151"/>
    </row>
    <row r="818" spans="2:32" ht="15" customHeight="1" x14ac:dyDescent="0.2">
      <c r="B818" s="143" t="s">
        <v>509</v>
      </c>
      <c r="C818" s="144"/>
      <c r="D818" s="144"/>
      <c r="E818" s="144"/>
      <c r="F818" s="144"/>
      <c r="G818" s="144"/>
      <c r="H818" s="144"/>
      <c r="I818" s="144"/>
      <c r="J818" s="144"/>
      <c r="K818" s="145"/>
      <c r="L818" s="146"/>
      <c r="M818" s="147"/>
      <c r="N818" s="147"/>
      <c r="O818" s="148"/>
      <c r="P818" s="146"/>
      <c r="Q818" s="147"/>
      <c r="R818" s="147"/>
      <c r="S818" s="148"/>
      <c r="T818" s="146"/>
      <c r="U818" s="147"/>
      <c r="V818" s="147"/>
      <c r="W818" s="148"/>
      <c r="X818" s="146"/>
      <c r="Y818" s="147"/>
      <c r="Z818" s="147"/>
      <c r="AA818" s="148"/>
      <c r="AB818" s="149">
        <f t="shared" si="10"/>
        <v>0</v>
      </c>
      <c r="AC818" s="150"/>
      <c r="AD818" s="150"/>
      <c r="AE818" s="151"/>
    </row>
    <row r="819" spans="2:32" ht="15" customHeight="1" x14ac:dyDescent="0.2">
      <c r="B819" s="143" t="s">
        <v>510</v>
      </c>
      <c r="C819" s="144"/>
      <c r="D819" s="144"/>
      <c r="E819" s="144"/>
      <c r="F819" s="144"/>
      <c r="G819" s="144"/>
      <c r="H819" s="144"/>
      <c r="I819" s="144"/>
      <c r="J819" s="144"/>
      <c r="K819" s="145"/>
      <c r="L819" s="146"/>
      <c r="M819" s="147"/>
      <c r="N819" s="147"/>
      <c r="O819" s="148"/>
      <c r="P819" s="146"/>
      <c r="Q819" s="147"/>
      <c r="R819" s="147"/>
      <c r="S819" s="148"/>
      <c r="T819" s="146"/>
      <c r="U819" s="147"/>
      <c r="V819" s="147"/>
      <c r="W819" s="148"/>
      <c r="X819" s="146"/>
      <c r="Y819" s="147"/>
      <c r="Z819" s="147"/>
      <c r="AA819" s="148"/>
      <c r="AB819" s="149">
        <f t="shared" si="10"/>
        <v>0</v>
      </c>
      <c r="AC819" s="150"/>
      <c r="AD819" s="150"/>
      <c r="AE819" s="151"/>
    </row>
    <row r="820" spans="2:32" ht="15" customHeight="1" x14ac:dyDescent="0.2">
      <c r="B820" s="143" t="s">
        <v>511</v>
      </c>
      <c r="C820" s="144"/>
      <c r="D820" s="144"/>
      <c r="E820" s="144"/>
      <c r="F820" s="144"/>
      <c r="G820" s="144"/>
      <c r="H820" s="144"/>
      <c r="I820" s="144"/>
      <c r="J820" s="144"/>
      <c r="K820" s="145"/>
      <c r="L820" s="146"/>
      <c r="M820" s="147"/>
      <c r="N820" s="147"/>
      <c r="O820" s="148"/>
      <c r="P820" s="146"/>
      <c r="Q820" s="147"/>
      <c r="R820" s="147"/>
      <c r="S820" s="148"/>
      <c r="T820" s="146"/>
      <c r="U820" s="147"/>
      <c r="V820" s="147"/>
      <c r="W820" s="148"/>
      <c r="X820" s="146"/>
      <c r="Y820" s="147"/>
      <c r="Z820" s="147"/>
      <c r="AA820" s="148"/>
      <c r="AB820" s="149">
        <f>SUM(L820:AA820)</f>
        <v>0</v>
      </c>
      <c r="AC820" s="150"/>
      <c r="AD820" s="150"/>
      <c r="AE820" s="151"/>
    </row>
    <row r="821" spans="2:32" ht="15" customHeight="1" x14ac:dyDescent="0.2">
      <c r="B821" s="143" t="s">
        <v>512</v>
      </c>
      <c r="C821" s="144"/>
      <c r="D821" s="144"/>
      <c r="E821" s="144"/>
      <c r="F821" s="144"/>
      <c r="G821" s="144"/>
      <c r="H821" s="144"/>
      <c r="I821" s="144"/>
      <c r="J821" s="144"/>
      <c r="K821" s="145"/>
      <c r="L821" s="146">
        <v>-1855178.84</v>
      </c>
      <c r="M821" s="147"/>
      <c r="N821" s="147"/>
      <c r="O821" s="148"/>
      <c r="P821" s="146"/>
      <c r="Q821" s="147"/>
      <c r="R821" s="147"/>
      <c r="S821" s="148"/>
      <c r="T821" s="146"/>
      <c r="U821" s="147"/>
      <c r="V821" s="147"/>
      <c r="W821" s="148"/>
      <c r="X821" s="146">
        <v>-567132.12</v>
      </c>
      <c r="Y821" s="147"/>
      <c r="Z821" s="147"/>
      <c r="AA821" s="148"/>
      <c r="AB821" s="149">
        <f t="shared" si="10"/>
        <v>-2422310.96</v>
      </c>
      <c r="AC821" s="150"/>
      <c r="AD821" s="150"/>
      <c r="AE821" s="151"/>
    </row>
    <row r="822" spans="2:32" ht="24.95" customHeight="1" x14ac:dyDescent="0.2">
      <c r="B822" s="143" t="s">
        <v>513</v>
      </c>
      <c r="C822" s="144"/>
      <c r="D822" s="144"/>
      <c r="E822" s="144"/>
      <c r="F822" s="144"/>
      <c r="G822" s="144"/>
      <c r="H822" s="144"/>
      <c r="I822" s="144"/>
      <c r="J822" s="144"/>
      <c r="K822" s="145"/>
      <c r="L822" s="155">
        <v>-567132.12</v>
      </c>
      <c r="M822" s="156"/>
      <c r="N822" s="156"/>
      <c r="O822" s="157"/>
      <c r="P822" s="146">
        <v>199757.91</v>
      </c>
      <c r="Q822" s="147"/>
      <c r="R822" s="147"/>
      <c r="S822" s="148"/>
      <c r="T822" s="155"/>
      <c r="U822" s="156"/>
      <c r="V822" s="156"/>
      <c r="W822" s="157"/>
      <c r="X822" s="155">
        <v>567132</v>
      </c>
      <c r="Y822" s="156"/>
      <c r="Z822" s="156"/>
      <c r="AA822" s="157"/>
      <c r="AB822" s="149">
        <f t="shared" si="10"/>
        <v>199757.79000000004</v>
      </c>
      <c r="AC822" s="150"/>
      <c r="AD822" s="150"/>
      <c r="AE822" s="151"/>
      <c r="AF822" s="39"/>
    </row>
    <row r="823" spans="2:32" ht="15" customHeight="1" x14ac:dyDescent="0.2">
      <c r="B823" s="143" t="s">
        <v>514</v>
      </c>
      <c r="C823" s="144"/>
      <c r="D823" s="144"/>
      <c r="E823" s="144"/>
      <c r="F823" s="144"/>
      <c r="G823" s="144"/>
      <c r="H823" s="144"/>
      <c r="I823" s="144"/>
      <c r="J823" s="144"/>
      <c r="K823" s="145"/>
      <c r="L823" s="146"/>
      <c r="M823" s="147"/>
      <c r="N823" s="147"/>
      <c r="O823" s="148"/>
      <c r="P823" s="146"/>
      <c r="Q823" s="147"/>
      <c r="R823" s="147"/>
      <c r="S823" s="148"/>
      <c r="T823" s="146"/>
      <c r="U823" s="147"/>
      <c r="V823" s="147"/>
      <c r="W823" s="148"/>
      <c r="X823" s="146"/>
      <c r="Y823" s="147"/>
      <c r="Z823" s="147"/>
      <c r="AA823" s="148"/>
      <c r="AB823" s="149">
        <f t="shared" si="10"/>
        <v>0</v>
      </c>
      <c r="AC823" s="150"/>
      <c r="AD823" s="150"/>
      <c r="AE823" s="151"/>
    </row>
    <row r="824" spans="2:32" ht="15" customHeight="1" x14ac:dyDescent="0.2">
      <c r="B824" s="143" t="s">
        <v>515</v>
      </c>
      <c r="C824" s="144"/>
      <c r="D824" s="144"/>
      <c r="E824" s="144"/>
      <c r="F824" s="144"/>
      <c r="G824" s="144"/>
      <c r="H824" s="144"/>
      <c r="I824" s="144"/>
      <c r="J824" s="144"/>
      <c r="K824" s="145"/>
      <c r="L824" s="146"/>
      <c r="M824" s="147"/>
      <c r="N824" s="147"/>
      <c r="O824" s="148"/>
      <c r="P824" s="146"/>
      <c r="Q824" s="147"/>
      <c r="R824" s="147"/>
      <c r="S824" s="148"/>
      <c r="T824" s="146"/>
      <c r="U824" s="147"/>
      <c r="V824" s="147"/>
      <c r="W824" s="148"/>
      <c r="X824" s="146"/>
      <c r="Y824" s="147"/>
      <c r="Z824" s="147"/>
      <c r="AA824" s="148"/>
      <c r="AB824" s="149">
        <f t="shared" si="10"/>
        <v>0</v>
      </c>
      <c r="AC824" s="150"/>
      <c r="AD824" s="150"/>
      <c r="AE824" s="151"/>
    </row>
    <row r="825" spans="2:32" ht="24.95" customHeight="1" x14ac:dyDescent="0.2">
      <c r="B825" s="143" t="s">
        <v>516</v>
      </c>
      <c r="C825" s="144"/>
      <c r="D825" s="144"/>
      <c r="E825" s="144"/>
      <c r="F825" s="144"/>
      <c r="G825" s="144"/>
      <c r="H825" s="144"/>
      <c r="I825" s="144"/>
      <c r="J825" s="144"/>
      <c r="K825" s="145"/>
      <c r="L825" s="146"/>
      <c r="M825" s="147"/>
      <c r="N825" s="147"/>
      <c r="O825" s="148"/>
      <c r="P825" s="146"/>
      <c r="Q825" s="147"/>
      <c r="R825" s="147"/>
      <c r="S825" s="148"/>
      <c r="T825" s="146"/>
      <c r="U825" s="147"/>
      <c r="V825" s="147"/>
      <c r="W825" s="148"/>
      <c r="X825" s="146"/>
      <c r="Y825" s="147"/>
      <c r="Z825" s="147"/>
      <c r="AA825" s="148"/>
      <c r="AB825" s="149">
        <f t="shared" si="10"/>
        <v>0</v>
      </c>
      <c r="AC825" s="150"/>
      <c r="AD825" s="150"/>
      <c r="AE825" s="151"/>
    </row>
    <row r="826" spans="2:32" ht="15" customHeight="1" thickBot="1" x14ac:dyDescent="0.25">
      <c r="B826" s="134" t="s">
        <v>517</v>
      </c>
      <c r="C826" s="135"/>
      <c r="D826" s="135"/>
      <c r="E826" s="135"/>
      <c r="F826" s="135"/>
      <c r="G826" s="135"/>
      <c r="H826" s="135"/>
      <c r="I826" s="135"/>
      <c r="J826" s="135"/>
      <c r="K826" s="136"/>
      <c r="L826" s="137">
        <f>SUM(L807:O825)</f>
        <v>-174693.33000000019</v>
      </c>
      <c r="M826" s="138"/>
      <c r="N826" s="138"/>
      <c r="O826" s="139"/>
      <c r="P826" s="137">
        <f>SUM(P807:S825)</f>
        <v>199757.91</v>
      </c>
      <c r="Q826" s="138"/>
      <c r="R826" s="138"/>
      <c r="S826" s="139"/>
      <c r="T826" s="137">
        <f>SUM(T807:W825)</f>
        <v>0</v>
      </c>
      <c r="U826" s="138"/>
      <c r="V826" s="138"/>
      <c r="W826" s="139"/>
      <c r="X826" s="137">
        <f>SUM(X807:AA825)</f>
        <v>-0.11999999999534339</v>
      </c>
      <c r="Y826" s="138"/>
      <c r="Z826" s="138"/>
      <c r="AA826" s="139"/>
      <c r="AB826" s="140">
        <f>SUM(AB807:AE825)</f>
        <v>25064.459999999963</v>
      </c>
      <c r="AC826" s="141"/>
      <c r="AD826" s="141"/>
      <c r="AE826" s="142"/>
    </row>
    <row r="828" spans="2:32" ht="14.25" customHeight="1" thickBot="1" x14ac:dyDescent="0.25"/>
    <row r="829" spans="2:32" ht="14.25" customHeight="1" thickBot="1" x14ac:dyDescent="0.25">
      <c r="B829" s="170" t="s">
        <v>495</v>
      </c>
      <c r="C829" s="171"/>
      <c r="D829" s="171"/>
      <c r="E829" s="171"/>
      <c r="F829" s="171"/>
      <c r="G829" s="171"/>
      <c r="H829" s="171"/>
      <c r="I829" s="171"/>
      <c r="J829" s="171"/>
      <c r="K829" s="172"/>
      <c r="L829" s="176" t="s">
        <v>55</v>
      </c>
      <c r="M829" s="177"/>
      <c r="N829" s="177"/>
      <c r="O829" s="177"/>
      <c r="P829" s="177"/>
      <c r="Q829" s="177"/>
      <c r="R829" s="177"/>
      <c r="S829" s="177"/>
      <c r="T829" s="177"/>
      <c r="U829" s="177"/>
      <c r="V829" s="177"/>
      <c r="W829" s="177"/>
      <c r="X829" s="177"/>
      <c r="Y829" s="177"/>
      <c r="Z829" s="177"/>
      <c r="AA829" s="177"/>
      <c r="AB829" s="177"/>
      <c r="AC829" s="177"/>
      <c r="AD829" s="177"/>
      <c r="AE829" s="178"/>
    </row>
    <row r="830" spans="2:32" ht="37.5" customHeight="1" thickBot="1" x14ac:dyDescent="0.25">
      <c r="B830" s="173"/>
      <c r="C830" s="174"/>
      <c r="D830" s="174"/>
      <c r="E830" s="174"/>
      <c r="F830" s="174"/>
      <c r="G830" s="174"/>
      <c r="H830" s="174"/>
      <c r="I830" s="174"/>
      <c r="J830" s="174"/>
      <c r="K830" s="175"/>
      <c r="L830" s="179" t="s">
        <v>496</v>
      </c>
      <c r="M830" s="180"/>
      <c r="N830" s="180"/>
      <c r="O830" s="181"/>
      <c r="P830" s="179" t="s">
        <v>167</v>
      </c>
      <c r="Q830" s="180"/>
      <c r="R830" s="180"/>
      <c r="S830" s="181"/>
      <c r="T830" s="179" t="s">
        <v>168</v>
      </c>
      <c r="U830" s="180"/>
      <c r="V830" s="180"/>
      <c r="W830" s="181"/>
      <c r="X830" s="179" t="s">
        <v>169</v>
      </c>
      <c r="Y830" s="180"/>
      <c r="Z830" s="180"/>
      <c r="AA830" s="181"/>
      <c r="AB830" s="179" t="s">
        <v>497</v>
      </c>
      <c r="AC830" s="180"/>
      <c r="AD830" s="180"/>
      <c r="AE830" s="181"/>
    </row>
    <row r="831" spans="2:32" ht="15" customHeight="1" x14ac:dyDescent="0.2">
      <c r="B831" s="161" t="s">
        <v>498</v>
      </c>
      <c r="C831" s="162"/>
      <c r="D831" s="162"/>
      <c r="E831" s="162"/>
      <c r="F831" s="162"/>
      <c r="G831" s="162"/>
      <c r="H831" s="162"/>
      <c r="I831" s="162"/>
      <c r="J831" s="162"/>
      <c r="K831" s="163"/>
      <c r="L831" s="164">
        <v>2128000</v>
      </c>
      <c r="M831" s="165"/>
      <c r="N831" s="165"/>
      <c r="O831" s="166"/>
      <c r="P831" s="164"/>
      <c r="Q831" s="165"/>
      <c r="R831" s="165"/>
      <c r="S831" s="166"/>
      <c r="T831" s="164"/>
      <c r="U831" s="165"/>
      <c r="V831" s="165"/>
      <c r="W831" s="166"/>
      <c r="X831" s="164"/>
      <c r="Y831" s="165"/>
      <c r="Z831" s="165"/>
      <c r="AA831" s="166"/>
      <c r="AB831" s="167">
        <f>SUM(L831:AA831)</f>
        <v>2128000</v>
      </c>
      <c r="AC831" s="168"/>
      <c r="AD831" s="168"/>
      <c r="AE831" s="169"/>
    </row>
    <row r="832" spans="2:32" ht="15" customHeight="1" x14ac:dyDescent="0.2">
      <c r="B832" s="143" t="s">
        <v>499</v>
      </c>
      <c r="C832" s="144"/>
      <c r="D832" s="144"/>
      <c r="E832" s="144"/>
      <c r="F832" s="144"/>
      <c r="G832" s="144"/>
      <c r="H832" s="144"/>
      <c r="I832" s="144"/>
      <c r="J832" s="144"/>
      <c r="K832" s="145"/>
      <c r="L832" s="146"/>
      <c r="M832" s="147"/>
      <c r="N832" s="147"/>
      <c r="O832" s="148"/>
      <c r="P832" s="146"/>
      <c r="Q832" s="147"/>
      <c r="R832" s="147"/>
      <c r="S832" s="148"/>
      <c r="T832" s="146"/>
      <c r="U832" s="147"/>
      <c r="V832" s="147"/>
      <c r="W832" s="148"/>
      <c r="X832" s="146"/>
      <c r="Y832" s="147"/>
      <c r="Z832" s="147"/>
      <c r="AA832" s="148"/>
      <c r="AB832" s="149">
        <f t="shared" ref="AB832:AB837" si="11">SUM(L832:AA832)</f>
        <v>0</v>
      </c>
      <c r="AC832" s="150"/>
      <c r="AD832" s="150"/>
      <c r="AE832" s="151"/>
    </row>
    <row r="833" spans="2:32" ht="15" customHeight="1" x14ac:dyDescent="0.2">
      <c r="B833" s="143" t="s">
        <v>500</v>
      </c>
      <c r="C833" s="144"/>
      <c r="D833" s="144"/>
      <c r="E833" s="144"/>
      <c r="F833" s="144"/>
      <c r="G833" s="144"/>
      <c r="H833" s="144"/>
      <c r="I833" s="144"/>
      <c r="J833" s="144"/>
      <c r="K833" s="145"/>
      <c r="L833" s="146"/>
      <c r="M833" s="147"/>
      <c r="N833" s="147"/>
      <c r="O833" s="148"/>
      <c r="P833" s="146"/>
      <c r="Q833" s="147"/>
      <c r="R833" s="147"/>
      <c r="S833" s="148"/>
      <c r="T833" s="146"/>
      <c r="U833" s="147"/>
      <c r="V833" s="147"/>
      <c r="W833" s="148"/>
      <c r="X833" s="146"/>
      <c r="Y833" s="147"/>
      <c r="Z833" s="147"/>
      <c r="AA833" s="148"/>
      <c r="AB833" s="149">
        <f t="shared" si="11"/>
        <v>0</v>
      </c>
      <c r="AC833" s="150"/>
      <c r="AD833" s="150"/>
      <c r="AE833" s="151"/>
    </row>
    <row r="834" spans="2:32" ht="15" customHeight="1" x14ac:dyDescent="0.2">
      <c r="B834" s="143" t="s">
        <v>501</v>
      </c>
      <c r="C834" s="144"/>
      <c r="D834" s="144"/>
      <c r="E834" s="144"/>
      <c r="F834" s="144"/>
      <c r="G834" s="144"/>
      <c r="H834" s="144"/>
      <c r="I834" s="144"/>
      <c r="J834" s="144"/>
      <c r="K834" s="145"/>
      <c r="L834" s="146"/>
      <c r="M834" s="147"/>
      <c r="N834" s="147"/>
      <c r="O834" s="148"/>
      <c r="P834" s="146"/>
      <c r="Q834" s="147"/>
      <c r="R834" s="147"/>
      <c r="S834" s="148"/>
      <c r="T834" s="146"/>
      <c r="U834" s="147"/>
      <c r="V834" s="147"/>
      <c r="W834" s="148"/>
      <c r="X834" s="146"/>
      <c r="Y834" s="147"/>
      <c r="Z834" s="147"/>
      <c r="AA834" s="148"/>
      <c r="AB834" s="149">
        <f t="shared" si="11"/>
        <v>0</v>
      </c>
      <c r="AC834" s="150"/>
      <c r="AD834" s="150"/>
      <c r="AE834" s="151"/>
    </row>
    <row r="835" spans="2:32" ht="15" customHeight="1" x14ac:dyDescent="0.2">
      <c r="B835" s="143" t="s">
        <v>502</v>
      </c>
      <c r="C835" s="144"/>
      <c r="D835" s="144"/>
      <c r="E835" s="144"/>
      <c r="F835" s="144"/>
      <c r="G835" s="144"/>
      <c r="H835" s="144"/>
      <c r="I835" s="144"/>
      <c r="J835" s="144"/>
      <c r="K835" s="145"/>
      <c r="L835" s="146"/>
      <c r="M835" s="147"/>
      <c r="N835" s="147"/>
      <c r="O835" s="148"/>
      <c r="P835" s="146"/>
      <c r="Q835" s="147"/>
      <c r="R835" s="147"/>
      <c r="S835" s="148"/>
      <c r="T835" s="146"/>
      <c r="U835" s="147"/>
      <c r="V835" s="147"/>
      <c r="W835" s="148"/>
      <c r="X835" s="146"/>
      <c r="Y835" s="147"/>
      <c r="Z835" s="147"/>
      <c r="AA835" s="148"/>
      <c r="AB835" s="149">
        <f t="shared" si="11"/>
        <v>0</v>
      </c>
      <c r="AC835" s="150"/>
      <c r="AD835" s="150"/>
      <c r="AE835" s="151"/>
    </row>
    <row r="836" spans="2:32" ht="15" customHeight="1" x14ac:dyDescent="0.2">
      <c r="B836" s="143" t="s">
        <v>503</v>
      </c>
      <c r="C836" s="144"/>
      <c r="D836" s="144"/>
      <c r="E836" s="144"/>
      <c r="F836" s="144"/>
      <c r="G836" s="144"/>
      <c r="H836" s="144"/>
      <c r="I836" s="144"/>
      <c r="J836" s="144"/>
      <c r="K836" s="145"/>
      <c r="L836" s="146"/>
      <c r="M836" s="147"/>
      <c r="N836" s="147"/>
      <c r="O836" s="148"/>
      <c r="P836" s="146"/>
      <c r="Q836" s="147"/>
      <c r="R836" s="147"/>
      <c r="S836" s="148"/>
      <c r="T836" s="146"/>
      <c r="U836" s="147"/>
      <c r="V836" s="147"/>
      <c r="W836" s="148"/>
      <c r="X836" s="146"/>
      <c r="Y836" s="147"/>
      <c r="Z836" s="147"/>
      <c r="AA836" s="148"/>
      <c r="AB836" s="149">
        <f t="shared" si="11"/>
        <v>0</v>
      </c>
      <c r="AC836" s="150"/>
      <c r="AD836" s="150"/>
      <c r="AE836" s="151"/>
    </row>
    <row r="837" spans="2:32" ht="24.95" customHeight="1" x14ac:dyDescent="0.2">
      <c r="B837" s="143" t="s">
        <v>504</v>
      </c>
      <c r="C837" s="144"/>
      <c r="D837" s="144"/>
      <c r="E837" s="144"/>
      <c r="F837" s="144"/>
      <c r="G837" s="144"/>
      <c r="H837" s="144"/>
      <c r="I837" s="144"/>
      <c r="J837" s="144"/>
      <c r="K837" s="145"/>
      <c r="L837" s="146">
        <v>119617.63</v>
      </c>
      <c r="M837" s="147"/>
      <c r="N837" s="147"/>
      <c r="O837" s="148"/>
      <c r="P837" s="158"/>
      <c r="Q837" s="159"/>
      <c r="R837" s="159"/>
      <c r="S837" s="160"/>
      <c r="T837" s="158"/>
      <c r="U837" s="159"/>
      <c r="V837" s="159"/>
      <c r="W837" s="160"/>
      <c r="X837" s="158"/>
      <c r="Y837" s="159"/>
      <c r="Z837" s="159"/>
      <c r="AA837" s="160"/>
      <c r="AB837" s="149">
        <f t="shared" si="11"/>
        <v>119617.63</v>
      </c>
      <c r="AC837" s="150"/>
      <c r="AD837" s="150"/>
      <c r="AE837" s="151"/>
    </row>
    <row r="838" spans="2:32" ht="24.95" customHeight="1" x14ac:dyDescent="0.2">
      <c r="B838" s="143" t="s">
        <v>505</v>
      </c>
      <c r="C838" s="144"/>
      <c r="D838" s="144"/>
      <c r="E838" s="144"/>
      <c r="F838" s="144"/>
      <c r="G838" s="144"/>
      <c r="H838" s="144"/>
      <c r="I838" s="144"/>
      <c r="J838" s="144"/>
      <c r="K838" s="145"/>
      <c r="L838" s="146"/>
      <c r="M838" s="147"/>
      <c r="N838" s="147"/>
      <c r="O838" s="148"/>
      <c r="P838" s="146"/>
      <c r="Q838" s="147"/>
      <c r="R838" s="147"/>
      <c r="S838" s="148"/>
      <c r="T838" s="146"/>
      <c r="U838" s="147"/>
      <c r="V838" s="147"/>
      <c r="W838" s="148"/>
      <c r="X838" s="146"/>
      <c r="Y838" s="147"/>
      <c r="Z838" s="147"/>
      <c r="AA838" s="148"/>
      <c r="AB838" s="149">
        <f>SUM(L838:AA838)</f>
        <v>0</v>
      </c>
      <c r="AC838" s="150"/>
      <c r="AD838" s="150"/>
      <c r="AE838" s="151"/>
    </row>
    <row r="839" spans="2:32" ht="15" customHeight="1" x14ac:dyDescent="0.2">
      <c r="B839" s="143" t="s">
        <v>506</v>
      </c>
      <c r="C839" s="144"/>
      <c r="D839" s="144"/>
      <c r="E839" s="144"/>
      <c r="F839" s="144"/>
      <c r="G839" s="144"/>
      <c r="H839" s="144"/>
      <c r="I839" s="144"/>
      <c r="J839" s="144"/>
      <c r="K839" s="145"/>
      <c r="L839" s="146"/>
      <c r="M839" s="147"/>
      <c r="N839" s="147"/>
      <c r="O839" s="148"/>
      <c r="P839" s="146"/>
      <c r="Q839" s="147"/>
      <c r="R839" s="147"/>
      <c r="S839" s="148"/>
      <c r="T839" s="146"/>
      <c r="U839" s="147"/>
      <c r="V839" s="147"/>
      <c r="W839" s="148"/>
      <c r="X839" s="146"/>
      <c r="Y839" s="147"/>
      <c r="Z839" s="147"/>
      <c r="AA839" s="148"/>
      <c r="AB839" s="149">
        <f t="shared" ref="AB839:AB843" si="12">SUM(L839:AA839)</f>
        <v>0</v>
      </c>
      <c r="AC839" s="150"/>
      <c r="AD839" s="150"/>
      <c r="AE839" s="151"/>
    </row>
    <row r="840" spans="2:32" ht="24.95" customHeight="1" x14ac:dyDescent="0.2">
      <c r="B840" s="143" t="s">
        <v>507</v>
      </c>
      <c r="C840" s="144"/>
      <c r="D840" s="144"/>
      <c r="E840" s="144"/>
      <c r="F840" s="144"/>
      <c r="G840" s="144"/>
      <c r="H840" s="144"/>
      <c r="I840" s="144"/>
      <c r="J840" s="144"/>
      <c r="K840" s="145"/>
      <c r="L840" s="146"/>
      <c r="M840" s="147"/>
      <c r="N840" s="147"/>
      <c r="O840" s="148"/>
      <c r="P840" s="146"/>
      <c r="Q840" s="147"/>
      <c r="R840" s="147"/>
      <c r="S840" s="148"/>
      <c r="T840" s="146"/>
      <c r="U840" s="147"/>
      <c r="V840" s="147"/>
      <c r="W840" s="148"/>
      <c r="X840" s="146"/>
      <c r="Y840" s="147"/>
      <c r="Z840" s="147"/>
      <c r="AA840" s="148"/>
      <c r="AB840" s="149">
        <f t="shared" si="12"/>
        <v>0</v>
      </c>
      <c r="AC840" s="150"/>
      <c r="AD840" s="150"/>
      <c r="AE840" s="151"/>
    </row>
    <row r="841" spans="2:32" ht="15" customHeight="1" x14ac:dyDescent="0.2">
      <c r="B841" s="143" t="s">
        <v>508</v>
      </c>
      <c r="C841" s="144"/>
      <c r="D841" s="144"/>
      <c r="E841" s="144"/>
      <c r="F841" s="144"/>
      <c r="G841" s="144"/>
      <c r="H841" s="144"/>
      <c r="I841" s="144"/>
      <c r="J841" s="144"/>
      <c r="K841" s="145"/>
      <c r="L841" s="146"/>
      <c r="M841" s="147"/>
      <c r="N841" s="147"/>
      <c r="O841" s="148"/>
      <c r="P841" s="146"/>
      <c r="Q841" s="147"/>
      <c r="R841" s="147"/>
      <c r="S841" s="148"/>
      <c r="T841" s="146"/>
      <c r="U841" s="147"/>
      <c r="V841" s="147"/>
      <c r="W841" s="148"/>
      <c r="X841" s="146"/>
      <c r="Y841" s="147"/>
      <c r="Z841" s="147"/>
      <c r="AA841" s="148"/>
      <c r="AB841" s="149">
        <f t="shared" si="12"/>
        <v>0</v>
      </c>
      <c r="AC841" s="150"/>
      <c r="AD841" s="150"/>
      <c r="AE841" s="151"/>
    </row>
    <row r="842" spans="2:32" ht="15" customHeight="1" x14ac:dyDescent="0.2">
      <c r="B842" s="143" t="s">
        <v>509</v>
      </c>
      <c r="C842" s="144"/>
      <c r="D842" s="144"/>
      <c r="E842" s="144"/>
      <c r="F842" s="144"/>
      <c r="G842" s="144"/>
      <c r="H842" s="144"/>
      <c r="I842" s="144"/>
      <c r="J842" s="144"/>
      <c r="K842" s="145"/>
      <c r="L842" s="146"/>
      <c r="M842" s="147"/>
      <c r="N842" s="147"/>
      <c r="O842" s="148"/>
      <c r="P842" s="146"/>
      <c r="Q842" s="147"/>
      <c r="R842" s="147"/>
      <c r="S842" s="148"/>
      <c r="T842" s="146"/>
      <c r="U842" s="147"/>
      <c r="V842" s="147"/>
      <c r="W842" s="148"/>
      <c r="X842" s="146"/>
      <c r="Y842" s="147"/>
      <c r="Z842" s="147"/>
      <c r="AA842" s="148"/>
      <c r="AB842" s="149">
        <f t="shared" si="12"/>
        <v>0</v>
      </c>
      <c r="AC842" s="150"/>
      <c r="AD842" s="150"/>
      <c r="AE842" s="151"/>
    </row>
    <row r="843" spans="2:32" ht="15" customHeight="1" x14ac:dyDescent="0.2">
      <c r="B843" s="143" t="s">
        <v>510</v>
      </c>
      <c r="C843" s="144"/>
      <c r="D843" s="144"/>
      <c r="E843" s="144"/>
      <c r="F843" s="144"/>
      <c r="G843" s="144"/>
      <c r="H843" s="144"/>
      <c r="I843" s="144"/>
      <c r="J843" s="144"/>
      <c r="K843" s="145"/>
      <c r="L843" s="146"/>
      <c r="M843" s="147"/>
      <c r="N843" s="147"/>
      <c r="O843" s="148"/>
      <c r="P843" s="146"/>
      <c r="Q843" s="147"/>
      <c r="R843" s="147"/>
      <c r="S843" s="148"/>
      <c r="T843" s="146"/>
      <c r="U843" s="147"/>
      <c r="V843" s="147"/>
      <c r="W843" s="148"/>
      <c r="X843" s="146"/>
      <c r="Y843" s="147"/>
      <c r="Z843" s="147"/>
      <c r="AA843" s="148"/>
      <c r="AB843" s="149">
        <f t="shared" si="12"/>
        <v>0</v>
      </c>
      <c r="AC843" s="150"/>
      <c r="AD843" s="150"/>
      <c r="AE843" s="151"/>
    </row>
    <row r="844" spans="2:32" ht="15" customHeight="1" x14ac:dyDescent="0.2">
      <c r="B844" s="143" t="s">
        <v>511</v>
      </c>
      <c r="C844" s="144"/>
      <c r="D844" s="144"/>
      <c r="E844" s="144"/>
      <c r="F844" s="144"/>
      <c r="G844" s="144"/>
      <c r="H844" s="144"/>
      <c r="I844" s="144"/>
      <c r="J844" s="144"/>
      <c r="K844" s="145"/>
      <c r="L844" s="146"/>
      <c r="M844" s="147"/>
      <c r="N844" s="147"/>
      <c r="O844" s="148"/>
      <c r="P844" s="146"/>
      <c r="Q844" s="147"/>
      <c r="R844" s="147"/>
      <c r="S844" s="148"/>
      <c r="T844" s="146"/>
      <c r="U844" s="147"/>
      <c r="V844" s="147"/>
      <c r="W844" s="148"/>
      <c r="X844" s="146"/>
      <c r="Y844" s="147"/>
      <c r="Z844" s="147"/>
      <c r="AA844" s="148"/>
      <c r="AB844" s="149">
        <f>SUM(L844:AA844)</f>
        <v>0</v>
      </c>
      <c r="AC844" s="150"/>
      <c r="AD844" s="150"/>
      <c r="AE844" s="151"/>
    </row>
    <row r="845" spans="2:32" ht="15" customHeight="1" x14ac:dyDescent="0.2">
      <c r="B845" s="143" t="s">
        <v>512</v>
      </c>
      <c r="C845" s="144"/>
      <c r="D845" s="144"/>
      <c r="E845" s="144"/>
      <c r="F845" s="144"/>
      <c r="G845" s="144"/>
      <c r="H845" s="144"/>
      <c r="I845" s="144"/>
      <c r="J845" s="144"/>
      <c r="K845" s="145"/>
      <c r="L845" s="146">
        <v>-1025170.46</v>
      </c>
      <c r="M845" s="147"/>
      <c r="N845" s="147"/>
      <c r="O845" s="148"/>
      <c r="P845" s="146"/>
      <c r="Q845" s="147"/>
      <c r="R845" s="147"/>
      <c r="S845" s="148"/>
      <c r="T845" s="146"/>
      <c r="U845" s="147"/>
      <c r="V845" s="147"/>
      <c r="W845" s="148"/>
      <c r="X845" s="146">
        <v>-830008.38</v>
      </c>
      <c r="Y845" s="147"/>
      <c r="Z845" s="147"/>
      <c r="AA845" s="148"/>
      <c r="AB845" s="149">
        <f t="shared" ref="AB845:AB849" si="13">SUM(L845:AA845)</f>
        <v>-1855178.8399999999</v>
      </c>
      <c r="AC845" s="150"/>
      <c r="AD845" s="150"/>
      <c r="AE845" s="151"/>
    </row>
    <row r="846" spans="2:32" ht="24.95" customHeight="1" x14ac:dyDescent="0.2">
      <c r="B846" s="152" t="s">
        <v>513</v>
      </c>
      <c r="C846" s="153"/>
      <c r="D846" s="153"/>
      <c r="E846" s="153"/>
      <c r="F846" s="153"/>
      <c r="G846" s="153"/>
      <c r="H846" s="153"/>
      <c r="I846" s="153"/>
      <c r="J846" s="153"/>
      <c r="K846" s="154"/>
      <c r="L846" s="155">
        <v>-830008.38</v>
      </c>
      <c r="M846" s="156"/>
      <c r="N846" s="156"/>
      <c r="O846" s="157"/>
      <c r="P846" s="146">
        <v>-567132.12</v>
      </c>
      <c r="Q846" s="147"/>
      <c r="R846" s="147"/>
      <c r="S846" s="148"/>
      <c r="T846" s="155"/>
      <c r="U846" s="156"/>
      <c r="V846" s="156"/>
      <c r="W846" s="157"/>
      <c r="X846" s="155">
        <v>830008</v>
      </c>
      <c r="Y846" s="156"/>
      <c r="Z846" s="156"/>
      <c r="AA846" s="157"/>
      <c r="AB846" s="149">
        <f t="shared" si="13"/>
        <v>-567132.5</v>
      </c>
      <c r="AC846" s="150"/>
      <c r="AD846" s="150"/>
      <c r="AE846" s="151"/>
      <c r="AF846" s="39"/>
    </row>
    <row r="847" spans="2:32" ht="15" customHeight="1" x14ac:dyDescent="0.2">
      <c r="B847" s="143" t="s">
        <v>514</v>
      </c>
      <c r="C847" s="144"/>
      <c r="D847" s="144"/>
      <c r="E847" s="144"/>
      <c r="F847" s="144"/>
      <c r="G847" s="144"/>
      <c r="H847" s="144"/>
      <c r="I847" s="144"/>
      <c r="J847" s="144"/>
      <c r="K847" s="145"/>
      <c r="L847" s="146"/>
      <c r="M847" s="147"/>
      <c r="N847" s="147"/>
      <c r="O847" s="148"/>
      <c r="P847" s="146"/>
      <c r="Q847" s="147"/>
      <c r="R847" s="147"/>
      <c r="S847" s="148"/>
      <c r="T847" s="146"/>
      <c r="U847" s="147"/>
      <c r="V847" s="147"/>
      <c r="W847" s="148"/>
      <c r="X847" s="146"/>
      <c r="Y847" s="147"/>
      <c r="Z847" s="147"/>
      <c r="AA847" s="148"/>
      <c r="AB847" s="149">
        <f t="shared" si="13"/>
        <v>0</v>
      </c>
      <c r="AC847" s="150"/>
      <c r="AD847" s="150"/>
      <c r="AE847" s="151"/>
    </row>
    <row r="848" spans="2:32" ht="15" customHeight="1" x14ac:dyDescent="0.2">
      <c r="B848" s="143" t="s">
        <v>515</v>
      </c>
      <c r="C848" s="144"/>
      <c r="D848" s="144"/>
      <c r="E848" s="144"/>
      <c r="F848" s="144"/>
      <c r="G848" s="144"/>
      <c r="H848" s="144"/>
      <c r="I848" s="144"/>
      <c r="J848" s="144"/>
      <c r="K848" s="145"/>
      <c r="L848" s="146"/>
      <c r="M848" s="147"/>
      <c r="N848" s="147"/>
      <c r="O848" s="148"/>
      <c r="P848" s="146"/>
      <c r="Q848" s="147"/>
      <c r="R848" s="147"/>
      <c r="S848" s="148"/>
      <c r="T848" s="146"/>
      <c r="U848" s="147"/>
      <c r="V848" s="147"/>
      <c r="W848" s="148"/>
      <c r="X848" s="146"/>
      <c r="Y848" s="147"/>
      <c r="Z848" s="147"/>
      <c r="AA848" s="148"/>
      <c r="AB848" s="149">
        <f t="shared" si="13"/>
        <v>0</v>
      </c>
      <c r="AC848" s="150"/>
      <c r="AD848" s="150"/>
      <c r="AE848" s="151"/>
    </row>
    <row r="849" spans="2:31" ht="24.95" customHeight="1" x14ac:dyDescent="0.2">
      <c r="B849" s="143" t="s">
        <v>516</v>
      </c>
      <c r="C849" s="144"/>
      <c r="D849" s="144"/>
      <c r="E849" s="144"/>
      <c r="F849" s="144"/>
      <c r="G849" s="144"/>
      <c r="H849" s="144"/>
      <c r="I849" s="144"/>
      <c r="J849" s="144"/>
      <c r="K849" s="145"/>
      <c r="L849" s="146"/>
      <c r="M849" s="147"/>
      <c r="N849" s="147"/>
      <c r="O849" s="148"/>
      <c r="P849" s="146"/>
      <c r="Q849" s="147"/>
      <c r="R849" s="147"/>
      <c r="S849" s="148"/>
      <c r="T849" s="146"/>
      <c r="U849" s="147"/>
      <c r="V849" s="147"/>
      <c r="W849" s="148"/>
      <c r="X849" s="146"/>
      <c r="Y849" s="147"/>
      <c r="Z849" s="147"/>
      <c r="AA849" s="148"/>
      <c r="AB849" s="149">
        <f t="shared" si="13"/>
        <v>0</v>
      </c>
      <c r="AC849" s="150"/>
      <c r="AD849" s="150"/>
      <c r="AE849" s="151"/>
    </row>
    <row r="850" spans="2:31" ht="15" customHeight="1" thickBot="1" x14ac:dyDescent="0.25">
      <c r="B850" s="134" t="s">
        <v>517</v>
      </c>
      <c r="C850" s="135"/>
      <c r="D850" s="135"/>
      <c r="E850" s="135"/>
      <c r="F850" s="135"/>
      <c r="G850" s="135"/>
      <c r="H850" s="135"/>
      <c r="I850" s="135"/>
      <c r="J850" s="135"/>
      <c r="K850" s="136"/>
      <c r="L850" s="137">
        <f>SUM(L831:O849)</f>
        <v>392438.78999999992</v>
      </c>
      <c r="M850" s="138"/>
      <c r="N850" s="138"/>
      <c r="O850" s="139"/>
      <c r="P850" s="137">
        <f>SUM(P831:S849)</f>
        <v>-567132.12</v>
      </c>
      <c r="Q850" s="138"/>
      <c r="R850" s="138"/>
      <c r="S850" s="139"/>
      <c r="T850" s="137">
        <f>SUM(T831:W849)</f>
        <v>0</v>
      </c>
      <c r="U850" s="138"/>
      <c r="V850" s="138"/>
      <c r="W850" s="139"/>
      <c r="X850" s="137">
        <f>SUM(X831:AA849)</f>
        <v>-0.38000000000465661</v>
      </c>
      <c r="Y850" s="138"/>
      <c r="Z850" s="138"/>
      <c r="AA850" s="139"/>
      <c r="AB850" s="140">
        <f>SUM(AB831:AE849)</f>
        <v>-174693.70999999996</v>
      </c>
      <c r="AC850" s="141"/>
      <c r="AD850" s="141"/>
      <c r="AE850" s="142"/>
    </row>
    <row r="852" spans="2:31" s="37" customFormat="1" ht="14.25" customHeight="1" x14ac:dyDescent="0.2">
      <c r="B852" s="133" t="s">
        <v>581</v>
      </c>
      <c r="C852" s="133"/>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c r="AA852" s="133"/>
      <c r="AB852" s="133"/>
      <c r="AC852" s="133"/>
      <c r="AD852" s="133"/>
      <c r="AE852" s="133"/>
    </row>
    <row r="853" spans="2:31" s="37" customFormat="1" ht="14.25" customHeight="1" x14ac:dyDescent="0.2">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c r="AA853" s="133"/>
      <c r="AB853" s="133"/>
      <c r="AC853" s="133"/>
      <c r="AD853" s="133"/>
      <c r="AE853" s="133"/>
    </row>
    <row r="854" spans="2:31" s="37" customFormat="1" ht="14.25" customHeight="1" x14ac:dyDescent="0.2">
      <c r="B854" s="24" t="s">
        <v>518</v>
      </c>
      <c r="C854" s="3"/>
      <c r="D854" s="3"/>
      <c r="E854" s="3"/>
      <c r="F854" s="3"/>
      <c r="G854" s="3"/>
      <c r="H854" s="3"/>
      <c r="I854" s="3"/>
      <c r="J854" s="3"/>
      <c r="K854" s="2"/>
      <c r="L854" s="2"/>
      <c r="M854" s="14"/>
    </row>
    <row r="855" spans="2:31" s="37" customFormat="1" ht="14.25" customHeight="1" x14ac:dyDescent="0.2">
      <c r="C855" s="2"/>
      <c r="D855" s="2"/>
      <c r="E855" s="2"/>
      <c r="F855" s="2"/>
      <c r="G855" s="2"/>
      <c r="H855" s="2"/>
      <c r="I855" s="2"/>
      <c r="J855" s="2"/>
      <c r="K855" s="2"/>
      <c r="L855" s="2"/>
    </row>
    <row r="856" spans="2:31" s="37" customFormat="1" ht="12.75" x14ac:dyDescent="0.2">
      <c r="B856" s="96" t="s">
        <v>3</v>
      </c>
      <c r="C856" s="14"/>
      <c r="D856" s="14"/>
      <c r="E856" s="14"/>
      <c r="F856" s="14"/>
      <c r="G856" s="14"/>
      <c r="H856" s="14"/>
      <c r="I856" s="14"/>
      <c r="J856" s="14"/>
      <c r="K856" s="14"/>
      <c r="L856" s="14"/>
      <c r="M856" s="14"/>
      <c r="N856" s="14"/>
      <c r="O856" s="14"/>
      <c r="P856" s="14"/>
      <c r="Q856" s="14"/>
      <c r="R856" s="14"/>
      <c r="S856" s="14"/>
      <c r="T856" s="97">
        <v>2021</v>
      </c>
      <c r="U856" s="97"/>
      <c r="V856" s="97"/>
      <c r="W856" s="14"/>
      <c r="X856" s="97">
        <v>2022</v>
      </c>
      <c r="Y856" s="97"/>
      <c r="Z856" s="97"/>
      <c r="AA856" s="98"/>
      <c r="AB856" s="98"/>
      <c r="AC856" s="98"/>
      <c r="AD856" s="98"/>
      <c r="AE856" s="98"/>
    </row>
    <row r="857" spans="2:31" s="37" customFormat="1" ht="12.75" x14ac:dyDescent="0.2">
      <c r="B857" s="99"/>
      <c r="C857" s="99"/>
      <c r="D857" s="99"/>
      <c r="E857" s="99"/>
      <c r="F857" s="99"/>
      <c r="G857" s="99"/>
      <c r="H857" s="99"/>
      <c r="I857" s="99"/>
      <c r="J857" s="99"/>
      <c r="K857" s="99"/>
      <c r="L857" s="99"/>
      <c r="M857" s="99"/>
      <c r="N857" s="99"/>
      <c r="O857" s="99"/>
      <c r="P857" s="99"/>
      <c r="Q857" s="99"/>
      <c r="R857" s="99"/>
      <c r="S857" s="99"/>
      <c r="T857" s="110" t="s">
        <v>334</v>
      </c>
      <c r="U857" s="100"/>
      <c r="V857" s="100"/>
      <c r="W857" s="99"/>
      <c r="X857" s="110" t="s">
        <v>334</v>
      </c>
      <c r="Y857" s="100"/>
      <c r="Z857" s="100"/>
      <c r="AA857" s="98"/>
      <c r="AB857" s="98"/>
      <c r="AC857" s="98"/>
      <c r="AD857" s="98"/>
      <c r="AE857" s="98"/>
    </row>
    <row r="858" spans="2:31" s="37" customFormat="1" ht="12" x14ac:dyDescent="0.2">
      <c r="B858" s="98"/>
      <c r="C858" s="98"/>
      <c r="D858" s="98"/>
      <c r="E858" s="98"/>
      <c r="F858" s="98"/>
      <c r="G858" s="98"/>
      <c r="H858" s="98"/>
      <c r="I858" s="98"/>
      <c r="J858" s="98"/>
      <c r="K858" s="98"/>
      <c r="L858" s="98"/>
      <c r="M858" s="98"/>
      <c r="N858" s="98"/>
      <c r="O858" s="98"/>
      <c r="P858" s="98"/>
      <c r="Q858" s="98"/>
      <c r="R858" s="98"/>
      <c r="S858" s="98"/>
      <c r="T858" s="101"/>
      <c r="U858" s="102"/>
      <c r="V858" s="102"/>
      <c r="W858" s="98"/>
      <c r="X858" s="101"/>
      <c r="Y858" s="102"/>
      <c r="Z858" s="102"/>
      <c r="AA858" s="98"/>
      <c r="AB858" s="98"/>
      <c r="AC858" s="98"/>
      <c r="AD858" s="98"/>
      <c r="AE858" s="98"/>
    </row>
    <row r="859" spans="2:31" s="37" customFormat="1" ht="12.75" x14ac:dyDescent="0.2">
      <c r="B859" s="14" t="s">
        <v>519</v>
      </c>
      <c r="C859" s="14"/>
      <c r="D859" s="14"/>
      <c r="E859" s="14"/>
      <c r="F859" s="14"/>
      <c r="G859" s="14"/>
      <c r="H859" s="14"/>
      <c r="I859" s="14"/>
      <c r="J859" s="14"/>
      <c r="K859" s="14"/>
      <c r="L859" s="14"/>
      <c r="M859" s="14"/>
      <c r="N859" s="14"/>
      <c r="O859" s="14"/>
      <c r="P859" s="14"/>
      <c r="Q859" s="14"/>
      <c r="R859" s="14"/>
      <c r="S859" s="14"/>
      <c r="T859" s="90">
        <v>-565974.94000000006</v>
      </c>
      <c r="U859" s="91"/>
      <c r="V859" s="103"/>
      <c r="W859" s="14"/>
      <c r="X859" s="91">
        <v>209430</v>
      </c>
      <c r="Y859" s="103"/>
      <c r="Z859" s="103"/>
      <c r="AA859" s="14"/>
      <c r="AB859" s="98"/>
      <c r="AC859" s="98"/>
      <c r="AD859" s="98"/>
      <c r="AE859" s="98"/>
    </row>
    <row r="860" spans="2:31" s="37" customFormat="1" ht="12.75" x14ac:dyDescent="0.2">
      <c r="B860" s="14" t="s">
        <v>520</v>
      </c>
      <c r="C860" s="14"/>
      <c r="D860" s="14"/>
      <c r="E860" s="14"/>
      <c r="F860" s="14"/>
      <c r="G860" s="14"/>
      <c r="H860" s="14"/>
      <c r="I860" s="14"/>
      <c r="J860" s="14"/>
      <c r="K860" s="14"/>
      <c r="L860" s="14"/>
      <c r="M860" s="14"/>
      <c r="N860" s="14"/>
      <c r="O860" s="14"/>
      <c r="P860" s="14"/>
      <c r="Q860" s="14"/>
      <c r="R860" s="14"/>
      <c r="S860" s="14"/>
      <c r="T860" s="92"/>
      <c r="U860" s="93"/>
      <c r="V860" s="104"/>
      <c r="W860" s="14"/>
      <c r="X860" s="93"/>
      <c r="Y860" s="104"/>
      <c r="Z860" s="104"/>
      <c r="AA860" s="14"/>
      <c r="AB860" s="98"/>
      <c r="AC860" s="98"/>
      <c r="AD860" s="98"/>
      <c r="AE860" s="98"/>
    </row>
    <row r="861" spans="2:31" s="37" customFormat="1" ht="12.75" x14ac:dyDescent="0.2">
      <c r="B861" s="14" t="s">
        <v>521</v>
      </c>
      <c r="C861" s="14"/>
      <c r="D861" s="14"/>
      <c r="E861" s="14"/>
      <c r="F861" s="14"/>
      <c r="G861" s="14"/>
      <c r="H861" s="14"/>
      <c r="I861" s="14"/>
      <c r="J861" s="14"/>
      <c r="K861" s="14"/>
      <c r="L861" s="14"/>
      <c r="M861" s="14"/>
      <c r="N861" s="14"/>
      <c r="O861" s="14"/>
      <c r="P861" s="14"/>
      <c r="Q861" s="14"/>
      <c r="R861" s="14"/>
      <c r="S861" s="14"/>
      <c r="T861" s="92">
        <v>213539.43</v>
      </c>
      <c r="U861" s="93"/>
      <c r="V861" s="105"/>
      <c r="W861" s="14"/>
      <c r="X861" s="93">
        <v>167541</v>
      </c>
      <c r="Y861" s="105"/>
      <c r="Z861" s="105"/>
      <c r="AA861" s="14"/>
      <c r="AB861" s="98"/>
      <c r="AC861" s="98"/>
      <c r="AD861" s="98"/>
      <c r="AE861" s="98"/>
    </row>
    <row r="862" spans="2:31" s="37" customFormat="1" ht="12.75" x14ac:dyDescent="0.2">
      <c r="B862" s="14" t="s">
        <v>522</v>
      </c>
      <c r="C862" s="14"/>
      <c r="D862" s="14"/>
      <c r="E862" s="14"/>
      <c r="F862" s="14"/>
      <c r="G862" s="14"/>
      <c r="H862" s="14"/>
      <c r="I862" s="14"/>
      <c r="J862" s="14"/>
      <c r="K862" s="14"/>
      <c r="L862" s="14"/>
      <c r="M862" s="14"/>
      <c r="N862" s="14"/>
      <c r="O862" s="14"/>
      <c r="P862" s="14"/>
      <c r="Q862" s="14"/>
      <c r="R862" s="14"/>
      <c r="S862" s="14"/>
      <c r="T862" s="92">
        <v>0</v>
      </c>
      <c r="U862" s="93"/>
      <c r="V862" s="105"/>
      <c r="W862" s="14"/>
      <c r="X862" s="93">
        <v>0</v>
      </c>
      <c r="Y862" s="105"/>
      <c r="Z862" s="105"/>
      <c r="AA862" s="14"/>
      <c r="AB862" s="98"/>
      <c r="AC862" s="98"/>
      <c r="AD862" s="98"/>
      <c r="AE862" s="98"/>
    </row>
    <row r="863" spans="2:31" s="37" customFormat="1" ht="12.75" x14ac:dyDescent="0.2">
      <c r="B863" s="14" t="s">
        <v>523</v>
      </c>
      <c r="C863" s="14"/>
      <c r="D863" s="14"/>
      <c r="E863" s="14"/>
      <c r="F863" s="14"/>
      <c r="G863" s="14"/>
      <c r="H863" s="14"/>
      <c r="I863" s="14"/>
      <c r="J863" s="14"/>
      <c r="K863" s="14"/>
      <c r="L863" s="14"/>
      <c r="M863" s="14"/>
      <c r="N863" s="14"/>
      <c r="O863" s="14"/>
      <c r="P863" s="14"/>
      <c r="Q863" s="14"/>
      <c r="R863" s="14"/>
      <c r="S863" s="14"/>
      <c r="T863" s="92">
        <v>341121.84</v>
      </c>
      <c r="U863" s="93"/>
      <c r="V863" s="105"/>
      <c r="W863" s="14"/>
      <c r="X863" s="93">
        <f>1278090-1269442</f>
        <v>8648</v>
      </c>
      <c r="Y863" s="105"/>
      <c r="Z863" s="105"/>
      <c r="AA863" s="14"/>
      <c r="AB863" s="98"/>
      <c r="AC863" s="98"/>
      <c r="AD863" s="98"/>
      <c r="AE863" s="98"/>
    </row>
    <row r="864" spans="2:31" s="37" customFormat="1" ht="12.75" x14ac:dyDescent="0.2">
      <c r="B864" s="106" t="s">
        <v>524</v>
      </c>
      <c r="C864" s="14"/>
      <c r="D864" s="14"/>
      <c r="E864" s="14"/>
      <c r="F864" s="14"/>
      <c r="G864" s="14"/>
      <c r="H864" s="14"/>
      <c r="I864" s="14"/>
      <c r="J864" s="14"/>
      <c r="K864" s="14"/>
      <c r="L864" s="14"/>
      <c r="M864" s="14"/>
      <c r="N864" s="14"/>
      <c r="O864" s="14"/>
      <c r="P864" s="14"/>
      <c r="Q864" s="14"/>
      <c r="R864" s="14"/>
      <c r="S864" s="14"/>
      <c r="T864" s="92">
        <v>-10192.919999999998</v>
      </c>
      <c r="U864" s="93"/>
      <c r="V864" s="105"/>
      <c r="W864" s="14"/>
      <c r="X864" s="93">
        <v>792328</v>
      </c>
      <c r="Y864" s="105"/>
      <c r="Z864" s="105"/>
      <c r="AA864" s="14"/>
      <c r="AB864" s="98"/>
      <c r="AC864" s="98"/>
      <c r="AD864" s="98"/>
      <c r="AE864" s="98"/>
    </row>
    <row r="865" spans="1:31" s="37" customFormat="1" ht="12.75" x14ac:dyDescent="0.2">
      <c r="B865" s="106" t="s">
        <v>525</v>
      </c>
      <c r="C865" s="14"/>
      <c r="D865" s="14"/>
      <c r="E865" s="14"/>
      <c r="F865" s="14"/>
      <c r="G865" s="14"/>
      <c r="H865" s="14"/>
      <c r="I865" s="14"/>
      <c r="J865" s="14"/>
      <c r="K865" s="14"/>
      <c r="L865" s="14"/>
      <c r="M865" s="14"/>
      <c r="N865" s="14"/>
      <c r="O865" s="14"/>
      <c r="P865" s="14"/>
      <c r="Q865" s="14"/>
      <c r="R865" s="14"/>
      <c r="S865" s="14"/>
      <c r="T865" s="92">
        <v>-167.77999999999884</v>
      </c>
      <c r="U865" s="93"/>
      <c r="V865" s="105"/>
      <c r="W865" s="14"/>
      <c r="X865" s="93">
        <v>-16556</v>
      </c>
      <c r="Y865" s="105"/>
      <c r="Z865" s="105"/>
      <c r="AA865" s="14"/>
      <c r="AB865" s="98"/>
      <c r="AC865" s="98"/>
      <c r="AD865" s="98"/>
      <c r="AE865" s="98"/>
    </row>
    <row r="866" spans="1:31" s="37" customFormat="1" ht="12.75" x14ac:dyDescent="0.2">
      <c r="B866" s="106" t="s">
        <v>526</v>
      </c>
      <c r="C866" s="14"/>
      <c r="D866" s="14"/>
      <c r="E866" s="14"/>
      <c r="F866" s="14"/>
      <c r="G866" s="14"/>
      <c r="H866" s="14"/>
      <c r="I866" s="14"/>
      <c r="J866" s="14"/>
      <c r="K866" s="14"/>
      <c r="L866" s="14"/>
      <c r="M866" s="14"/>
      <c r="N866" s="14"/>
      <c r="O866" s="14"/>
      <c r="P866" s="14"/>
      <c r="Q866" s="14"/>
      <c r="R866" s="14"/>
      <c r="S866" s="14"/>
      <c r="T866" s="92">
        <v>692.95999999999913</v>
      </c>
      <c r="U866" s="93"/>
      <c r="V866" s="105"/>
      <c r="W866" s="14"/>
      <c r="X866" s="93">
        <v>-22815</v>
      </c>
      <c r="Y866" s="105"/>
      <c r="Z866" s="105"/>
      <c r="AA866" s="14"/>
      <c r="AB866" s="98"/>
      <c r="AC866" s="98"/>
      <c r="AD866" s="98"/>
      <c r="AE866" s="98"/>
    </row>
    <row r="867" spans="1:31" s="37" customFormat="1" ht="12.75" x14ac:dyDescent="0.2">
      <c r="B867" s="106" t="s">
        <v>527</v>
      </c>
      <c r="C867" s="14"/>
      <c r="D867" s="14"/>
      <c r="E867" s="14"/>
      <c r="F867" s="14"/>
      <c r="G867" s="14"/>
      <c r="H867" s="14"/>
      <c r="I867" s="14"/>
      <c r="J867" s="14"/>
      <c r="K867" s="14"/>
      <c r="L867" s="14"/>
      <c r="M867" s="14"/>
      <c r="N867" s="14"/>
      <c r="O867" s="14"/>
      <c r="P867" s="14"/>
      <c r="Q867" s="14"/>
      <c r="R867" s="14"/>
      <c r="S867" s="14"/>
      <c r="T867" s="92">
        <v>24226.719999999994</v>
      </c>
      <c r="U867" s="93"/>
      <c r="V867" s="105"/>
      <c r="W867" s="14"/>
      <c r="X867" s="93">
        <v>-40390</v>
      </c>
      <c r="Y867" s="105"/>
      <c r="Z867" s="105"/>
      <c r="AA867" s="14"/>
      <c r="AB867" s="98"/>
      <c r="AC867" s="98"/>
      <c r="AD867" s="98"/>
      <c r="AE867" s="98"/>
    </row>
    <row r="868" spans="1:31" s="37" customFormat="1" ht="12.75" x14ac:dyDescent="0.2">
      <c r="B868" s="106" t="s">
        <v>528</v>
      </c>
      <c r="C868" s="14"/>
      <c r="D868" s="14"/>
      <c r="E868" s="14"/>
      <c r="F868" s="14"/>
      <c r="G868" s="14"/>
      <c r="H868" s="14"/>
      <c r="I868" s="14"/>
      <c r="J868" s="14"/>
      <c r="K868" s="14"/>
      <c r="L868" s="14"/>
      <c r="M868" s="14"/>
      <c r="N868" s="14"/>
      <c r="O868" s="14"/>
      <c r="P868" s="14"/>
      <c r="Q868" s="14"/>
      <c r="R868" s="14"/>
      <c r="S868" s="14"/>
      <c r="T868" s="92">
        <v>32503.1</v>
      </c>
      <c r="U868" s="93"/>
      <c r="V868" s="105"/>
      <c r="W868" s="14"/>
      <c r="X868" s="93">
        <v>16894</v>
      </c>
      <c r="Y868" s="105"/>
      <c r="Z868" s="105"/>
      <c r="AA868" s="14"/>
      <c r="AB868" s="98"/>
      <c r="AC868" s="98"/>
      <c r="AD868" s="98"/>
      <c r="AE868" s="98"/>
    </row>
    <row r="869" spans="1:31" s="37" customFormat="1" ht="12.75" x14ac:dyDescent="0.2">
      <c r="B869" s="106" t="s">
        <v>529</v>
      </c>
      <c r="C869" s="14"/>
      <c r="D869" s="14"/>
      <c r="E869" s="14"/>
      <c r="F869" s="14"/>
      <c r="G869" s="14"/>
      <c r="H869" s="14"/>
      <c r="I869" s="14"/>
      <c r="J869" s="14"/>
      <c r="K869" s="14"/>
      <c r="L869" s="14"/>
      <c r="M869" s="14"/>
      <c r="N869" s="14"/>
      <c r="O869" s="14"/>
      <c r="P869" s="14"/>
      <c r="Q869" s="14"/>
      <c r="R869" s="14"/>
      <c r="S869" s="14"/>
      <c r="T869" s="92">
        <v>-137365.89000000001</v>
      </c>
      <c r="U869" s="93"/>
      <c r="V869" s="105"/>
      <c r="W869" s="14"/>
      <c r="X869" s="93">
        <v>-1512902</v>
      </c>
      <c r="Y869" s="105"/>
      <c r="Z869" s="105"/>
      <c r="AA869" s="14"/>
      <c r="AB869" s="98"/>
      <c r="AC869" s="98"/>
      <c r="AD869" s="98"/>
      <c r="AE869" s="98"/>
    </row>
    <row r="870" spans="1:31" s="37" customFormat="1" ht="12.75" x14ac:dyDescent="0.2">
      <c r="B870" s="106" t="s">
        <v>530</v>
      </c>
      <c r="C870" s="14"/>
      <c r="D870" s="14"/>
      <c r="E870" s="14"/>
      <c r="F870" s="14"/>
      <c r="G870" s="14"/>
      <c r="H870" s="14"/>
      <c r="I870" s="14"/>
      <c r="J870" s="14"/>
      <c r="K870" s="14"/>
      <c r="L870" s="14"/>
      <c r="M870" s="14"/>
      <c r="N870" s="14"/>
      <c r="O870" s="14"/>
      <c r="P870" s="14"/>
      <c r="Q870" s="14"/>
      <c r="R870" s="14"/>
      <c r="S870" s="14"/>
      <c r="T870" s="92">
        <v>0</v>
      </c>
      <c r="U870" s="93"/>
      <c r="V870" s="105"/>
      <c r="W870" s="14"/>
      <c r="X870" s="93">
        <v>0</v>
      </c>
      <c r="Y870" s="105"/>
      <c r="Z870" s="105"/>
      <c r="AA870" s="14"/>
      <c r="AB870" s="98"/>
      <c r="AC870" s="98"/>
      <c r="AD870" s="98"/>
      <c r="AE870" s="98"/>
    </row>
    <row r="871" spans="1:31" s="37" customFormat="1" ht="12.75" x14ac:dyDescent="0.2">
      <c r="B871" s="106" t="s">
        <v>531</v>
      </c>
      <c r="C871" s="14"/>
      <c r="D871" s="14"/>
      <c r="E871" s="14"/>
      <c r="F871" s="14"/>
      <c r="G871" s="14"/>
      <c r="H871" s="14"/>
      <c r="I871" s="14"/>
      <c r="J871" s="14"/>
      <c r="K871" s="14"/>
      <c r="L871" s="14"/>
      <c r="M871" s="14"/>
      <c r="N871" s="14"/>
      <c r="O871" s="14"/>
      <c r="P871" s="14"/>
      <c r="Q871" s="14"/>
      <c r="R871" s="14"/>
      <c r="S871" s="14"/>
      <c r="T871" s="92">
        <v>-69612.84</v>
      </c>
      <c r="U871" s="93"/>
      <c r="V871" s="105"/>
      <c r="W871" s="14"/>
      <c r="X871" s="93">
        <v>0</v>
      </c>
      <c r="Y871" s="105"/>
      <c r="Z871" s="105"/>
      <c r="AA871" s="14"/>
      <c r="AB871" s="98"/>
      <c r="AC871" s="98"/>
      <c r="AD871" s="98"/>
      <c r="AE871" s="98"/>
    </row>
    <row r="872" spans="1:31" s="37" customFormat="1" ht="13.5" thickBot="1" x14ac:dyDescent="0.25">
      <c r="B872" s="96" t="s">
        <v>532</v>
      </c>
      <c r="C872" s="29"/>
      <c r="D872" s="29"/>
      <c r="E872" s="29"/>
      <c r="F872" s="29"/>
      <c r="G872" s="29"/>
      <c r="H872" s="29"/>
      <c r="I872" s="29"/>
      <c r="J872" s="29"/>
      <c r="K872" s="29"/>
      <c r="L872" s="29"/>
      <c r="M872" s="29"/>
      <c r="N872" s="29"/>
      <c r="O872" s="14"/>
      <c r="P872" s="14"/>
      <c r="Q872" s="14"/>
      <c r="R872" s="14"/>
      <c r="S872" s="14"/>
      <c r="T872" s="94">
        <v>-171230.32000000007</v>
      </c>
      <c r="U872" s="94"/>
      <c r="V872" s="107"/>
      <c r="W872" s="108"/>
      <c r="X872" s="107">
        <f>SUM(X859:X871)</f>
        <v>-397822</v>
      </c>
      <c r="Y872" s="107"/>
      <c r="Z872" s="107"/>
      <c r="AA872" s="14"/>
      <c r="AB872" s="98"/>
      <c r="AC872" s="98"/>
      <c r="AD872" s="98"/>
      <c r="AE872" s="98"/>
    </row>
    <row r="873" spans="1:31" s="37" customFormat="1" ht="13.5" thickTop="1" x14ac:dyDescent="0.2">
      <c r="B873" s="14"/>
      <c r="C873" s="14"/>
      <c r="D873" s="14"/>
      <c r="E873" s="14"/>
      <c r="F873" s="14"/>
      <c r="G873" s="14"/>
      <c r="H873" s="14"/>
      <c r="I873" s="14"/>
      <c r="J873" s="14"/>
      <c r="K873" s="14"/>
      <c r="L873" s="14"/>
      <c r="M873" s="14"/>
      <c r="N873" s="14"/>
      <c r="O873" s="14"/>
      <c r="P873" s="14"/>
      <c r="Q873" s="14"/>
      <c r="R873" s="14"/>
      <c r="S873" s="14"/>
      <c r="T873" s="92"/>
      <c r="U873" s="109"/>
      <c r="V873" s="105"/>
      <c r="W873" s="14"/>
      <c r="X873" s="105"/>
      <c r="Y873" s="105"/>
      <c r="Z873" s="105"/>
      <c r="AA873" s="14"/>
      <c r="AB873" s="98"/>
      <c r="AC873" s="98"/>
      <c r="AD873" s="98"/>
      <c r="AE873" s="98"/>
    </row>
    <row r="874" spans="1:31" s="37" customFormat="1" ht="12.75" x14ac:dyDescent="0.2">
      <c r="B874" s="106" t="s">
        <v>533</v>
      </c>
      <c r="C874" s="14"/>
      <c r="D874" s="14"/>
      <c r="E874" s="14"/>
      <c r="F874" s="14"/>
      <c r="G874" s="14"/>
      <c r="H874" s="14"/>
      <c r="I874" s="14"/>
      <c r="J874" s="14"/>
      <c r="K874" s="14"/>
      <c r="L874" s="14"/>
      <c r="M874" s="14"/>
      <c r="N874" s="14"/>
      <c r="O874" s="14"/>
      <c r="P874" s="14"/>
      <c r="Q874" s="14"/>
      <c r="R874" s="14"/>
      <c r="S874" s="14"/>
      <c r="T874" s="92"/>
      <c r="U874" s="95"/>
      <c r="V874" s="105"/>
      <c r="W874" s="14"/>
      <c r="X874" s="105"/>
      <c r="Y874" s="105"/>
      <c r="Z874" s="105"/>
      <c r="AA874" s="14"/>
      <c r="AB874" s="98"/>
      <c r="AC874" s="98"/>
      <c r="AD874" s="98"/>
      <c r="AE874" s="98"/>
    </row>
    <row r="875" spans="1:31" s="37" customFormat="1" ht="12.75" x14ac:dyDescent="0.2">
      <c r="B875" s="106" t="s">
        <v>534</v>
      </c>
      <c r="C875" s="14"/>
      <c r="D875" s="14"/>
      <c r="E875" s="14"/>
      <c r="F875" s="14"/>
      <c r="G875" s="14"/>
      <c r="H875" s="14"/>
      <c r="I875" s="14"/>
      <c r="J875" s="14"/>
      <c r="K875" s="14"/>
      <c r="L875" s="14"/>
      <c r="M875" s="14"/>
      <c r="N875" s="14"/>
      <c r="O875" s="14"/>
      <c r="P875" s="14"/>
      <c r="Q875" s="14"/>
      <c r="R875" s="14"/>
      <c r="S875" s="14"/>
      <c r="T875" s="92">
        <v>-229722.80000000002</v>
      </c>
      <c r="U875" s="93"/>
      <c r="V875" s="105"/>
      <c r="W875" s="14"/>
      <c r="X875" s="93">
        <f>+-1216816+1269442</f>
        <v>52626</v>
      </c>
      <c r="Y875" s="105"/>
      <c r="Z875" s="105"/>
      <c r="AA875" s="14"/>
      <c r="AB875" s="98"/>
      <c r="AC875" s="98"/>
      <c r="AD875" s="98"/>
      <c r="AE875" s="98"/>
    </row>
    <row r="876" spans="1:31" s="37" customFormat="1" ht="12.75" x14ac:dyDescent="0.2">
      <c r="B876" s="106" t="s">
        <v>535</v>
      </c>
      <c r="C876" s="14"/>
      <c r="D876" s="14"/>
      <c r="E876" s="14"/>
      <c r="F876" s="14"/>
      <c r="G876" s="14"/>
      <c r="H876" s="14"/>
      <c r="I876" s="14"/>
      <c r="J876" s="14"/>
      <c r="K876" s="14"/>
      <c r="L876" s="14"/>
      <c r="M876" s="14"/>
      <c r="N876" s="14"/>
      <c r="O876" s="14"/>
      <c r="P876" s="14"/>
      <c r="Q876" s="14"/>
      <c r="R876" s="14"/>
      <c r="S876" s="14"/>
      <c r="T876" s="92">
        <v>-102824.36999999994</v>
      </c>
      <c r="U876" s="93"/>
      <c r="V876" s="105"/>
      <c r="W876" s="14"/>
      <c r="X876" s="93">
        <v>100727</v>
      </c>
      <c r="Y876" s="105"/>
      <c r="Z876" s="105"/>
      <c r="AA876" s="14"/>
      <c r="AB876" s="98"/>
      <c r="AC876" s="98"/>
      <c r="AD876" s="98"/>
      <c r="AE876" s="98"/>
    </row>
    <row r="877" spans="1:31" s="37" customFormat="1" ht="12.75" x14ac:dyDescent="0.2">
      <c r="B877" s="106" t="s">
        <v>536</v>
      </c>
      <c r="C877" s="14"/>
      <c r="D877" s="14"/>
      <c r="E877" s="14"/>
      <c r="F877" s="14"/>
      <c r="G877" s="14"/>
      <c r="H877" s="14"/>
      <c r="I877" s="14"/>
      <c r="J877" s="14"/>
      <c r="K877" s="14"/>
      <c r="L877" s="14"/>
      <c r="M877" s="14"/>
      <c r="N877" s="14"/>
      <c r="O877" s="14"/>
      <c r="P877" s="14"/>
      <c r="Q877" s="14"/>
      <c r="R877" s="14"/>
      <c r="S877" s="14"/>
      <c r="T877" s="92">
        <v>668535.26</v>
      </c>
      <c r="U877" s="93"/>
      <c r="V877" s="105"/>
      <c r="W877" s="14"/>
      <c r="X877" s="93">
        <v>-1069224</v>
      </c>
      <c r="Y877" s="105"/>
      <c r="Z877" s="105"/>
      <c r="AA877" s="14"/>
      <c r="AB877" s="98"/>
      <c r="AC877" s="98"/>
      <c r="AD877" s="98"/>
      <c r="AE877" s="98"/>
    </row>
    <row r="878" spans="1:31" s="37" customFormat="1" ht="12.75" x14ac:dyDescent="0.2">
      <c r="B878" s="106" t="s">
        <v>314</v>
      </c>
      <c r="C878" s="14"/>
      <c r="D878" s="14"/>
      <c r="E878" s="14"/>
      <c r="F878" s="14"/>
      <c r="G878" s="14"/>
      <c r="H878" s="14"/>
      <c r="I878" s="14"/>
      <c r="J878" s="14"/>
      <c r="K878" s="14"/>
      <c r="L878" s="14"/>
      <c r="M878" s="14"/>
      <c r="N878" s="14"/>
      <c r="O878" s="14"/>
      <c r="P878" s="14"/>
      <c r="Q878" s="14"/>
      <c r="R878" s="14"/>
      <c r="S878" s="14"/>
      <c r="T878" s="92">
        <v>0</v>
      </c>
      <c r="U878" s="93"/>
      <c r="V878" s="105"/>
      <c r="W878" s="14"/>
      <c r="X878" s="105">
        <v>0</v>
      </c>
      <c r="Y878" s="105"/>
      <c r="Z878" s="105"/>
      <c r="AA878" s="14"/>
      <c r="AB878" s="98"/>
      <c r="AC878" s="98"/>
      <c r="AD878" s="98"/>
      <c r="AE878" s="98"/>
    </row>
    <row r="879" spans="1:31" s="37" customFormat="1" ht="13.5" thickBot="1" x14ac:dyDescent="0.25">
      <c r="B879" s="96" t="s">
        <v>537</v>
      </c>
      <c r="C879" s="14"/>
      <c r="D879" s="14"/>
      <c r="E879" s="14"/>
      <c r="F879" s="14"/>
      <c r="G879" s="14"/>
      <c r="H879" s="14"/>
      <c r="I879" s="14"/>
      <c r="J879" s="14"/>
      <c r="K879" s="14"/>
      <c r="L879" s="14"/>
      <c r="M879" s="14"/>
      <c r="N879" s="14"/>
      <c r="O879" s="14"/>
      <c r="P879" s="14"/>
      <c r="Q879" s="14"/>
      <c r="R879" s="14"/>
      <c r="S879" s="14"/>
      <c r="T879" s="107">
        <f>SUM(T872:T878)</f>
        <v>164757.76999999996</v>
      </c>
      <c r="U879" s="107"/>
      <c r="V879" s="107"/>
      <c r="W879" s="108"/>
      <c r="X879" s="107">
        <f>SUM(X872:X878)</f>
        <v>-1313693</v>
      </c>
      <c r="Y879" s="107"/>
      <c r="Z879" s="107"/>
      <c r="AA879" s="14"/>
      <c r="AB879" s="98"/>
      <c r="AC879" s="98"/>
      <c r="AD879" s="98"/>
      <c r="AE879" s="98"/>
    </row>
    <row r="880" spans="1:31" s="78" customFormat="1" ht="13.5" thickTop="1" x14ac:dyDescent="0.2">
      <c r="A880" s="76"/>
      <c r="B880" s="79"/>
      <c r="C880" s="79"/>
      <c r="D880" s="79"/>
      <c r="E880" s="79"/>
      <c r="F880" s="79"/>
      <c r="G880" s="79"/>
      <c r="H880" s="79"/>
      <c r="I880" s="79"/>
      <c r="J880" s="79"/>
      <c r="K880" s="79"/>
      <c r="L880" s="79"/>
      <c r="M880" s="79"/>
      <c r="N880" s="79"/>
      <c r="O880" s="79"/>
      <c r="P880" s="79"/>
      <c r="Q880" s="79"/>
      <c r="R880" s="79"/>
      <c r="S880" s="79"/>
      <c r="T880" s="80"/>
      <c r="U880" s="79"/>
      <c r="V880" s="79"/>
      <c r="W880" s="79"/>
      <c r="X880" s="80"/>
      <c r="Y880" s="79"/>
      <c r="Z880" s="79"/>
      <c r="AA880" s="79"/>
      <c r="AB880" s="77"/>
      <c r="AC880" s="77"/>
      <c r="AD880" s="77"/>
      <c r="AE880" s="77"/>
    </row>
    <row r="881" spans="1:31" s="78" customFormat="1" ht="12.75" x14ac:dyDescent="0.2">
      <c r="A881" s="76"/>
      <c r="B881" s="79"/>
      <c r="C881" s="79"/>
      <c r="D881" s="79"/>
      <c r="E881" s="79"/>
      <c r="F881" s="79"/>
      <c r="G881" s="79"/>
      <c r="H881" s="79"/>
      <c r="I881" s="79"/>
      <c r="J881" s="79"/>
      <c r="K881" s="79"/>
      <c r="L881" s="79"/>
      <c r="M881" s="79"/>
      <c r="N881" s="79"/>
      <c r="O881" s="79"/>
      <c r="P881" s="79"/>
      <c r="Q881" s="79"/>
      <c r="R881" s="79"/>
      <c r="S881" s="79"/>
      <c r="T881" s="80"/>
      <c r="U881" s="79"/>
      <c r="V881" s="79"/>
      <c r="W881" s="79"/>
      <c r="X881" s="80"/>
      <c r="Y881" s="79"/>
      <c r="Z881" s="79"/>
      <c r="AA881" s="79"/>
      <c r="AB881" s="77"/>
      <c r="AC881" s="77"/>
      <c r="AD881" s="77"/>
      <c r="AE881" s="77"/>
    </row>
    <row r="882" spans="1:31" ht="12.75" x14ac:dyDescent="0.2">
      <c r="B882" s="16"/>
      <c r="C882" s="16"/>
      <c r="D882" s="16"/>
      <c r="E882" s="16"/>
      <c r="F882" s="16"/>
      <c r="G882" s="16"/>
      <c r="H882" s="16"/>
      <c r="I882" s="16"/>
      <c r="J882" s="16"/>
      <c r="K882" s="16"/>
      <c r="L882" s="16"/>
      <c r="M882" s="16"/>
      <c r="N882" s="16"/>
      <c r="O882" s="16"/>
      <c r="P882" s="16"/>
      <c r="Q882" s="16"/>
      <c r="R882" s="16"/>
      <c r="S882" s="16"/>
      <c r="T882" s="75">
        <v>2021</v>
      </c>
      <c r="U882" s="82"/>
      <c r="V882" s="82"/>
      <c r="W882" s="16"/>
      <c r="X882" s="75">
        <v>2020</v>
      </c>
      <c r="Y882" s="82"/>
      <c r="Z882" s="82"/>
      <c r="AA882" s="16"/>
      <c r="AB882" s="36"/>
      <c r="AC882" s="36"/>
      <c r="AD882" s="36"/>
      <c r="AE882" s="36"/>
    </row>
    <row r="883" spans="1:31" ht="12.75" x14ac:dyDescent="0.2">
      <c r="B883" s="65"/>
      <c r="C883" s="65"/>
      <c r="D883" s="65"/>
      <c r="E883" s="65"/>
      <c r="F883" s="65"/>
      <c r="G883" s="65"/>
      <c r="H883" s="65"/>
      <c r="I883" s="65"/>
      <c r="J883" s="65"/>
      <c r="K883" s="65"/>
      <c r="L883" s="65"/>
      <c r="M883" s="65"/>
      <c r="N883" s="65"/>
      <c r="O883" s="65"/>
      <c r="P883" s="65"/>
      <c r="Q883" s="65"/>
      <c r="R883" s="65"/>
      <c r="S883" s="65"/>
      <c r="T883" s="74" t="s">
        <v>334</v>
      </c>
      <c r="U883" s="83"/>
      <c r="V883" s="83"/>
      <c r="W883" s="65"/>
      <c r="X883" s="110" t="s">
        <v>334</v>
      </c>
      <c r="Y883" s="83"/>
      <c r="Z883" s="83"/>
      <c r="AA883" s="16"/>
      <c r="AB883" s="36"/>
      <c r="AC883" s="36"/>
      <c r="AD883" s="36"/>
      <c r="AE883" s="36"/>
    </row>
    <row r="884" spans="1:31" ht="12.75" x14ac:dyDescent="0.2">
      <c r="B884" s="16"/>
      <c r="C884" s="16"/>
      <c r="D884" s="16"/>
      <c r="E884" s="16"/>
      <c r="F884" s="16"/>
      <c r="G884" s="16"/>
      <c r="H884" s="16"/>
      <c r="I884" s="16"/>
      <c r="J884" s="16"/>
      <c r="K884" s="16"/>
      <c r="L884" s="16"/>
      <c r="M884" s="16"/>
      <c r="N884" s="16"/>
      <c r="O884" s="16"/>
      <c r="P884" s="16"/>
      <c r="Q884" s="16"/>
      <c r="R884" s="16"/>
      <c r="S884" s="16"/>
      <c r="T884" s="84"/>
      <c r="U884" s="84"/>
      <c r="V884" s="84"/>
      <c r="W884" s="16"/>
      <c r="X884" s="111"/>
      <c r="Y884" s="84"/>
      <c r="Z884" s="84"/>
      <c r="AA884" s="16"/>
      <c r="AB884" s="36"/>
      <c r="AC884" s="36"/>
      <c r="AD884" s="36"/>
      <c r="AE884" s="36"/>
    </row>
    <row r="885" spans="1:31" ht="12.75" x14ac:dyDescent="0.2">
      <c r="B885" s="64" t="s">
        <v>538</v>
      </c>
      <c r="C885" s="16"/>
      <c r="D885" s="16"/>
      <c r="E885" s="16"/>
      <c r="F885" s="16"/>
      <c r="G885" s="16"/>
      <c r="H885" s="16"/>
      <c r="I885" s="16"/>
      <c r="J885" s="16"/>
      <c r="K885" s="16"/>
      <c r="L885" s="16"/>
      <c r="M885" s="16"/>
      <c r="N885" s="16"/>
      <c r="O885" s="16"/>
      <c r="P885" s="16"/>
      <c r="Q885" s="16"/>
      <c r="R885" s="16"/>
      <c r="S885" s="16"/>
      <c r="T885" s="84"/>
      <c r="U885" s="84"/>
      <c r="V885" s="84"/>
      <c r="W885" s="16"/>
      <c r="X885" s="111"/>
      <c r="Y885" s="84"/>
      <c r="Z885" s="84"/>
      <c r="AA885" s="16"/>
      <c r="AB885" s="36"/>
      <c r="AC885" s="36"/>
      <c r="AD885" s="36"/>
      <c r="AE885" s="36"/>
    </row>
    <row r="886" spans="1:31" ht="12.75" x14ac:dyDescent="0.2">
      <c r="B886" s="66" t="s">
        <v>537</v>
      </c>
      <c r="C886" s="16"/>
      <c r="D886" s="16"/>
      <c r="E886" s="16"/>
      <c r="F886" s="16"/>
      <c r="G886" s="16"/>
      <c r="H886" s="16"/>
      <c r="I886" s="16"/>
      <c r="J886" s="16"/>
      <c r="K886" s="16"/>
      <c r="L886" s="16"/>
      <c r="M886" s="16"/>
      <c r="N886" s="16"/>
      <c r="O886" s="16"/>
      <c r="P886" s="16"/>
      <c r="Q886" s="16"/>
      <c r="R886" s="16"/>
      <c r="S886" s="16"/>
      <c r="T886" s="85">
        <v>164757.76999999996</v>
      </c>
      <c r="U886" s="85"/>
      <c r="V886" s="85"/>
      <c r="W886" s="16"/>
      <c r="X886" s="103">
        <v>-1313693</v>
      </c>
      <c r="Y886" s="85"/>
      <c r="Z886" s="85"/>
      <c r="AA886" s="16"/>
      <c r="AB886" s="36"/>
      <c r="AC886" s="36"/>
      <c r="AD886" s="36"/>
      <c r="AE886" s="36"/>
    </row>
    <row r="887" spans="1:31" ht="12.75" x14ac:dyDescent="0.2">
      <c r="B887" s="66" t="s">
        <v>539</v>
      </c>
      <c r="C887" s="16"/>
      <c r="D887" s="16"/>
      <c r="E887" s="16"/>
      <c r="F887" s="16"/>
      <c r="G887" s="16"/>
      <c r="H887" s="16"/>
      <c r="I887" s="16"/>
      <c r="J887" s="16"/>
      <c r="K887" s="16"/>
      <c r="L887" s="16"/>
      <c r="M887" s="16"/>
      <c r="N887" s="16"/>
      <c r="O887" s="16"/>
      <c r="P887" s="16"/>
      <c r="Q887" s="16"/>
      <c r="R887" s="16"/>
      <c r="S887" s="16"/>
      <c r="T887" s="86">
        <v>-24214.019999999997</v>
      </c>
      <c r="U887" s="86"/>
      <c r="V887" s="86"/>
      <c r="W887" s="16"/>
      <c r="X887" s="105">
        <v>-16712</v>
      </c>
      <c r="Y887" s="86"/>
      <c r="Z887" s="86"/>
      <c r="AA887" s="16"/>
      <c r="AB887" s="36"/>
      <c r="AC887" s="36"/>
      <c r="AD887" s="36"/>
      <c r="AE887" s="36"/>
    </row>
    <row r="888" spans="1:31" ht="12.75" x14ac:dyDescent="0.2">
      <c r="B888" s="66" t="s">
        <v>540</v>
      </c>
      <c r="C888" s="16"/>
      <c r="D888" s="16"/>
      <c r="E888" s="16"/>
      <c r="F888" s="16"/>
      <c r="G888" s="16"/>
      <c r="H888" s="16"/>
      <c r="I888" s="16"/>
      <c r="J888" s="16"/>
      <c r="K888" s="16"/>
      <c r="L888" s="16"/>
      <c r="M888" s="16"/>
      <c r="N888" s="16"/>
      <c r="O888" s="16"/>
      <c r="P888" s="16"/>
      <c r="Q888" s="16"/>
      <c r="R888" s="16"/>
      <c r="S888" s="16"/>
      <c r="T888" s="86">
        <v>0.04</v>
      </c>
      <c r="U888" s="86"/>
      <c r="V888" s="86"/>
      <c r="W888" s="16"/>
      <c r="X888" s="105">
        <v>0.04</v>
      </c>
      <c r="Y888" s="86"/>
      <c r="Z888" s="86"/>
      <c r="AA888" s="16"/>
      <c r="AB888" s="36"/>
      <c r="AC888" s="36"/>
      <c r="AD888" s="36"/>
      <c r="AE888" s="36"/>
    </row>
    <row r="889" spans="1:31" ht="12.75" x14ac:dyDescent="0.2">
      <c r="B889" s="66" t="s">
        <v>541</v>
      </c>
      <c r="C889" s="16"/>
      <c r="D889" s="16"/>
      <c r="E889" s="16"/>
      <c r="F889" s="16"/>
      <c r="G889" s="16"/>
      <c r="H889" s="16"/>
      <c r="I889" s="16"/>
      <c r="J889" s="16"/>
      <c r="K889" s="16"/>
      <c r="L889" s="16"/>
      <c r="M889" s="16"/>
      <c r="N889" s="16"/>
      <c r="O889" s="16"/>
      <c r="P889" s="16"/>
      <c r="Q889" s="16"/>
      <c r="R889" s="16"/>
      <c r="S889" s="16"/>
      <c r="T889" s="86">
        <v>0</v>
      </c>
      <c r="U889" s="86"/>
      <c r="V889" s="86"/>
      <c r="W889" s="16"/>
      <c r="X889" s="105">
        <v>0</v>
      </c>
      <c r="Y889" s="86"/>
      <c r="Z889" s="86"/>
      <c r="AA889" s="16"/>
      <c r="AB889" s="36"/>
      <c r="AC889" s="36"/>
      <c r="AD889" s="36"/>
      <c r="AE889" s="36"/>
    </row>
    <row r="890" spans="1:31" ht="12.75" x14ac:dyDescent="0.2">
      <c r="B890" s="66" t="s">
        <v>514</v>
      </c>
      <c r="C890" s="16"/>
      <c r="D890" s="16"/>
      <c r="E890" s="16"/>
      <c r="F890" s="16"/>
      <c r="G890" s="16"/>
      <c r="H890" s="16"/>
      <c r="I890" s="16"/>
      <c r="J890" s="16"/>
      <c r="K890" s="16"/>
      <c r="L890" s="16"/>
      <c r="M890" s="16"/>
      <c r="N890" s="16"/>
      <c r="O890" s="16"/>
      <c r="P890" s="16"/>
      <c r="Q890" s="16"/>
      <c r="R890" s="16"/>
      <c r="S890" s="16"/>
      <c r="T890" s="87">
        <v>0</v>
      </c>
      <c r="U890" s="87"/>
      <c r="V890" s="87"/>
      <c r="W890" s="16"/>
      <c r="X890" s="112">
        <v>0</v>
      </c>
      <c r="Y890" s="87"/>
      <c r="Z890" s="87"/>
      <c r="AA890" s="16"/>
      <c r="AB890" s="36"/>
      <c r="AC890" s="36"/>
      <c r="AD890" s="36"/>
      <c r="AE890" s="36"/>
    </row>
    <row r="891" spans="1:31" ht="12.75" x14ac:dyDescent="0.2">
      <c r="B891" s="66" t="s">
        <v>542</v>
      </c>
      <c r="C891" s="16"/>
      <c r="D891" s="16"/>
      <c r="E891" s="16"/>
      <c r="F891" s="16"/>
      <c r="G891" s="16"/>
      <c r="H891" s="16"/>
      <c r="I891" s="16"/>
      <c r="J891" s="16"/>
      <c r="K891" s="16"/>
      <c r="L891" s="16"/>
      <c r="M891" s="16"/>
      <c r="N891" s="16"/>
      <c r="O891" s="16"/>
      <c r="P891" s="16"/>
      <c r="Q891" s="16"/>
      <c r="R891" s="16"/>
      <c r="S891" s="16"/>
      <c r="T891" s="86">
        <v>0</v>
      </c>
      <c r="U891" s="86"/>
      <c r="V891" s="86"/>
      <c r="W891" s="16"/>
      <c r="X891" s="105">
        <v>0</v>
      </c>
      <c r="Y891" s="86"/>
      <c r="Z891" s="86"/>
      <c r="AA891" s="16"/>
      <c r="AB891" s="36"/>
      <c r="AC891" s="36"/>
      <c r="AD891" s="36"/>
      <c r="AE891" s="36"/>
    </row>
    <row r="892" spans="1:31" ht="12.75" x14ac:dyDescent="0.2">
      <c r="B892" s="66" t="s">
        <v>543</v>
      </c>
      <c r="C892" s="16"/>
      <c r="D892" s="16"/>
      <c r="E892" s="16"/>
      <c r="F892" s="16"/>
      <c r="G892" s="16"/>
      <c r="H892" s="16"/>
      <c r="I892" s="16"/>
      <c r="J892" s="16"/>
      <c r="K892" s="16"/>
      <c r="L892" s="16"/>
      <c r="M892" s="16"/>
      <c r="N892" s="16"/>
      <c r="O892" s="16"/>
      <c r="P892" s="16"/>
      <c r="Q892" s="16"/>
      <c r="R892" s="16"/>
      <c r="S892" s="16"/>
      <c r="T892" s="86">
        <v>0</v>
      </c>
      <c r="U892" s="86"/>
      <c r="V892" s="86"/>
      <c r="W892" s="16"/>
      <c r="X892" s="105">
        <v>0</v>
      </c>
      <c r="Y892" s="86"/>
      <c r="Z892" s="86"/>
      <c r="AA892" s="16"/>
      <c r="AB892" s="36"/>
      <c r="AC892" s="36"/>
      <c r="AD892" s="36"/>
      <c r="AE892" s="36"/>
    </row>
    <row r="893" spans="1:31" ht="13.5" thickBot="1" x14ac:dyDescent="0.25">
      <c r="B893" s="64" t="s">
        <v>544</v>
      </c>
      <c r="C893" s="16"/>
      <c r="D893" s="16"/>
      <c r="E893" s="16"/>
      <c r="F893" s="16"/>
      <c r="G893" s="16"/>
      <c r="H893" s="16"/>
      <c r="I893" s="16"/>
      <c r="J893" s="16"/>
      <c r="K893" s="16"/>
      <c r="L893" s="16"/>
      <c r="M893" s="16"/>
      <c r="N893" s="16"/>
      <c r="O893" s="16"/>
      <c r="P893" s="16"/>
      <c r="Q893" s="16"/>
      <c r="R893" s="16"/>
      <c r="S893" s="16"/>
      <c r="T893" s="88">
        <f>SUM(T886:T892)</f>
        <v>140543.78999999998</v>
      </c>
      <c r="U893" s="88"/>
      <c r="V893" s="88"/>
      <c r="W893" s="67"/>
      <c r="X893" s="107">
        <f>SUM(X886:X892)</f>
        <v>-1330404.96</v>
      </c>
      <c r="Y893" s="88"/>
      <c r="Z893" s="88"/>
      <c r="AA893" s="16"/>
      <c r="AB893" s="36"/>
      <c r="AC893" s="36"/>
      <c r="AD893" s="36"/>
      <c r="AE893" s="36"/>
    </row>
    <row r="894" spans="1:31" ht="13.5" thickTop="1" x14ac:dyDescent="0.2">
      <c r="B894" s="64"/>
      <c r="C894" s="16"/>
      <c r="D894" s="16"/>
      <c r="E894" s="16"/>
      <c r="F894" s="16"/>
      <c r="G894" s="16"/>
      <c r="H894" s="16"/>
      <c r="I894" s="16"/>
      <c r="J894" s="16"/>
      <c r="K894" s="16"/>
      <c r="L894" s="16"/>
      <c r="M894" s="16"/>
      <c r="N894" s="16"/>
      <c r="O894" s="16"/>
      <c r="P894" s="16"/>
      <c r="Q894" s="16"/>
      <c r="R894" s="16"/>
      <c r="S894" s="16"/>
      <c r="T894" s="86"/>
      <c r="U894" s="86"/>
      <c r="V894" s="86"/>
      <c r="W894" s="16"/>
      <c r="X894" s="105"/>
      <c r="Y894" s="86"/>
      <c r="Z894" s="86"/>
      <c r="AA894" s="16"/>
      <c r="AB894" s="36"/>
      <c r="AC894" s="36"/>
      <c r="AD894" s="36"/>
      <c r="AE894" s="36"/>
    </row>
    <row r="895" spans="1:31" ht="12.75" x14ac:dyDescent="0.2">
      <c r="B895" s="64"/>
      <c r="C895" s="16"/>
      <c r="D895" s="16"/>
      <c r="E895" s="16"/>
      <c r="F895" s="16"/>
      <c r="G895" s="16"/>
      <c r="H895" s="16"/>
      <c r="I895" s="16"/>
      <c r="J895" s="16"/>
      <c r="K895" s="16"/>
      <c r="L895" s="16"/>
      <c r="M895" s="16"/>
      <c r="N895" s="16"/>
      <c r="O895" s="16"/>
      <c r="P895" s="16"/>
      <c r="Q895" s="16"/>
      <c r="R895" s="16"/>
      <c r="S895" s="16"/>
      <c r="T895" s="86"/>
      <c r="U895" s="86"/>
      <c r="V895" s="86"/>
      <c r="W895" s="16"/>
      <c r="X895" s="105"/>
      <c r="Y895" s="86"/>
      <c r="Z895" s="86"/>
      <c r="AA895" s="16"/>
      <c r="AB895" s="36"/>
      <c r="AC895" s="36"/>
      <c r="AD895" s="36"/>
      <c r="AE895" s="36"/>
    </row>
    <row r="896" spans="1:31" ht="12.75" x14ac:dyDescent="0.2">
      <c r="B896" s="64" t="s">
        <v>545</v>
      </c>
      <c r="C896" s="16"/>
      <c r="D896" s="16"/>
      <c r="E896" s="16"/>
      <c r="F896" s="16"/>
      <c r="G896" s="16"/>
      <c r="H896" s="16"/>
      <c r="I896" s="16"/>
      <c r="J896" s="16"/>
      <c r="K896" s="16"/>
      <c r="L896" s="16"/>
      <c r="M896" s="16"/>
      <c r="N896" s="16"/>
      <c r="O896" s="16"/>
      <c r="P896" s="16"/>
      <c r="Q896" s="16"/>
      <c r="R896" s="16"/>
      <c r="S896" s="16"/>
      <c r="T896" s="86"/>
      <c r="U896" s="86"/>
      <c r="V896" s="86"/>
      <c r="W896" s="16"/>
      <c r="X896" s="105"/>
      <c r="Y896" s="86"/>
      <c r="Z896" s="86"/>
      <c r="AA896" s="16"/>
      <c r="AB896" s="36"/>
      <c r="AC896" s="36"/>
      <c r="AD896" s="36"/>
      <c r="AE896" s="36"/>
    </row>
    <row r="897" spans="2:31" ht="12.75" x14ac:dyDescent="0.2">
      <c r="B897" s="66" t="s">
        <v>546</v>
      </c>
      <c r="C897" s="16"/>
      <c r="D897" s="16"/>
      <c r="E897" s="16"/>
      <c r="F897" s="16"/>
      <c r="G897" s="16"/>
      <c r="H897" s="16"/>
      <c r="I897" s="16"/>
      <c r="J897" s="16"/>
      <c r="K897" s="16"/>
      <c r="L897" s="16"/>
      <c r="M897" s="16"/>
      <c r="N897" s="16"/>
      <c r="O897" s="16"/>
      <c r="P897" s="16"/>
      <c r="Q897" s="16"/>
      <c r="R897" s="16"/>
      <c r="S897" s="16"/>
      <c r="T897" s="81">
        <v>-27847.550000000061</v>
      </c>
      <c r="U897" s="86"/>
      <c r="V897" s="86"/>
      <c r="W897" s="16"/>
      <c r="X897" s="93">
        <v>-2238</v>
      </c>
      <c r="Y897" s="86"/>
      <c r="Z897" s="86"/>
      <c r="AA897" s="16"/>
      <c r="AB897" s="36"/>
      <c r="AC897" s="36"/>
      <c r="AD897" s="36"/>
      <c r="AE897" s="36"/>
    </row>
    <row r="898" spans="2:31" ht="12.75" x14ac:dyDescent="0.2">
      <c r="B898" s="66" t="s">
        <v>547</v>
      </c>
      <c r="C898" s="16"/>
      <c r="D898" s="16"/>
      <c r="E898" s="16"/>
      <c r="F898" s="16"/>
      <c r="G898" s="16"/>
      <c r="H898" s="16"/>
      <c r="I898" s="16"/>
      <c r="J898" s="16"/>
      <c r="K898" s="16"/>
      <c r="L898" s="16"/>
      <c r="M898" s="16"/>
      <c r="N898" s="16"/>
      <c r="O898" s="16"/>
      <c r="P898" s="16"/>
      <c r="Q898" s="16"/>
      <c r="R898" s="16"/>
      <c r="S898" s="16"/>
      <c r="T898" s="81">
        <v>214419</v>
      </c>
      <c r="U898" s="86"/>
      <c r="V898" s="86"/>
      <c r="W898" s="16"/>
      <c r="X898" s="93">
        <v>2033335</v>
      </c>
      <c r="Y898" s="86"/>
      <c r="Z898" s="86"/>
      <c r="AA898" s="16"/>
      <c r="AB898" s="36"/>
      <c r="AC898" s="36"/>
      <c r="AD898" s="36"/>
      <c r="AE898" s="36"/>
    </row>
    <row r="899" spans="2:31" ht="12.75" x14ac:dyDescent="0.2">
      <c r="B899" s="66" t="s">
        <v>548</v>
      </c>
      <c r="C899" s="16"/>
      <c r="D899" s="16"/>
      <c r="E899" s="16"/>
      <c r="F899" s="16"/>
      <c r="G899" s="16"/>
      <c r="H899" s="16"/>
      <c r="I899" s="16"/>
      <c r="J899" s="16"/>
      <c r="K899" s="16"/>
      <c r="L899" s="16"/>
      <c r="M899" s="16"/>
      <c r="N899" s="16"/>
      <c r="O899" s="16"/>
      <c r="P899" s="16"/>
      <c r="Q899" s="16"/>
      <c r="R899" s="16"/>
      <c r="S899" s="16"/>
      <c r="T899" s="86">
        <v>0</v>
      </c>
      <c r="U899" s="86"/>
      <c r="V899" s="86"/>
      <c r="W899" s="16"/>
      <c r="X899" s="105">
        <v>0</v>
      </c>
      <c r="Y899" s="86"/>
      <c r="Z899" s="86"/>
      <c r="AA899" s="16"/>
      <c r="AB899" s="36"/>
      <c r="AC899" s="36"/>
      <c r="AD899" s="36"/>
      <c r="AE899" s="36"/>
    </row>
    <row r="900" spans="2:31" ht="12.75" x14ac:dyDescent="0.2">
      <c r="B900" s="66" t="s">
        <v>549</v>
      </c>
      <c r="C900" s="15"/>
      <c r="D900" s="15"/>
      <c r="E900" s="15"/>
      <c r="F900" s="15"/>
      <c r="G900" s="15"/>
      <c r="H900" s="15"/>
      <c r="I900" s="15"/>
      <c r="J900" s="15"/>
      <c r="K900" s="15"/>
      <c r="L900" s="15"/>
      <c r="M900" s="15"/>
      <c r="N900" s="15"/>
      <c r="O900" s="15"/>
      <c r="P900" s="15"/>
      <c r="Q900" s="15"/>
      <c r="R900" s="15"/>
      <c r="S900" s="15"/>
      <c r="T900" s="86">
        <v>0</v>
      </c>
      <c r="U900" s="86"/>
      <c r="V900" s="86"/>
      <c r="W900" s="15"/>
      <c r="X900" s="105">
        <v>0</v>
      </c>
      <c r="Y900" s="86"/>
      <c r="Z900" s="86"/>
      <c r="AA900" s="15"/>
      <c r="AB900" s="68"/>
      <c r="AC900" s="68"/>
      <c r="AD900" s="68"/>
      <c r="AE900" s="68"/>
    </row>
    <row r="901" spans="2:31" ht="12.75" x14ac:dyDescent="0.2">
      <c r="B901" s="66" t="s">
        <v>550</v>
      </c>
      <c r="C901" s="16"/>
      <c r="D901" s="16"/>
      <c r="E901" s="16"/>
      <c r="F901" s="16"/>
      <c r="G901" s="16"/>
      <c r="H901" s="16"/>
      <c r="I901" s="16"/>
      <c r="J901" s="16"/>
      <c r="K901" s="16"/>
      <c r="L901" s="16"/>
      <c r="M901" s="16"/>
      <c r="N901" s="16"/>
      <c r="O901" s="16"/>
      <c r="P901" s="16"/>
      <c r="Q901" s="16"/>
      <c r="R901" s="16"/>
      <c r="S901" s="16"/>
      <c r="T901" s="86">
        <v>0</v>
      </c>
      <c r="U901" s="86"/>
      <c r="V901" s="86"/>
      <c r="W901" s="16"/>
      <c r="X901" s="105">
        <v>0</v>
      </c>
      <c r="Y901" s="86"/>
      <c r="Z901" s="86"/>
      <c r="AA901" s="16"/>
      <c r="AB901" s="36"/>
      <c r="AC901" s="36"/>
      <c r="AD901" s="36"/>
      <c r="AE901" s="36"/>
    </row>
    <row r="902" spans="2:31" ht="13.5" thickBot="1" x14ac:dyDescent="0.25">
      <c r="B902" s="64" t="s">
        <v>551</v>
      </c>
      <c r="C902" s="16"/>
      <c r="D902" s="16"/>
      <c r="E902" s="16"/>
      <c r="F902" s="16"/>
      <c r="G902" s="16"/>
      <c r="H902" s="16"/>
      <c r="I902" s="16"/>
      <c r="J902" s="16"/>
      <c r="K902" s="16"/>
      <c r="L902" s="16"/>
      <c r="M902" s="16"/>
      <c r="N902" s="16"/>
      <c r="O902" s="16"/>
      <c r="P902" s="16"/>
      <c r="Q902" s="16"/>
      <c r="R902" s="16"/>
      <c r="S902" s="16"/>
      <c r="T902" s="88">
        <f>SUM(T897:T901)</f>
        <v>186571.44999999995</v>
      </c>
      <c r="U902" s="88"/>
      <c r="V902" s="88"/>
      <c r="W902" s="67"/>
      <c r="X902" s="107">
        <f>SUM(X897:X901)</f>
        <v>2031097</v>
      </c>
      <c r="Y902" s="88"/>
      <c r="Z902" s="88"/>
      <c r="AA902" s="16"/>
      <c r="AB902" s="36"/>
      <c r="AC902" s="36"/>
      <c r="AD902" s="36"/>
      <c r="AE902" s="36"/>
    </row>
    <row r="903" spans="2:31" ht="13.5" thickTop="1" x14ac:dyDescent="0.2">
      <c r="B903" s="64"/>
      <c r="C903" s="16"/>
      <c r="D903" s="16"/>
      <c r="E903" s="16"/>
      <c r="F903" s="16"/>
      <c r="G903" s="16"/>
      <c r="H903" s="16"/>
      <c r="I903" s="16"/>
      <c r="J903" s="16"/>
      <c r="K903" s="16"/>
      <c r="L903" s="16"/>
      <c r="M903" s="16"/>
      <c r="N903" s="16"/>
      <c r="O903" s="16"/>
      <c r="P903" s="16"/>
      <c r="Q903" s="16"/>
      <c r="R903" s="16"/>
      <c r="S903" s="16"/>
      <c r="T903" s="86"/>
      <c r="U903" s="86"/>
      <c r="V903" s="86"/>
      <c r="W903" s="16"/>
      <c r="X903" s="105"/>
      <c r="Y903" s="86"/>
      <c r="Z903" s="86"/>
      <c r="AA903" s="16"/>
      <c r="AB903" s="36"/>
      <c r="AC903" s="36"/>
      <c r="AD903" s="36"/>
      <c r="AE903" s="36"/>
    </row>
    <row r="904" spans="2:31" ht="12.75" x14ac:dyDescent="0.2">
      <c r="B904" s="64"/>
      <c r="C904" s="69"/>
      <c r="D904" s="69"/>
      <c r="E904" s="69"/>
      <c r="F904" s="69"/>
      <c r="G904" s="69"/>
      <c r="H904" s="69"/>
      <c r="I904" s="69"/>
      <c r="J904" s="69"/>
      <c r="K904" s="69"/>
      <c r="L904" s="69"/>
      <c r="M904" s="69"/>
      <c r="N904" s="69"/>
      <c r="O904" s="69"/>
      <c r="P904" s="69"/>
      <c r="Q904" s="69"/>
      <c r="R904" s="69"/>
      <c r="S904" s="69"/>
      <c r="T904" s="86"/>
      <c r="U904" s="86"/>
      <c r="V904" s="86"/>
      <c r="W904" s="69"/>
      <c r="X904" s="105"/>
      <c r="Y904" s="86"/>
      <c r="Z904" s="86"/>
      <c r="AA904" s="69"/>
      <c r="AB904" s="70"/>
      <c r="AC904" s="70"/>
      <c r="AD904" s="70"/>
      <c r="AE904" s="70"/>
    </row>
    <row r="905" spans="2:31" ht="12.75" x14ac:dyDescent="0.2">
      <c r="B905" s="64" t="s">
        <v>552</v>
      </c>
      <c r="C905" s="69"/>
      <c r="D905" s="69"/>
      <c r="E905" s="69"/>
      <c r="F905" s="69"/>
      <c r="G905" s="69"/>
      <c r="H905" s="69"/>
      <c r="I905" s="69"/>
      <c r="J905" s="69"/>
      <c r="K905" s="69"/>
      <c r="L905" s="69"/>
      <c r="M905" s="69"/>
      <c r="N905" s="69"/>
      <c r="O905" s="69"/>
      <c r="P905" s="69"/>
      <c r="Q905" s="69"/>
      <c r="R905" s="69"/>
      <c r="S905" s="69"/>
      <c r="T905" s="86"/>
      <c r="U905" s="86"/>
      <c r="V905" s="86"/>
      <c r="W905" s="69"/>
      <c r="X905" s="105"/>
      <c r="Y905" s="86"/>
      <c r="Z905" s="86"/>
      <c r="AA905" s="69"/>
      <c r="AB905" s="70"/>
      <c r="AC905" s="70"/>
      <c r="AD905" s="70"/>
      <c r="AE905" s="70"/>
    </row>
    <row r="906" spans="2:31" ht="12.75" x14ac:dyDescent="0.2">
      <c r="B906" s="66" t="s">
        <v>553</v>
      </c>
      <c r="C906" s="69"/>
      <c r="D906" s="69"/>
      <c r="E906" s="69"/>
      <c r="F906" s="69"/>
      <c r="G906" s="69"/>
      <c r="H906" s="69"/>
      <c r="I906" s="69"/>
      <c r="J906" s="69"/>
      <c r="K906" s="69"/>
      <c r="L906" s="69"/>
      <c r="M906" s="69"/>
      <c r="N906" s="69"/>
      <c r="O906" s="69"/>
      <c r="P906" s="69"/>
      <c r="Q906" s="69"/>
      <c r="R906" s="69"/>
      <c r="S906" s="69"/>
      <c r="T906" s="81">
        <v>0</v>
      </c>
      <c r="U906" s="86"/>
      <c r="V906" s="86"/>
      <c r="W906" s="69"/>
      <c r="X906" s="93">
        <v>0</v>
      </c>
      <c r="Y906" s="86"/>
      <c r="Z906" s="86"/>
      <c r="AA906" s="69"/>
      <c r="AB906" s="70"/>
      <c r="AC906" s="70"/>
      <c r="AD906" s="70"/>
      <c r="AE906" s="70"/>
    </row>
    <row r="907" spans="2:31" ht="12.75" x14ac:dyDescent="0.2">
      <c r="B907" s="66" t="s">
        <v>554</v>
      </c>
      <c r="C907" s="16"/>
      <c r="D907" s="16"/>
      <c r="E907" s="16"/>
      <c r="F907" s="16"/>
      <c r="G907" s="16"/>
      <c r="H907" s="16"/>
      <c r="I907" s="16"/>
      <c r="J907" s="16"/>
      <c r="K907" s="16"/>
      <c r="L907" s="16"/>
      <c r="M907" s="16"/>
      <c r="N907" s="16"/>
      <c r="O907" s="16"/>
      <c r="P907" s="16"/>
      <c r="Q907" s="16"/>
      <c r="R907" s="16"/>
      <c r="S907" s="16"/>
      <c r="T907" s="81">
        <v>-324431.45000000007</v>
      </c>
      <c r="U907" s="86"/>
      <c r="V907" s="86"/>
      <c r="W907" s="16"/>
      <c r="X907" s="93">
        <v>-723832</v>
      </c>
      <c r="Y907" s="86"/>
      <c r="Z907" s="86"/>
      <c r="AA907" s="16"/>
      <c r="AB907" s="36"/>
      <c r="AC907" s="36"/>
      <c r="AD907" s="36"/>
      <c r="AE907" s="36"/>
    </row>
    <row r="908" spans="2:31" ht="12.75" x14ac:dyDescent="0.2">
      <c r="B908" s="66" t="s">
        <v>555</v>
      </c>
      <c r="C908" s="15"/>
      <c r="D908" s="15"/>
      <c r="E908" s="15"/>
      <c r="F908" s="15"/>
      <c r="G908" s="15"/>
      <c r="H908" s="15"/>
      <c r="I908" s="15"/>
      <c r="J908" s="15"/>
      <c r="K908" s="15"/>
      <c r="L908" s="15"/>
      <c r="M908" s="15"/>
      <c r="N908" s="15"/>
      <c r="O908" s="15"/>
      <c r="P908" s="15"/>
      <c r="Q908" s="15"/>
      <c r="R908" s="15"/>
      <c r="S908" s="15"/>
      <c r="T908" s="81">
        <v>40000</v>
      </c>
      <c r="U908" s="86"/>
      <c r="V908" s="86"/>
      <c r="W908" s="15"/>
      <c r="X908" s="93">
        <v>0</v>
      </c>
      <c r="Y908" s="86"/>
      <c r="Z908" s="86"/>
      <c r="AA908" s="15"/>
      <c r="AB908" s="68"/>
      <c r="AC908" s="68"/>
      <c r="AD908" s="68"/>
      <c r="AE908" s="68"/>
    </row>
    <row r="909" spans="2:31" ht="12.75" x14ac:dyDescent="0.2">
      <c r="B909" s="66" t="s">
        <v>556</v>
      </c>
      <c r="C909" s="16"/>
      <c r="D909" s="16"/>
      <c r="E909" s="16"/>
      <c r="F909" s="16"/>
      <c r="G909" s="16"/>
      <c r="H909" s="16"/>
      <c r="I909" s="16"/>
      <c r="J909" s="16"/>
      <c r="K909" s="16"/>
      <c r="L909" s="16"/>
      <c r="M909" s="16"/>
      <c r="N909" s="16"/>
      <c r="O909" s="16"/>
      <c r="P909" s="16"/>
      <c r="Q909" s="16"/>
      <c r="R909" s="16"/>
      <c r="S909" s="16"/>
      <c r="T909" s="81">
        <v>-15000</v>
      </c>
      <c r="U909" s="86"/>
      <c r="V909" s="86"/>
      <c r="W909" s="16"/>
      <c r="X909" s="93">
        <v>0</v>
      </c>
      <c r="Y909" s="86"/>
      <c r="Z909" s="86"/>
      <c r="AA909" s="16"/>
      <c r="AB909" s="36"/>
      <c r="AC909" s="36"/>
      <c r="AD909" s="36"/>
      <c r="AE909" s="36"/>
    </row>
    <row r="910" spans="2:31" ht="13.5" thickBot="1" x14ac:dyDescent="0.25">
      <c r="B910" s="64" t="s">
        <v>557</v>
      </c>
      <c r="C910" s="16"/>
      <c r="D910" s="16"/>
      <c r="E910" s="16"/>
      <c r="F910" s="16"/>
      <c r="G910" s="16"/>
      <c r="H910" s="16"/>
      <c r="I910" s="16"/>
      <c r="J910" s="16"/>
      <c r="K910" s="16"/>
      <c r="L910" s="16"/>
      <c r="M910" s="16"/>
      <c r="N910" s="16"/>
      <c r="O910" s="16"/>
      <c r="P910" s="16"/>
      <c r="Q910" s="16"/>
      <c r="R910" s="16"/>
      <c r="S910" s="16"/>
      <c r="T910" s="88">
        <f>SUM(T907:T909)</f>
        <v>-299431.45000000007</v>
      </c>
      <c r="U910" s="88"/>
      <c r="V910" s="88"/>
      <c r="W910" s="67"/>
      <c r="X910" s="88">
        <f>SUM(X907:X909)</f>
        <v>-723832</v>
      </c>
      <c r="Y910" s="88"/>
      <c r="Z910" s="88"/>
      <c r="AA910" s="16"/>
      <c r="AB910" s="36"/>
      <c r="AC910" s="36"/>
      <c r="AD910" s="36"/>
      <c r="AE910" s="36"/>
    </row>
    <row r="911" spans="2:31" ht="13.5" thickTop="1" x14ac:dyDescent="0.2">
      <c r="B911" s="64"/>
      <c r="C911" s="16"/>
      <c r="D911" s="16"/>
      <c r="E911" s="16"/>
      <c r="F911" s="16"/>
      <c r="G911" s="16"/>
      <c r="H911" s="16"/>
      <c r="I911" s="16"/>
      <c r="J911" s="16"/>
      <c r="K911" s="16"/>
      <c r="L911" s="16"/>
      <c r="M911" s="16"/>
      <c r="N911" s="16"/>
      <c r="O911" s="16"/>
      <c r="P911" s="16"/>
      <c r="Q911" s="16"/>
      <c r="R911" s="16"/>
      <c r="S911" s="16"/>
      <c r="T911" s="86"/>
      <c r="U911" s="86"/>
      <c r="V911" s="86"/>
      <c r="W911" s="16"/>
      <c r="X911" s="86"/>
      <c r="Y911" s="86"/>
      <c r="Z911" s="86"/>
      <c r="AA911" s="16"/>
      <c r="AB911" s="36"/>
      <c r="AC911" s="36"/>
      <c r="AD911" s="36"/>
      <c r="AE911" s="36"/>
    </row>
    <row r="912" spans="2:31" ht="12.75" x14ac:dyDescent="0.2">
      <c r="B912" s="66" t="s">
        <v>558</v>
      </c>
      <c r="C912" s="16"/>
      <c r="D912" s="16"/>
      <c r="E912" s="16"/>
      <c r="F912" s="16"/>
      <c r="G912" s="16"/>
      <c r="H912" s="16"/>
      <c r="I912" s="16"/>
      <c r="J912" s="16"/>
      <c r="K912" s="16"/>
      <c r="L912" s="16"/>
      <c r="M912" s="16"/>
      <c r="N912" s="16"/>
      <c r="O912" s="16"/>
      <c r="P912" s="16"/>
      <c r="Q912" s="16"/>
      <c r="R912" s="16"/>
      <c r="S912" s="16"/>
      <c r="T912" s="86">
        <v>0</v>
      </c>
      <c r="U912" s="86"/>
      <c r="V912" s="86"/>
      <c r="W912" s="16"/>
      <c r="X912" s="86">
        <v>0</v>
      </c>
      <c r="Y912" s="86"/>
      <c r="Z912" s="86"/>
      <c r="AA912" s="16"/>
      <c r="AB912" s="36"/>
      <c r="AC912" s="36"/>
      <c r="AD912" s="36"/>
      <c r="AE912" s="36"/>
    </row>
    <row r="913" spans="1:31" ht="12" x14ac:dyDescent="0.2">
      <c r="B913" s="71"/>
      <c r="C913" s="36"/>
      <c r="D913" s="36"/>
      <c r="E913" s="36"/>
      <c r="F913" s="36"/>
      <c r="G913" s="36"/>
      <c r="H913" s="36"/>
      <c r="I913" s="36"/>
      <c r="J913" s="36"/>
      <c r="K913" s="36"/>
      <c r="L913" s="36"/>
      <c r="M913" s="36"/>
      <c r="N913" s="36"/>
      <c r="O913" s="36"/>
      <c r="P913" s="36"/>
      <c r="Q913" s="36"/>
      <c r="R913" s="36"/>
      <c r="S913" s="36"/>
      <c r="T913" s="89"/>
      <c r="U913" s="89"/>
      <c r="V913" s="89"/>
      <c r="W913" s="36"/>
      <c r="X913" s="89"/>
      <c r="Y913" s="89"/>
      <c r="Z913" s="89"/>
      <c r="AA913" s="36"/>
      <c r="AB913" s="36"/>
      <c r="AC913" s="36"/>
      <c r="AD913" s="36"/>
      <c r="AE913" s="36"/>
    </row>
    <row r="914" spans="1:31" ht="12.75" x14ac:dyDescent="0.2">
      <c r="B914" s="64" t="s">
        <v>559</v>
      </c>
      <c r="C914" s="16"/>
      <c r="D914" s="16"/>
      <c r="E914" s="16"/>
      <c r="F914" s="16"/>
      <c r="G914" s="16"/>
      <c r="H914" s="16"/>
      <c r="I914" s="16"/>
      <c r="J914" s="16"/>
      <c r="K914" s="16"/>
      <c r="L914" s="16"/>
      <c r="M914" s="16"/>
      <c r="N914" s="16"/>
      <c r="O914" s="16"/>
      <c r="P914" s="16"/>
      <c r="Q914" s="16"/>
      <c r="R914" s="16"/>
      <c r="S914" s="16"/>
      <c r="T914" s="85">
        <v>27684</v>
      </c>
      <c r="U914" s="85"/>
      <c r="V914" s="85"/>
      <c r="W914" s="16"/>
      <c r="X914" s="85">
        <f>+X910+X902+X893</f>
        <v>-23139.959999999963</v>
      </c>
      <c r="Y914" s="85"/>
      <c r="Z914" s="85"/>
      <c r="AA914" s="16"/>
      <c r="AB914" s="16"/>
      <c r="AC914" s="16"/>
      <c r="AD914" s="16"/>
      <c r="AE914" s="16"/>
    </row>
    <row r="915" spans="1:31" ht="12.75" x14ac:dyDescent="0.2">
      <c r="B915" s="66"/>
      <c r="C915" s="16"/>
      <c r="D915" s="16"/>
      <c r="E915" s="16"/>
      <c r="F915" s="16"/>
      <c r="G915" s="16"/>
      <c r="H915" s="16"/>
      <c r="I915" s="16"/>
      <c r="J915" s="16"/>
      <c r="K915" s="16"/>
      <c r="L915" s="16"/>
      <c r="M915" s="16"/>
      <c r="N915" s="16"/>
      <c r="O915" s="16"/>
      <c r="P915" s="16"/>
      <c r="Q915" s="16"/>
      <c r="R915" s="16"/>
      <c r="S915" s="16"/>
      <c r="T915" s="86"/>
      <c r="U915" s="86"/>
      <c r="V915" s="86"/>
      <c r="W915" s="16"/>
      <c r="X915" s="86"/>
      <c r="Y915" s="86"/>
      <c r="Z915" s="86"/>
      <c r="AA915" s="16"/>
      <c r="AB915" s="16"/>
      <c r="AC915" s="16"/>
      <c r="AD915" s="16"/>
      <c r="AE915" s="16"/>
    </row>
    <row r="916" spans="1:31" ht="12.75" x14ac:dyDescent="0.2">
      <c r="B916" s="66" t="s">
        <v>560</v>
      </c>
      <c r="C916" s="16"/>
      <c r="D916" s="16"/>
      <c r="E916" s="16"/>
      <c r="F916" s="16"/>
      <c r="G916" s="16"/>
      <c r="H916" s="16"/>
      <c r="I916" s="16"/>
      <c r="J916" s="16"/>
      <c r="K916" s="16"/>
      <c r="L916" s="16"/>
      <c r="M916" s="16"/>
      <c r="N916" s="16"/>
      <c r="O916" s="16"/>
      <c r="P916" s="16"/>
      <c r="Q916" s="16"/>
      <c r="R916" s="16"/>
      <c r="S916" s="16"/>
      <c r="T916" s="86">
        <v>4707</v>
      </c>
      <c r="U916" s="86"/>
      <c r="V916" s="86"/>
      <c r="W916" s="16"/>
      <c r="X916" s="86">
        <v>32391</v>
      </c>
      <c r="Y916" s="86"/>
      <c r="Z916" s="86"/>
      <c r="AA916" s="16"/>
      <c r="AB916" s="16"/>
      <c r="AC916" s="16"/>
      <c r="AD916" s="16"/>
      <c r="AE916" s="16"/>
    </row>
    <row r="917" spans="1:31" ht="13.5" thickBot="1" x14ac:dyDescent="0.25">
      <c r="B917" s="64" t="s">
        <v>561</v>
      </c>
      <c r="C917" s="16"/>
      <c r="D917" s="16"/>
      <c r="E917" s="16"/>
      <c r="F917" s="16"/>
      <c r="G917" s="16"/>
      <c r="H917" s="16"/>
      <c r="I917" s="16"/>
      <c r="J917" s="16"/>
      <c r="K917" s="16"/>
      <c r="L917" s="16"/>
      <c r="M917" s="16"/>
      <c r="N917" s="16"/>
      <c r="O917" s="16"/>
      <c r="P917" s="16"/>
      <c r="Q917" s="16"/>
      <c r="R917" s="16"/>
      <c r="S917" s="16"/>
      <c r="T917" s="88">
        <f>SUM(T914:T916)</f>
        <v>32391</v>
      </c>
      <c r="U917" s="88"/>
      <c r="V917" s="88"/>
      <c r="W917" s="67"/>
      <c r="X917" s="88">
        <f>SUM(X914:X916)</f>
        <v>9251.0400000000373</v>
      </c>
      <c r="Y917" s="88"/>
      <c r="Z917" s="88"/>
      <c r="AA917" s="16"/>
      <c r="AB917" s="16"/>
      <c r="AC917" s="16"/>
      <c r="AD917" s="16"/>
      <c r="AE917" s="16"/>
    </row>
    <row r="918" spans="1:31" ht="13.5" thickTop="1" x14ac:dyDescent="0.2">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row>
    <row r="921" spans="1:31" ht="14.25" customHeight="1" x14ac:dyDescent="0.2">
      <c r="A921" s="38"/>
      <c r="B921" s="24" t="s">
        <v>562</v>
      </c>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3" spans="1:31" s="16" customFormat="1" ht="12.75" x14ac:dyDescent="0.2">
      <c r="A923" s="14"/>
      <c r="B923" s="16" t="s">
        <v>591</v>
      </c>
    </row>
    <row r="924" spans="1:31" s="16" customFormat="1" ht="12.75" x14ac:dyDescent="0.2">
      <c r="A924" s="14"/>
      <c r="B924" s="16" t="s">
        <v>583</v>
      </c>
    </row>
    <row r="925" spans="1:31" s="16" customFormat="1" ht="12.75" x14ac:dyDescent="0.2">
      <c r="A925" s="14"/>
      <c r="B925" s="16" t="s">
        <v>592</v>
      </c>
    </row>
    <row r="926" spans="1:31" s="16" customFormat="1" ht="12.75" x14ac:dyDescent="0.2">
      <c r="A926" s="14"/>
      <c r="B926" s="16" t="s">
        <v>589</v>
      </c>
    </row>
    <row r="927" spans="1:31" s="16" customFormat="1" ht="12.75" x14ac:dyDescent="0.2">
      <c r="A927" s="14"/>
      <c r="B927" s="16" t="s">
        <v>590</v>
      </c>
    </row>
    <row r="928" spans="1:31" s="16" customFormat="1" ht="12.75" x14ac:dyDescent="0.2">
      <c r="A928" s="14"/>
      <c r="B928" s="16" t="s">
        <v>588</v>
      </c>
    </row>
    <row r="929" spans="1:1" s="16" customFormat="1" ht="12.75" x14ac:dyDescent="0.2">
      <c r="A929" s="14"/>
    </row>
    <row r="930" spans="1:1" s="16" customFormat="1" ht="12.75" x14ac:dyDescent="0.2">
      <c r="A930" s="14"/>
    </row>
    <row r="931" spans="1:1" s="16" customFormat="1" ht="12.75" x14ac:dyDescent="0.2">
      <c r="A931" s="14"/>
    </row>
    <row r="932" spans="1:1" s="16" customFormat="1" ht="12.75" x14ac:dyDescent="0.2">
      <c r="A932" s="14"/>
    </row>
    <row r="933" spans="1:1" s="16" customFormat="1" ht="12.75" x14ac:dyDescent="0.2">
      <c r="A933" s="14"/>
    </row>
    <row r="934" spans="1:1" s="16" customFormat="1" ht="12.75" x14ac:dyDescent="0.2">
      <c r="A934" s="14"/>
    </row>
    <row r="936" spans="1:1" s="16" customFormat="1" ht="12.75" x14ac:dyDescent="0.2">
      <c r="A936" s="14"/>
    </row>
    <row r="937" spans="1:1" s="16" customFormat="1" ht="12.75" x14ac:dyDescent="0.2">
      <c r="A937" s="14"/>
    </row>
    <row r="938" spans="1:1" s="16" customFormat="1" ht="12.75" x14ac:dyDescent="0.2">
      <c r="A938" s="14"/>
    </row>
    <row r="939" spans="1:1" s="16" customFormat="1" ht="12.75" x14ac:dyDescent="0.2">
      <c r="A939" s="14"/>
    </row>
    <row r="940" spans="1:1" s="16" customFormat="1" ht="12.75" x14ac:dyDescent="0.2">
      <c r="A940" s="14"/>
    </row>
    <row r="941" spans="1:1" s="16" customFormat="1" ht="12.75" x14ac:dyDescent="0.2">
      <c r="A941" s="14"/>
    </row>
    <row r="942" spans="1:1" s="16" customFormat="1" ht="12.75" x14ac:dyDescent="0.2">
      <c r="A942" s="14"/>
    </row>
    <row r="943" spans="1:1" s="16" customFormat="1" ht="12.75" x14ac:dyDescent="0.2">
      <c r="A943" s="14"/>
    </row>
    <row r="944" spans="1:1" s="16" customFormat="1" ht="12.75" x14ac:dyDescent="0.2">
      <c r="A944" s="14"/>
    </row>
    <row r="945" spans="1:1" s="16" customFormat="1" ht="12.75" x14ac:dyDescent="0.2">
      <c r="A945" s="14"/>
    </row>
    <row r="946" spans="1:1" s="16" customFormat="1" ht="12.75" x14ac:dyDescent="0.2">
      <c r="A946" s="14"/>
    </row>
    <row r="947" spans="1:1" s="16" customFormat="1" ht="12.75" x14ac:dyDescent="0.2">
      <c r="A947" s="14"/>
    </row>
    <row r="948" spans="1:1" s="16" customFormat="1" ht="12.75" x14ac:dyDescent="0.2">
      <c r="A948" s="14"/>
    </row>
    <row r="949" spans="1:1" s="16" customFormat="1" ht="12.75" x14ac:dyDescent="0.2">
      <c r="A949" s="14"/>
    </row>
    <row r="950" spans="1:1" s="16" customFormat="1" ht="12.75" x14ac:dyDescent="0.2">
      <c r="A950" s="14"/>
    </row>
    <row r="951" spans="1:1" s="16" customFormat="1" ht="12.75" x14ac:dyDescent="0.2">
      <c r="A951" s="14"/>
    </row>
  </sheetData>
  <mergeCells count="2305">
    <mergeCell ref="B518:F518"/>
    <mergeCell ref="G518:K518"/>
    <mergeCell ref="L518:P518"/>
    <mergeCell ref="Q518:U518"/>
    <mergeCell ref="V518:Z518"/>
    <mergeCell ref="AA518:AE518"/>
    <mergeCell ref="B515:F515"/>
    <mergeCell ref="G515:K515"/>
    <mergeCell ref="L515:P515"/>
    <mergeCell ref="Q515:U515"/>
    <mergeCell ref="V515:Z515"/>
    <mergeCell ref="AA515:AE515"/>
    <mergeCell ref="B516:F516"/>
    <mergeCell ref="G516:K516"/>
    <mergeCell ref="L516:P516"/>
    <mergeCell ref="Q516:U516"/>
    <mergeCell ref="V516:Z516"/>
    <mergeCell ref="AA516:AE516"/>
    <mergeCell ref="B517:F517"/>
    <mergeCell ref="G517:K517"/>
    <mergeCell ref="L517:P517"/>
    <mergeCell ref="Q517:U517"/>
    <mergeCell ref="V517:Z517"/>
    <mergeCell ref="AA517:AE517"/>
    <mergeCell ref="B512:F512"/>
    <mergeCell ref="G512:K512"/>
    <mergeCell ref="L512:P512"/>
    <mergeCell ref="Q512:U512"/>
    <mergeCell ref="V512:Z512"/>
    <mergeCell ref="AA512:AE512"/>
    <mergeCell ref="B513:F513"/>
    <mergeCell ref="G513:K513"/>
    <mergeCell ref="L513:P513"/>
    <mergeCell ref="Q513:U513"/>
    <mergeCell ref="V513:Z513"/>
    <mergeCell ref="AA513:AE513"/>
    <mergeCell ref="B514:F514"/>
    <mergeCell ref="G514:K514"/>
    <mergeCell ref="L514:P514"/>
    <mergeCell ref="Q514:U514"/>
    <mergeCell ref="V514:Z514"/>
    <mergeCell ref="AA514:AE514"/>
    <mergeCell ref="B509:F509"/>
    <mergeCell ref="G509:K509"/>
    <mergeCell ref="L509:P509"/>
    <mergeCell ref="Q509:U509"/>
    <mergeCell ref="V509:Z509"/>
    <mergeCell ref="AA509:AE509"/>
    <mergeCell ref="B510:F510"/>
    <mergeCell ref="G510:K510"/>
    <mergeCell ref="L510:P510"/>
    <mergeCell ref="Q510:U510"/>
    <mergeCell ref="V510:Z510"/>
    <mergeCell ref="AA510:AE510"/>
    <mergeCell ref="B511:F511"/>
    <mergeCell ref="G511:K511"/>
    <mergeCell ref="L511:P511"/>
    <mergeCell ref="Q511:U511"/>
    <mergeCell ref="V511:Z511"/>
    <mergeCell ref="AA511:AE511"/>
    <mergeCell ref="B351:AE351"/>
    <mergeCell ref="B352:E352"/>
    <mergeCell ref="F352:H352"/>
    <mergeCell ref="I352:K352"/>
    <mergeCell ref="L352:N352"/>
    <mergeCell ref="O352:Q352"/>
    <mergeCell ref="R352:T352"/>
    <mergeCell ref="U352:W352"/>
    <mergeCell ref="X352:Z352"/>
    <mergeCell ref="AA352:AC352"/>
    <mergeCell ref="AD352:AE352"/>
    <mergeCell ref="B353:E353"/>
    <mergeCell ref="F353:H353"/>
    <mergeCell ref="I353:K353"/>
    <mergeCell ref="L353:N353"/>
    <mergeCell ref="O353:Q353"/>
    <mergeCell ref="R353:T353"/>
    <mergeCell ref="U353:W353"/>
    <mergeCell ref="X353:Z353"/>
    <mergeCell ref="AA353:AC353"/>
    <mergeCell ref="AD353:AE353"/>
    <mergeCell ref="B349:E349"/>
    <mergeCell ref="F349:H349"/>
    <mergeCell ref="I349:K349"/>
    <mergeCell ref="L349:N349"/>
    <mergeCell ref="O349:Q349"/>
    <mergeCell ref="R349:T349"/>
    <mergeCell ref="U349:W349"/>
    <mergeCell ref="X349:Z349"/>
    <mergeCell ref="AA349:AC349"/>
    <mergeCell ref="AD349:AE349"/>
    <mergeCell ref="B350:E350"/>
    <mergeCell ref="F350:H350"/>
    <mergeCell ref="I350:K350"/>
    <mergeCell ref="L350:N350"/>
    <mergeCell ref="O350:Q350"/>
    <mergeCell ref="R350:T350"/>
    <mergeCell ref="U350:W350"/>
    <mergeCell ref="X350:Z350"/>
    <mergeCell ref="AA350:AC350"/>
    <mergeCell ref="AD350:AE350"/>
    <mergeCell ref="B347:E347"/>
    <mergeCell ref="F347:H347"/>
    <mergeCell ref="I347:K347"/>
    <mergeCell ref="L347:N347"/>
    <mergeCell ref="O347:Q347"/>
    <mergeCell ref="R347:T347"/>
    <mergeCell ref="U347:W347"/>
    <mergeCell ref="X347:Z347"/>
    <mergeCell ref="AA347:AC347"/>
    <mergeCell ref="AD347:AE347"/>
    <mergeCell ref="B348:E348"/>
    <mergeCell ref="F348:H348"/>
    <mergeCell ref="I348:K348"/>
    <mergeCell ref="L348:N348"/>
    <mergeCell ref="O348:Q348"/>
    <mergeCell ref="R348:T348"/>
    <mergeCell ref="U348:W348"/>
    <mergeCell ref="X348:Z348"/>
    <mergeCell ref="AA348:AC348"/>
    <mergeCell ref="AD348:AE348"/>
    <mergeCell ref="B344:E344"/>
    <mergeCell ref="F344:H344"/>
    <mergeCell ref="I344:K344"/>
    <mergeCell ref="L344:N344"/>
    <mergeCell ref="O344:Q344"/>
    <mergeCell ref="R344:T344"/>
    <mergeCell ref="U344:W344"/>
    <mergeCell ref="X344:Z344"/>
    <mergeCell ref="AA344:AC344"/>
    <mergeCell ref="AD344:AE344"/>
    <mergeCell ref="B345:AE345"/>
    <mergeCell ref="B346:E346"/>
    <mergeCell ref="F346:H346"/>
    <mergeCell ref="I346:K346"/>
    <mergeCell ref="L346:N346"/>
    <mergeCell ref="O346:Q346"/>
    <mergeCell ref="R346:T346"/>
    <mergeCell ref="U346:W346"/>
    <mergeCell ref="X346:Z346"/>
    <mergeCell ref="AA346:AC346"/>
    <mergeCell ref="AD346:AE346"/>
    <mergeCell ref="B342:E342"/>
    <mergeCell ref="F342:H342"/>
    <mergeCell ref="I342:K342"/>
    <mergeCell ref="L342:N342"/>
    <mergeCell ref="O342:Q342"/>
    <mergeCell ref="R342:T342"/>
    <mergeCell ref="U342:W342"/>
    <mergeCell ref="X342:Z342"/>
    <mergeCell ref="AA342:AC342"/>
    <mergeCell ref="AD342:AE342"/>
    <mergeCell ref="B343:E343"/>
    <mergeCell ref="F343:H343"/>
    <mergeCell ref="I343:K343"/>
    <mergeCell ref="L343:N343"/>
    <mergeCell ref="O343:Q343"/>
    <mergeCell ref="R343:T343"/>
    <mergeCell ref="U343:W343"/>
    <mergeCell ref="X343:Z343"/>
    <mergeCell ref="AA343:AC343"/>
    <mergeCell ref="AD343:AE343"/>
    <mergeCell ref="B339:AE339"/>
    <mergeCell ref="B340:E340"/>
    <mergeCell ref="F340:H340"/>
    <mergeCell ref="I340:K340"/>
    <mergeCell ref="L340:N340"/>
    <mergeCell ref="O340:Q340"/>
    <mergeCell ref="R340:T340"/>
    <mergeCell ref="U340:W340"/>
    <mergeCell ref="X340:Z340"/>
    <mergeCell ref="AA340:AC340"/>
    <mergeCell ref="AD340:AE340"/>
    <mergeCell ref="B341:E341"/>
    <mergeCell ref="F341:H341"/>
    <mergeCell ref="I341:K341"/>
    <mergeCell ref="L341:N341"/>
    <mergeCell ref="O341:Q341"/>
    <mergeCell ref="R341:T341"/>
    <mergeCell ref="U341:W341"/>
    <mergeCell ref="X341:Z341"/>
    <mergeCell ref="AA341:AC341"/>
    <mergeCell ref="AD341:AE341"/>
    <mergeCell ref="B337:E337"/>
    <mergeCell ref="F337:H337"/>
    <mergeCell ref="I337:K337"/>
    <mergeCell ref="L337:N337"/>
    <mergeCell ref="O337:Q337"/>
    <mergeCell ref="R337:T337"/>
    <mergeCell ref="U337:W337"/>
    <mergeCell ref="X337:Z337"/>
    <mergeCell ref="AA337:AC337"/>
    <mergeCell ref="AD337:AE337"/>
    <mergeCell ref="B338:E338"/>
    <mergeCell ref="F338:H338"/>
    <mergeCell ref="I338:K338"/>
    <mergeCell ref="L338:N338"/>
    <mergeCell ref="O338:Q338"/>
    <mergeCell ref="R338:T338"/>
    <mergeCell ref="U338:W338"/>
    <mergeCell ref="X338:Z338"/>
    <mergeCell ref="AA338:AC338"/>
    <mergeCell ref="AD338:AE338"/>
    <mergeCell ref="B335:E335"/>
    <mergeCell ref="F335:H335"/>
    <mergeCell ref="I335:K335"/>
    <mergeCell ref="L335:N335"/>
    <mergeCell ref="O335:Q335"/>
    <mergeCell ref="R335:T335"/>
    <mergeCell ref="U335:W335"/>
    <mergeCell ref="X335:Z335"/>
    <mergeCell ref="AA335:AC335"/>
    <mergeCell ref="AD335:AE335"/>
    <mergeCell ref="B336:E336"/>
    <mergeCell ref="F336:H336"/>
    <mergeCell ref="I336:K336"/>
    <mergeCell ref="L336:N336"/>
    <mergeCell ref="O336:Q336"/>
    <mergeCell ref="R336:T336"/>
    <mergeCell ref="U336:W336"/>
    <mergeCell ref="X336:Z336"/>
    <mergeCell ref="AA336:AC336"/>
    <mergeCell ref="AD336:AE336"/>
    <mergeCell ref="B284:G284"/>
    <mergeCell ref="B285:G285"/>
    <mergeCell ref="B286:G286"/>
    <mergeCell ref="B287:G287"/>
    <mergeCell ref="B288:AE288"/>
    <mergeCell ref="B289:G289"/>
    <mergeCell ref="B290:G290"/>
    <mergeCell ref="B291:G291"/>
    <mergeCell ref="B292:G292"/>
    <mergeCell ref="B293:G293"/>
    <mergeCell ref="B294:AE294"/>
    <mergeCell ref="B295:G295"/>
    <mergeCell ref="B296:G296"/>
    <mergeCell ref="B331:E332"/>
    <mergeCell ref="F331:AE331"/>
    <mergeCell ref="F332:H332"/>
    <mergeCell ref="I332:K332"/>
    <mergeCell ref="L332:N332"/>
    <mergeCell ref="O332:Q332"/>
    <mergeCell ref="R332:T332"/>
    <mergeCell ref="U332:W332"/>
    <mergeCell ref="X332:Z332"/>
    <mergeCell ref="AA332:AC332"/>
    <mergeCell ref="AD332:AE332"/>
    <mergeCell ref="H295:J295"/>
    <mergeCell ref="K295:M295"/>
    <mergeCell ref="N295:P295"/>
    <mergeCell ref="Q295:S295"/>
    <mergeCell ref="T295:V295"/>
    <mergeCell ref="W295:Y295"/>
    <mergeCell ref="Z295:AB295"/>
    <mergeCell ref="AC295:AE295"/>
    <mergeCell ref="H296:J296"/>
    <mergeCell ref="K296:M296"/>
    <mergeCell ref="N296:P296"/>
    <mergeCell ref="Q296:S296"/>
    <mergeCell ref="T296:V296"/>
    <mergeCell ref="W296:Y296"/>
    <mergeCell ref="Z296:AB296"/>
    <mergeCell ref="AC296:AE296"/>
    <mergeCell ref="B274:G275"/>
    <mergeCell ref="H274:AE274"/>
    <mergeCell ref="H275:J275"/>
    <mergeCell ref="K275:M275"/>
    <mergeCell ref="N275:P275"/>
    <mergeCell ref="Q275:S275"/>
    <mergeCell ref="T275:V275"/>
    <mergeCell ref="W275:Y275"/>
    <mergeCell ref="Z275:AB275"/>
    <mergeCell ref="AC275:AE275"/>
    <mergeCell ref="B276:AE276"/>
    <mergeCell ref="B277:G277"/>
    <mergeCell ref="B278:G278"/>
    <mergeCell ref="B279:G279"/>
    <mergeCell ref="B280:G280"/>
    <mergeCell ref="B281:G281"/>
    <mergeCell ref="H291:J291"/>
    <mergeCell ref="K291:M291"/>
    <mergeCell ref="N291:P291"/>
    <mergeCell ref="Q291:S291"/>
    <mergeCell ref="T291:V291"/>
    <mergeCell ref="W291:Y291"/>
    <mergeCell ref="Z291:AB291"/>
    <mergeCell ref="AC291:AE291"/>
    <mergeCell ref="H293:J293"/>
    <mergeCell ref="K293:M293"/>
    <mergeCell ref="N293:P293"/>
    <mergeCell ref="Q293:S293"/>
    <mergeCell ref="T293:V293"/>
    <mergeCell ref="W293:Y293"/>
    <mergeCell ref="Z293:AB293"/>
    <mergeCell ref="AC293:AE293"/>
    <mergeCell ref="H287:J287"/>
    <mergeCell ref="K287:M287"/>
    <mergeCell ref="N287:P287"/>
    <mergeCell ref="Q287:S287"/>
    <mergeCell ref="T287:V287"/>
    <mergeCell ref="W287:Y287"/>
    <mergeCell ref="Z287:AB287"/>
    <mergeCell ref="AC287:AE287"/>
    <mergeCell ref="H289:J289"/>
    <mergeCell ref="K289:M289"/>
    <mergeCell ref="N289:P289"/>
    <mergeCell ref="Q289:S289"/>
    <mergeCell ref="T289:V289"/>
    <mergeCell ref="W289:Y289"/>
    <mergeCell ref="Z289:AB289"/>
    <mergeCell ref="AC289:AE289"/>
    <mergeCell ref="Z285:AB285"/>
    <mergeCell ref="AC285:AE285"/>
    <mergeCell ref="H286:J286"/>
    <mergeCell ref="K286:M286"/>
    <mergeCell ref="N286:P286"/>
    <mergeCell ref="Q286:S286"/>
    <mergeCell ref="T286:V286"/>
    <mergeCell ref="W286:Y286"/>
    <mergeCell ref="Z286:AB286"/>
    <mergeCell ref="AC286:AE286"/>
    <mergeCell ref="H292:J292"/>
    <mergeCell ref="K292:M292"/>
    <mergeCell ref="N292:P292"/>
    <mergeCell ref="Q292:S292"/>
    <mergeCell ref="T292:V292"/>
    <mergeCell ref="W292:Y292"/>
    <mergeCell ref="Z292:AB292"/>
    <mergeCell ref="AC292:AE292"/>
    <mergeCell ref="H283:J283"/>
    <mergeCell ref="K283:M283"/>
    <mergeCell ref="N283:P283"/>
    <mergeCell ref="Q283:S283"/>
    <mergeCell ref="T283:V283"/>
    <mergeCell ref="W283:Y283"/>
    <mergeCell ref="Z283:AB283"/>
    <mergeCell ref="AC283:AE283"/>
    <mergeCell ref="B282:AE282"/>
    <mergeCell ref="B283:G283"/>
    <mergeCell ref="H290:J290"/>
    <mergeCell ref="K290:M290"/>
    <mergeCell ref="N290:P290"/>
    <mergeCell ref="Q290:S290"/>
    <mergeCell ref="T290:V290"/>
    <mergeCell ref="W290:Y290"/>
    <mergeCell ref="Z290:AB290"/>
    <mergeCell ref="AC290:AE290"/>
    <mergeCell ref="H284:J284"/>
    <mergeCell ref="K284:M284"/>
    <mergeCell ref="N284:P284"/>
    <mergeCell ref="Q284:S284"/>
    <mergeCell ref="T284:V284"/>
    <mergeCell ref="W284:Y284"/>
    <mergeCell ref="Z284:AB284"/>
    <mergeCell ref="AC284:AE284"/>
    <mergeCell ref="H285:J285"/>
    <mergeCell ref="K285:M285"/>
    <mergeCell ref="N285:P285"/>
    <mergeCell ref="Q285:S285"/>
    <mergeCell ref="T285:V285"/>
    <mergeCell ref="W285:Y285"/>
    <mergeCell ref="W279:Y279"/>
    <mergeCell ref="Z279:AB279"/>
    <mergeCell ref="AC279:AE279"/>
    <mergeCell ref="H280:J280"/>
    <mergeCell ref="K280:M280"/>
    <mergeCell ref="N280:P280"/>
    <mergeCell ref="Q280:S280"/>
    <mergeCell ref="T280:V280"/>
    <mergeCell ref="W280:Y280"/>
    <mergeCell ref="Z280:AB280"/>
    <mergeCell ref="AC280:AE280"/>
    <mergeCell ref="H281:J281"/>
    <mergeCell ref="K281:M281"/>
    <mergeCell ref="N281:P281"/>
    <mergeCell ref="Q281:S281"/>
    <mergeCell ref="T281:V281"/>
    <mergeCell ref="W281:Y281"/>
    <mergeCell ref="Z281:AB281"/>
    <mergeCell ref="AC281:AE281"/>
    <mergeCell ref="B43:M43"/>
    <mergeCell ref="N43:V43"/>
    <mergeCell ref="W43:AE43"/>
    <mergeCell ref="B44:M44"/>
    <mergeCell ref="N44:V44"/>
    <mergeCell ref="W44:AE44"/>
    <mergeCell ref="J13:AB13"/>
    <mergeCell ref="B15:AE16"/>
    <mergeCell ref="B41:M41"/>
    <mergeCell ref="N41:V41"/>
    <mergeCell ref="W41:AE41"/>
    <mergeCell ref="B42:M42"/>
    <mergeCell ref="N42:V42"/>
    <mergeCell ref="W42:AE42"/>
    <mergeCell ref="B50:K50"/>
    <mergeCell ref="L50:P50"/>
    <mergeCell ref="Q50:U50"/>
    <mergeCell ref="V50:Z50"/>
    <mergeCell ref="AA50:AE50"/>
    <mergeCell ref="B51:K51"/>
    <mergeCell ref="L51:P51"/>
    <mergeCell ref="Q51:U51"/>
    <mergeCell ref="V51:Z51"/>
    <mergeCell ref="AA51:AE51"/>
    <mergeCell ref="B46:AE46"/>
    <mergeCell ref="B48:K49"/>
    <mergeCell ref="L48:U48"/>
    <mergeCell ref="V48:Z49"/>
    <mergeCell ref="AA48:AE49"/>
    <mergeCell ref="L49:P49"/>
    <mergeCell ref="Q49:U49"/>
    <mergeCell ref="B97:L97"/>
    <mergeCell ref="M97:Q97"/>
    <mergeCell ref="R97:V97"/>
    <mergeCell ref="W97:AA97"/>
    <mergeCell ref="B98:L98"/>
    <mergeCell ref="M98:Q98"/>
    <mergeCell ref="R98:V98"/>
    <mergeCell ref="W98:AA98"/>
    <mergeCell ref="C77:AE77"/>
    <mergeCell ref="B81:AE82"/>
    <mergeCell ref="B84:AE85"/>
    <mergeCell ref="B87:AE87"/>
    <mergeCell ref="B92:AE94"/>
    <mergeCell ref="M96:Q96"/>
    <mergeCell ref="R96:V96"/>
    <mergeCell ref="W96:AA96"/>
    <mergeCell ref="B53:AE54"/>
    <mergeCell ref="B57:M57"/>
    <mergeCell ref="B60:M60"/>
    <mergeCell ref="B66:AE67"/>
    <mergeCell ref="B70:AE71"/>
    <mergeCell ref="B73:AE74"/>
    <mergeCell ref="B126:L126"/>
    <mergeCell ref="M126:Q126"/>
    <mergeCell ref="R126:V126"/>
    <mergeCell ref="W126:AA126"/>
    <mergeCell ref="B127:L127"/>
    <mergeCell ref="M127:Q127"/>
    <mergeCell ref="R127:V127"/>
    <mergeCell ref="W127:AA127"/>
    <mergeCell ref="B121:AE123"/>
    <mergeCell ref="M124:Q124"/>
    <mergeCell ref="R124:V124"/>
    <mergeCell ref="W124:AA124"/>
    <mergeCell ref="B125:L125"/>
    <mergeCell ref="M125:Q125"/>
    <mergeCell ref="R125:V125"/>
    <mergeCell ref="W125:AA125"/>
    <mergeCell ref="B100:AE101"/>
    <mergeCell ref="B105:AE106"/>
    <mergeCell ref="B108:AE109"/>
    <mergeCell ref="B111:AE113"/>
    <mergeCell ref="B115:AE115"/>
    <mergeCell ref="B117:AE118"/>
    <mergeCell ref="B154:AE157"/>
    <mergeCell ref="B161:AE163"/>
    <mergeCell ref="B165:AE165"/>
    <mergeCell ref="B169:AE170"/>
    <mergeCell ref="B174:AE175"/>
    <mergeCell ref="B176:AE177"/>
    <mergeCell ref="B135:AE136"/>
    <mergeCell ref="B139:AE141"/>
    <mergeCell ref="B143:AE145"/>
    <mergeCell ref="B146:AE146"/>
    <mergeCell ref="B147:AE147"/>
    <mergeCell ref="B151:AE152"/>
    <mergeCell ref="B128:L128"/>
    <mergeCell ref="M128:Q128"/>
    <mergeCell ref="R128:V128"/>
    <mergeCell ref="W128:AA128"/>
    <mergeCell ref="AB128:AE128"/>
    <mergeCell ref="B130:AE131"/>
    <mergeCell ref="C225:AE226"/>
    <mergeCell ref="C228:AE229"/>
    <mergeCell ref="C230:AE230"/>
    <mergeCell ref="B232:AE232"/>
    <mergeCell ref="C238:AE238"/>
    <mergeCell ref="B240:AE243"/>
    <mergeCell ref="B200:AE201"/>
    <mergeCell ref="B203:AE204"/>
    <mergeCell ref="B206:AE206"/>
    <mergeCell ref="B210:AE211"/>
    <mergeCell ref="B215:AE218"/>
    <mergeCell ref="B221:AE224"/>
    <mergeCell ref="B180:AE180"/>
    <mergeCell ref="B182:AE183"/>
    <mergeCell ref="B186:AE187"/>
    <mergeCell ref="B191:AE192"/>
    <mergeCell ref="B194:AE195"/>
    <mergeCell ref="B196:AE196"/>
    <mergeCell ref="B252:AE252"/>
    <mergeCell ref="B253:G253"/>
    <mergeCell ref="H253:J253"/>
    <mergeCell ref="K253:M253"/>
    <mergeCell ref="N253:P253"/>
    <mergeCell ref="Q253:S253"/>
    <mergeCell ref="T253:V253"/>
    <mergeCell ref="W253:Y253"/>
    <mergeCell ref="Z253:AB253"/>
    <mergeCell ref="AC253:AE253"/>
    <mergeCell ref="B250:G251"/>
    <mergeCell ref="H250:AE250"/>
    <mergeCell ref="H251:J251"/>
    <mergeCell ref="K251:M251"/>
    <mergeCell ref="N251:P251"/>
    <mergeCell ref="Q251:S251"/>
    <mergeCell ref="T251:V251"/>
    <mergeCell ref="W251:Y251"/>
    <mergeCell ref="Z251:AB251"/>
    <mergeCell ref="AC251:AE251"/>
    <mergeCell ref="Z255:AB255"/>
    <mergeCell ref="AC255:AE255"/>
    <mergeCell ref="B256:G256"/>
    <mergeCell ref="H256:J256"/>
    <mergeCell ref="K256:M256"/>
    <mergeCell ref="N256:P256"/>
    <mergeCell ref="Q256:S256"/>
    <mergeCell ref="T256:V256"/>
    <mergeCell ref="W256:Y256"/>
    <mergeCell ref="Z256:AB256"/>
    <mergeCell ref="W254:Y254"/>
    <mergeCell ref="Z254:AB254"/>
    <mergeCell ref="AC254:AE254"/>
    <mergeCell ref="B255:G255"/>
    <mergeCell ref="H255:J255"/>
    <mergeCell ref="K255:M255"/>
    <mergeCell ref="N255:P255"/>
    <mergeCell ref="Q255:S255"/>
    <mergeCell ref="T255:V255"/>
    <mergeCell ref="W255:Y255"/>
    <mergeCell ref="B254:G254"/>
    <mergeCell ref="H254:J254"/>
    <mergeCell ref="K254:M254"/>
    <mergeCell ref="N254:P254"/>
    <mergeCell ref="Q254:S254"/>
    <mergeCell ref="T254:V254"/>
    <mergeCell ref="B258:AE258"/>
    <mergeCell ref="B259:G259"/>
    <mergeCell ref="H259:J259"/>
    <mergeCell ref="K259:M259"/>
    <mergeCell ref="N259:P259"/>
    <mergeCell ref="Q259:S259"/>
    <mergeCell ref="T259:V259"/>
    <mergeCell ref="W259:Y259"/>
    <mergeCell ref="Z259:AB259"/>
    <mergeCell ref="AC259:AE259"/>
    <mergeCell ref="AC256:AE256"/>
    <mergeCell ref="B257:G257"/>
    <mergeCell ref="H257:J257"/>
    <mergeCell ref="K257:M257"/>
    <mergeCell ref="N257:P257"/>
    <mergeCell ref="Q257:S257"/>
    <mergeCell ref="T257:V257"/>
    <mergeCell ref="W257:Y257"/>
    <mergeCell ref="Z257:AB257"/>
    <mergeCell ref="AC257:AE257"/>
    <mergeCell ref="Z261:AB261"/>
    <mergeCell ref="AC261:AE261"/>
    <mergeCell ref="B262:G262"/>
    <mergeCell ref="H262:J262"/>
    <mergeCell ref="K262:M262"/>
    <mergeCell ref="N262:P262"/>
    <mergeCell ref="Q262:S262"/>
    <mergeCell ref="T262:V262"/>
    <mergeCell ref="W262:Y262"/>
    <mergeCell ref="Z262:AB262"/>
    <mergeCell ref="W260:Y260"/>
    <mergeCell ref="Z260:AB260"/>
    <mergeCell ref="AC260:AE260"/>
    <mergeCell ref="B261:G261"/>
    <mergeCell ref="H261:J261"/>
    <mergeCell ref="K261:M261"/>
    <mergeCell ref="N261:P261"/>
    <mergeCell ref="Q261:S261"/>
    <mergeCell ref="T261:V261"/>
    <mergeCell ref="W261:Y261"/>
    <mergeCell ref="B260:G260"/>
    <mergeCell ref="H260:J260"/>
    <mergeCell ref="K260:M260"/>
    <mergeCell ref="N260:P260"/>
    <mergeCell ref="Q260:S260"/>
    <mergeCell ref="T260:V260"/>
    <mergeCell ref="B264:AE264"/>
    <mergeCell ref="B265:G265"/>
    <mergeCell ref="H265:J265"/>
    <mergeCell ref="K265:M265"/>
    <mergeCell ref="N265:P265"/>
    <mergeCell ref="Q265:S265"/>
    <mergeCell ref="T265:V265"/>
    <mergeCell ref="W265:Y265"/>
    <mergeCell ref="Z265:AB265"/>
    <mergeCell ref="AC265:AE265"/>
    <mergeCell ref="AC262:AE262"/>
    <mergeCell ref="B263:G263"/>
    <mergeCell ref="H263:J263"/>
    <mergeCell ref="K263:M263"/>
    <mergeCell ref="N263:P263"/>
    <mergeCell ref="Q263:S263"/>
    <mergeCell ref="T263:V263"/>
    <mergeCell ref="W263:Y263"/>
    <mergeCell ref="Z263:AB263"/>
    <mergeCell ref="AC263:AE263"/>
    <mergeCell ref="Z267:AB267"/>
    <mergeCell ref="AC267:AE267"/>
    <mergeCell ref="B268:G268"/>
    <mergeCell ref="H268:J268"/>
    <mergeCell ref="K268:M268"/>
    <mergeCell ref="N268:P268"/>
    <mergeCell ref="Q268:S268"/>
    <mergeCell ref="T268:V268"/>
    <mergeCell ref="W268:Y268"/>
    <mergeCell ref="Z268:AB268"/>
    <mergeCell ref="W266:Y266"/>
    <mergeCell ref="Z266:AB266"/>
    <mergeCell ref="AC266:AE266"/>
    <mergeCell ref="B267:G267"/>
    <mergeCell ref="H267:J267"/>
    <mergeCell ref="K267:M267"/>
    <mergeCell ref="N267:P267"/>
    <mergeCell ref="Q267:S267"/>
    <mergeCell ref="T267:V267"/>
    <mergeCell ref="W267:Y267"/>
    <mergeCell ref="B266:G266"/>
    <mergeCell ref="H266:J266"/>
    <mergeCell ref="K266:M266"/>
    <mergeCell ref="N266:P266"/>
    <mergeCell ref="Q266:S266"/>
    <mergeCell ref="T266:V266"/>
    <mergeCell ref="B270:AE270"/>
    <mergeCell ref="B271:G271"/>
    <mergeCell ref="H271:J271"/>
    <mergeCell ref="K271:M271"/>
    <mergeCell ref="N271:P271"/>
    <mergeCell ref="Q271:S271"/>
    <mergeCell ref="T271:V271"/>
    <mergeCell ref="W271:Y271"/>
    <mergeCell ref="Z271:AB271"/>
    <mergeCell ref="AC271:AE271"/>
    <mergeCell ref="AC268:AE268"/>
    <mergeCell ref="B269:G269"/>
    <mergeCell ref="H269:J269"/>
    <mergeCell ref="K269:M269"/>
    <mergeCell ref="N269:P269"/>
    <mergeCell ref="Q269:S269"/>
    <mergeCell ref="T269:V269"/>
    <mergeCell ref="W269:Y269"/>
    <mergeCell ref="Z269:AB269"/>
    <mergeCell ref="AC269:AE269"/>
    <mergeCell ref="W272:Y272"/>
    <mergeCell ref="Z272:AB272"/>
    <mergeCell ref="AC272:AE272"/>
    <mergeCell ref="B272:G272"/>
    <mergeCell ref="H272:J272"/>
    <mergeCell ref="K272:M272"/>
    <mergeCell ref="N272:P272"/>
    <mergeCell ref="Q272:S272"/>
    <mergeCell ref="T272:V272"/>
    <mergeCell ref="H277:J277"/>
    <mergeCell ref="K277:M277"/>
    <mergeCell ref="N277:P277"/>
    <mergeCell ref="Q277:S277"/>
    <mergeCell ref="T277:V277"/>
    <mergeCell ref="W277:Y277"/>
    <mergeCell ref="B301:P301"/>
    <mergeCell ref="Q301:AE301"/>
    <mergeCell ref="Z277:AB277"/>
    <mergeCell ref="AC277:AE277"/>
    <mergeCell ref="H278:J278"/>
    <mergeCell ref="K278:M278"/>
    <mergeCell ref="N278:P278"/>
    <mergeCell ref="Q278:S278"/>
    <mergeCell ref="T278:V278"/>
    <mergeCell ref="W278:Y278"/>
    <mergeCell ref="Z278:AB278"/>
    <mergeCell ref="AC278:AE278"/>
    <mergeCell ref="H279:J279"/>
    <mergeCell ref="K279:M279"/>
    <mergeCell ref="N279:P279"/>
    <mergeCell ref="Q279:S279"/>
    <mergeCell ref="T279:V279"/>
    <mergeCell ref="B307:E308"/>
    <mergeCell ref="F307:AE307"/>
    <mergeCell ref="F308:H308"/>
    <mergeCell ref="I308:K308"/>
    <mergeCell ref="L308:N308"/>
    <mergeCell ref="O308:Q308"/>
    <mergeCell ref="R308:T308"/>
    <mergeCell ref="U308:W308"/>
    <mergeCell ref="B299:P299"/>
    <mergeCell ref="Q299:AE299"/>
    <mergeCell ref="B300:P300"/>
    <mergeCell ref="Q300:AE300"/>
    <mergeCell ref="U310:W310"/>
    <mergeCell ref="X310:Z310"/>
    <mergeCell ref="AA310:AC310"/>
    <mergeCell ref="AD310:AE310"/>
    <mergeCell ref="B311:E311"/>
    <mergeCell ref="F311:H311"/>
    <mergeCell ref="I311:K311"/>
    <mergeCell ref="L311:N311"/>
    <mergeCell ref="O311:Q311"/>
    <mergeCell ref="R311:T311"/>
    <mergeCell ref="X308:Z308"/>
    <mergeCell ref="AA308:AC308"/>
    <mergeCell ref="AD308:AE308"/>
    <mergeCell ref="B309:AE309"/>
    <mergeCell ref="B310:E310"/>
    <mergeCell ref="F310:H310"/>
    <mergeCell ref="I310:K310"/>
    <mergeCell ref="L310:N310"/>
    <mergeCell ref="O310:Q310"/>
    <mergeCell ref="R310:T310"/>
    <mergeCell ref="U312:W312"/>
    <mergeCell ref="X312:Z312"/>
    <mergeCell ref="AA312:AC312"/>
    <mergeCell ref="AD312:AE312"/>
    <mergeCell ref="B313:E313"/>
    <mergeCell ref="F313:H313"/>
    <mergeCell ref="I313:K313"/>
    <mergeCell ref="L313:N313"/>
    <mergeCell ref="O313:Q313"/>
    <mergeCell ref="R313:T313"/>
    <mergeCell ref="U311:W311"/>
    <mergeCell ref="X311:Z311"/>
    <mergeCell ref="AA311:AC311"/>
    <mergeCell ref="AD311:AE311"/>
    <mergeCell ref="B312:E312"/>
    <mergeCell ref="F312:H312"/>
    <mergeCell ref="I312:K312"/>
    <mergeCell ref="L312:N312"/>
    <mergeCell ref="O312:Q312"/>
    <mergeCell ref="R312:T312"/>
    <mergeCell ref="U314:W314"/>
    <mergeCell ref="X314:Z314"/>
    <mergeCell ref="AA314:AC314"/>
    <mergeCell ref="AD314:AE314"/>
    <mergeCell ref="B315:AE315"/>
    <mergeCell ref="B316:E316"/>
    <mergeCell ref="F316:H316"/>
    <mergeCell ref="I316:K316"/>
    <mergeCell ref="L316:N316"/>
    <mergeCell ref="O316:Q316"/>
    <mergeCell ref="U313:W313"/>
    <mergeCell ref="X313:Z313"/>
    <mergeCell ref="AA313:AC313"/>
    <mergeCell ref="AD313:AE313"/>
    <mergeCell ref="B314:E314"/>
    <mergeCell ref="F314:H314"/>
    <mergeCell ref="I314:K314"/>
    <mergeCell ref="L314:N314"/>
    <mergeCell ref="O314:Q314"/>
    <mergeCell ref="R314:T314"/>
    <mergeCell ref="R317:T317"/>
    <mergeCell ref="U317:W317"/>
    <mergeCell ref="X317:Z317"/>
    <mergeCell ref="AA317:AC317"/>
    <mergeCell ref="AD317:AE317"/>
    <mergeCell ref="B318:E318"/>
    <mergeCell ref="F318:H318"/>
    <mergeCell ref="I318:K318"/>
    <mergeCell ref="L318:N318"/>
    <mergeCell ref="O318:Q318"/>
    <mergeCell ref="R316:T316"/>
    <mergeCell ref="U316:W316"/>
    <mergeCell ref="X316:Z316"/>
    <mergeCell ref="AA316:AC316"/>
    <mergeCell ref="AD316:AE316"/>
    <mergeCell ref="B317:E317"/>
    <mergeCell ref="F317:H317"/>
    <mergeCell ref="I317:K317"/>
    <mergeCell ref="L317:N317"/>
    <mergeCell ref="O317:Q317"/>
    <mergeCell ref="R319:T319"/>
    <mergeCell ref="U319:W319"/>
    <mergeCell ref="X319:Z319"/>
    <mergeCell ref="AA319:AC319"/>
    <mergeCell ref="AD319:AE319"/>
    <mergeCell ref="B320:E320"/>
    <mergeCell ref="F320:H320"/>
    <mergeCell ref="I320:K320"/>
    <mergeCell ref="L320:N320"/>
    <mergeCell ref="O320:Q320"/>
    <mergeCell ref="R318:T318"/>
    <mergeCell ref="U318:W318"/>
    <mergeCell ref="X318:Z318"/>
    <mergeCell ref="AA318:AC318"/>
    <mergeCell ref="AD318:AE318"/>
    <mergeCell ref="B319:E319"/>
    <mergeCell ref="F319:H319"/>
    <mergeCell ref="I319:K319"/>
    <mergeCell ref="L319:N319"/>
    <mergeCell ref="O319:Q319"/>
    <mergeCell ref="U322:W322"/>
    <mergeCell ref="X322:Z322"/>
    <mergeCell ref="AA322:AC322"/>
    <mergeCell ref="AD322:AE322"/>
    <mergeCell ref="B323:E323"/>
    <mergeCell ref="F323:H323"/>
    <mergeCell ref="I323:K323"/>
    <mergeCell ref="L323:N323"/>
    <mergeCell ref="O323:Q323"/>
    <mergeCell ref="R323:T323"/>
    <mergeCell ref="B322:E322"/>
    <mergeCell ref="F322:H322"/>
    <mergeCell ref="I322:K322"/>
    <mergeCell ref="L322:N322"/>
    <mergeCell ref="O322:Q322"/>
    <mergeCell ref="R322:T322"/>
    <mergeCell ref="R320:T320"/>
    <mergeCell ref="U320:W320"/>
    <mergeCell ref="X320:Z320"/>
    <mergeCell ref="AA320:AC320"/>
    <mergeCell ref="AD320:AE320"/>
    <mergeCell ref="B321:AE321"/>
    <mergeCell ref="U324:W324"/>
    <mergeCell ref="X324:Z324"/>
    <mergeCell ref="AA324:AC324"/>
    <mergeCell ref="AD324:AE324"/>
    <mergeCell ref="B325:E325"/>
    <mergeCell ref="F325:H325"/>
    <mergeCell ref="I325:K325"/>
    <mergeCell ref="L325:N325"/>
    <mergeCell ref="O325:Q325"/>
    <mergeCell ref="R325:T325"/>
    <mergeCell ref="U323:W323"/>
    <mergeCell ref="X323:Z323"/>
    <mergeCell ref="AA323:AC323"/>
    <mergeCell ref="AD323:AE323"/>
    <mergeCell ref="B324:E324"/>
    <mergeCell ref="F324:H324"/>
    <mergeCell ref="I324:K324"/>
    <mergeCell ref="L324:N324"/>
    <mergeCell ref="O324:Q324"/>
    <mergeCell ref="R324:T324"/>
    <mergeCell ref="U326:W326"/>
    <mergeCell ref="X326:Z326"/>
    <mergeCell ref="AA326:AC326"/>
    <mergeCell ref="AD326:AE326"/>
    <mergeCell ref="B327:AE327"/>
    <mergeCell ref="B328:E328"/>
    <mergeCell ref="F328:H328"/>
    <mergeCell ref="I328:K328"/>
    <mergeCell ref="L328:N328"/>
    <mergeCell ref="O328:Q328"/>
    <mergeCell ref="U325:W325"/>
    <mergeCell ref="X325:Z325"/>
    <mergeCell ref="AA325:AC325"/>
    <mergeCell ref="AD325:AE325"/>
    <mergeCell ref="B326:E326"/>
    <mergeCell ref="F326:H326"/>
    <mergeCell ref="I326:K326"/>
    <mergeCell ref="L326:N326"/>
    <mergeCell ref="O326:Q326"/>
    <mergeCell ref="R326:T326"/>
    <mergeCell ref="R329:T329"/>
    <mergeCell ref="U329:W329"/>
    <mergeCell ref="X329:Z329"/>
    <mergeCell ref="AA329:AC329"/>
    <mergeCell ref="AD329:AE329"/>
    <mergeCell ref="R328:T328"/>
    <mergeCell ref="U328:W328"/>
    <mergeCell ref="X328:Z328"/>
    <mergeCell ref="AA328:AC328"/>
    <mergeCell ref="AD328:AE328"/>
    <mergeCell ref="B329:E329"/>
    <mergeCell ref="F329:H329"/>
    <mergeCell ref="I329:K329"/>
    <mergeCell ref="L329:N329"/>
    <mergeCell ref="O329:Q329"/>
    <mergeCell ref="B333:AE333"/>
    <mergeCell ref="B334:E334"/>
    <mergeCell ref="F334:H334"/>
    <mergeCell ref="I334:K334"/>
    <mergeCell ref="L334:N334"/>
    <mergeCell ref="O334:Q334"/>
    <mergeCell ref="R334:T334"/>
    <mergeCell ref="U334:W334"/>
    <mergeCell ref="X334:Z334"/>
    <mergeCell ref="AA334:AC334"/>
    <mergeCell ref="AD334:AE334"/>
    <mergeCell ref="B357:P357"/>
    <mergeCell ref="Q357:AE357"/>
    <mergeCell ref="B358:P358"/>
    <mergeCell ref="Q358:AE358"/>
    <mergeCell ref="B362:AE364"/>
    <mergeCell ref="B367:AE368"/>
    <mergeCell ref="B356:P356"/>
    <mergeCell ref="Q356:AE356"/>
    <mergeCell ref="B375:F375"/>
    <mergeCell ref="G375:K375"/>
    <mergeCell ref="L375:P375"/>
    <mergeCell ref="Q375:U375"/>
    <mergeCell ref="V375:Z375"/>
    <mergeCell ref="AA375:AE375"/>
    <mergeCell ref="B374:F374"/>
    <mergeCell ref="G374:K374"/>
    <mergeCell ref="L374:P374"/>
    <mergeCell ref="Q374:U374"/>
    <mergeCell ref="V374:Z374"/>
    <mergeCell ref="AA374:AE374"/>
    <mergeCell ref="B370:AE370"/>
    <mergeCell ref="B372:F373"/>
    <mergeCell ref="G372:AE372"/>
    <mergeCell ref="G373:K373"/>
    <mergeCell ref="L373:P373"/>
    <mergeCell ref="Q373:U373"/>
    <mergeCell ref="V373:Z373"/>
    <mergeCell ref="AA373:AE373"/>
    <mergeCell ref="B378:F378"/>
    <mergeCell ref="G378:K378"/>
    <mergeCell ref="L378:P378"/>
    <mergeCell ref="Q378:U378"/>
    <mergeCell ref="V378:Z378"/>
    <mergeCell ref="AA378:AE378"/>
    <mergeCell ref="B377:F377"/>
    <mergeCell ref="G377:K377"/>
    <mergeCell ref="L377:P377"/>
    <mergeCell ref="Q377:U377"/>
    <mergeCell ref="V377:Z377"/>
    <mergeCell ref="AA377:AE377"/>
    <mergeCell ref="B376:F376"/>
    <mergeCell ref="G376:K376"/>
    <mergeCell ref="L376:P376"/>
    <mergeCell ref="Q376:U376"/>
    <mergeCell ref="V376:Z376"/>
    <mergeCell ref="AA376:AE376"/>
    <mergeCell ref="B381:F381"/>
    <mergeCell ref="G381:K381"/>
    <mergeCell ref="L381:P381"/>
    <mergeCell ref="Q381:U381"/>
    <mergeCell ref="V381:Z381"/>
    <mergeCell ref="AA381:AE381"/>
    <mergeCell ref="B380:F380"/>
    <mergeCell ref="G380:K380"/>
    <mergeCell ref="L380:P380"/>
    <mergeCell ref="Q380:U380"/>
    <mergeCell ref="V380:Z380"/>
    <mergeCell ref="AA380:AE380"/>
    <mergeCell ref="B379:F379"/>
    <mergeCell ref="G379:K379"/>
    <mergeCell ref="L379:P379"/>
    <mergeCell ref="Q379:U379"/>
    <mergeCell ref="V379:Z379"/>
    <mergeCell ref="AA379:AE379"/>
    <mergeCell ref="B396:F396"/>
    <mergeCell ref="G396:K396"/>
    <mergeCell ref="L396:P396"/>
    <mergeCell ref="Q396:U396"/>
    <mergeCell ref="V396:Z396"/>
    <mergeCell ref="AA396:AE396"/>
    <mergeCell ref="B392:AE392"/>
    <mergeCell ref="B394:F395"/>
    <mergeCell ref="G394:AE394"/>
    <mergeCell ref="G395:K395"/>
    <mergeCell ref="L395:P395"/>
    <mergeCell ref="Q395:U395"/>
    <mergeCell ref="V395:Z395"/>
    <mergeCell ref="AA395:AE395"/>
    <mergeCell ref="B383:AE384"/>
    <mergeCell ref="B386:Q386"/>
    <mergeCell ref="R386:AE386"/>
    <mergeCell ref="B387:Q387"/>
    <mergeCell ref="R387:AE387"/>
    <mergeCell ref="B388:Q388"/>
    <mergeCell ref="R388:AE388"/>
    <mergeCell ref="B399:F399"/>
    <mergeCell ref="G399:K399"/>
    <mergeCell ref="L399:P399"/>
    <mergeCell ref="Q399:U399"/>
    <mergeCell ref="V399:Z399"/>
    <mergeCell ref="AA399:AE399"/>
    <mergeCell ref="B398:F398"/>
    <mergeCell ref="G398:K398"/>
    <mergeCell ref="L398:P398"/>
    <mergeCell ref="Q398:U398"/>
    <mergeCell ref="V398:Z398"/>
    <mergeCell ref="AA398:AE398"/>
    <mergeCell ref="B397:F397"/>
    <mergeCell ref="G397:K397"/>
    <mergeCell ref="L397:P397"/>
    <mergeCell ref="Q397:U397"/>
    <mergeCell ref="V397:Z397"/>
    <mergeCell ref="AA397:AE397"/>
    <mergeCell ref="B403:AE403"/>
    <mergeCell ref="B405:AE405"/>
    <mergeCell ref="B407:J407"/>
    <mergeCell ref="K407:Q407"/>
    <mergeCell ref="R407:X407"/>
    <mergeCell ref="Y407:AE407"/>
    <mergeCell ref="B401:F401"/>
    <mergeCell ref="G401:K401"/>
    <mergeCell ref="L401:P401"/>
    <mergeCell ref="Q401:U401"/>
    <mergeCell ref="V401:Z401"/>
    <mergeCell ref="AA401:AE401"/>
    <mergeCell ref="B400:F400"/>
    <mergeCell ref="G400:K400"/>
    <mergeCell ref="L400:P400"/>
    <mergeCell ref="Q400:U400"/>
    <mergeCell ref="V400:Z400"/>
    <mergeCell ref="AA400:AE400"/>
    <mergeCell ref="B413:J413"/>
    <mergeCell ref="K413:Q413"/>
    <mergeCell ref="R413:X413"/>
    <mergeCell ref="Y413:AE413"/>
    <mergeCell ref="B414:J414"/>
    <mergeCell ref="K414:Q414"/>
    <mergeCell ref="R414:X414"/>
    <mergeCell ref="Y414:AE414"/>
    <mergeCell ref="B411:J411"/>
    <mergeCell ref="K411:Q411"/>
    <mergeCell ref="R411:X411"/>
    <mergeCell ref="Y411:AE411"/>
    <mergeCell ref="B412:J412"/>
    <mergeCell ref="K412:Q412"/>
    <mergeCell ref="R412:X412"/>
    <mergeCell ref="Y412:AE412"/>
    <mergeCell ref="B408:AE408"/>
    <mergeCell ref="B409:J409"/>
    <mergeCell ref="K409:Q409"/>
    <mergeCell ref="R409:X409"/>
    <mergeCell ref="Y409:AE409"/>
    <mergeCell ref="B410:J410"/>
    <mergeCell ref="K410:Q410"/>
    <mergeCell ref="R410:X410"/>
    <mergeCell ref="Y410:AE410"/>
    <mergeCell ref="B420:J420"/>
    <mergeCell ref="K420:Q420"/>
    <mergeCell ref="R420:X420"/>
    <mergeCell ref="Y420:AE420"/>
    <mergeCell ref="B421:J421"/>
    <mergeCell ref="K421:Q421"/>
    <mergeCell ref="R421:X421"/>
    <mergeCell ref="Y421:AE421"/>
    <mergeCell ref="B418:J418"/>
    <mergeCell ref="K418:Q418"/>
    <mergeCell ref="R418:X418"/>
    <mergeCell ref="Y418:AE418"/>
    <mergeCell ref="B419:J419"/>
    <mergeCell ref="K419:Q419"/>
    <mergeCell ref="R419:X419"/>
    <mergeCell ref="Y419:AE419"/>
    <mergeCell ref="B415:AE415"/>
    <mergeCell ref="B416:J416"/>
    <mergeCell ref="K416:Q416"/>
    <mergeCell ref="R416:X416"/>
    <mergeCell ref="Y416:AE416"/>
    <mergeCell ref="B417:J417"/>
    <mergeCell ref="K417:Q417"/>
    <mergeCell ref="R417:X417"/>
    <mergeCell ref="Y417:AE417"/>
    <mergeCell ref="B424:J424"/>
    <mergeCell ref="K424:Q424"/>
    <mergeCell ref="R424:X424"/>
    <mergeCell ref="Y424:AE424"/>
    <mergeCell ref="B426:AE426"/>
    <mergeCell ref="B428:K429"/>
    <mergeCell ref="L428:AE428"/>
    <mergeCell ref="L429:U429"/>
    <mergeCell ref="V429:AE429"/>
    <mergeCell ref="B422:J422"/>
    <mergeCell ref="K422:Q422"/>
    <mergeCell ref="R422:X422"/>
    <mergeCell ref="Y422:AE422"/>
    <mergeCell ref="B423:J423"/>
    <mergeCell ref="K423:Q423"/>
    <mergeCell ref="R423:X423"/>
    <mergeCell ref="Y423:AE423"/>
    <mergeCell ref="B439:K439"/>
    <mergeCell ref="L439:U439"/>
    <mergeCell ref="V439:AE439"/>
    <mergeCell ref="B440:K440"/>
    <mergeCell ref="L440:U440"/>
    <mergeCell ref="V440:AE440"/>
    <mergeCell ref="B432:K432"/>
    <mergeCell ref="L432:U432"/>
    <mergeCell ref="V432:AE432"/>
    <mergeCell ref="B436:AE436"/>
    <mergeCell ref="B438:K438"/>
    <mergeCell ref="L438:U438"/>
    <mergeCell ref="V438:AE438"/>
    <mergeCell ref="B430:K430"/>
    <mergeCell ref="L430:U430"/>
    <mergeCell ref="V430:AE430"/>
    <mergeCell ref="B431:K431"/>
    <mergeCell ref="L431:U431"/>
    <mergeCell ref="V431:AE431"/>
    <mergeCell ref="B447:P447"/>
    <mergeCell ref="Q447:AE447"/>
    <mergeCell ref="B449:AE450"/>
    <mergeCell ref="B454:AE454"/>
    <mergeCell ref="B456:M456"/>
    <mergeCell ref="N456:V456"/>
    <mergeCell ref="W456:AE456"/>
    <mergeCell ref="B443:K443"/>
    <mergeCell ref="L443:U443"/>
    <mergeCell ref="V443:AE443"/>
    <mergeCell ref="B445:P445"/>
    <mergeCell ref="Q445:AE445"/>
    <mergeCell ref="B446:P446"/>
    <mergeCell ref="Q446:AE446"/>
    <mergeCell ref="B441:K441"/>
    <mergeCell ref="L441:U441"/>
    <mergeCell ref="V441:AE441"/>
    <mergeCell ref="B442:K442"/>
    <mergeCell ref="L442:U442"/>
    <mergeCell ref="V442:AE442"/>
    <mergeCell ref="B461:M461"/>
    <mergeCell ref="N461:V461"/>
    <mergeCell ref="W461:AE461"/>
    <mergeCell ref="B462:M462"/>
    <mergeCell ref="N462:V462"/>
    <mergeCell ref="W462:AE462"/>
    <mergeCell ref="B459:M459"/>
    <mergeCell ref="N459:V459"/>
    <mergeCell ref="W459:AE459"/>
    <mergeCell ref="B460:M460"/>
    <mergeCell ref="N460:V460"/>
    <mergeCell ref="W460:AE460"/>
    <mergeCell ref="B457:M457"/>
    <mergeCell ref="N457:V457"/>
    <mergeCell ref="W457:AE457"/>
    <mergeCell ref="B458:M458"/>
    <mergeCell ref="N458:V458"/>
    <mergeCell ref="W458:AE458"/>
    <mergeCell ref="B467:M467"/>
    <mergeCell ref="N467:V467"/>
    <mergeCell ref="W467:AE467"/>
    <mergeCell ref="B468:M468"/>
    <mergeCell ref="N468:V468"/>
    <mergeCell ref="W468:AE468"/>
    <mergeCell ref="B465:M465"/>
    <mergeCell ref="N465:V465"/>
    <mergeCell ref="W465:AE465"/>
    <mergeCell ref="B466:M466"/>
    <mergeCell ref="N466:V466"/>
    <mergeCell ref="W466:AE466"/>
    <mergeCell ref="B463:M463"/>
    <mergeCell ref="N463:V463"/>
    <mergeCell ref="W463:AE463"/>
    <mergeCell ref="B464:M464"/>
    <mergeCell ref="N464:V464"/>
    <mergeCell ref="W464:AE464"/>
    <mergeCell ref="B481:O481"/>
    <mergeCell ref="P481:AE481"/>
    <mergeCell ref="B482:O482"/>
    <mergeCell ref="P482:AE482"/>
    <mergeCell ref="B483:O483"/>
    <mergeCell ref="P483:AE483"/>
    <mergeCell ref="B471:M471"/>
    <mergeCell ref="N471:V471"/>
    <mergeCell ref="W471:AE471"/>
    <mergeCell ref="B475:AE476"/>
    <mergeCell ref="B478:AE478"/>
    <mergeCell ref="B480:O480"/>
    <mergeCell ref="P480:AE480"/>
    <mergeCell ref="B469:M469"/>
    <mergeCell ref="N469:V469"/>
    <mergeCell ref="W469:AE469"/>
    <mergeCell ref="B470:M470"/>
    <mergeCell ref="N470:V470"/>
    <mergeCell ref="W470:AE470"/>
    <mergeCell ref="B494:F494"/>
    <mergeCell ref="G494:K494"/>
    <mergeCell ref="L494:P494"/>
    <mergeCell ref="Q494:U494"/>
    <mergeCell ref="V494:Z494"/>
    <mergeCell ref="AA494:AE494"/>
    <mergeCell ref="B490:AE490"/>
    <mergeCell ref="B492:F493"/>
    <mergeCell ref="G492:AE492"/>
    <mergeCell ref="G493:K493"/>
    <mergeCell ref="L493:P493"/>
    <mergeCell ref="Q493:U493"/>
    <mergeCell ref="V493:Z493"/>
    <mergeCell ref="AA493:AE493"/>
    <mergeCell ref="B484:O484"/>
    <mergeCell ref="P484:AE484"/>
    <mergeCell ref="B485:O485"/>
    <mergeCell ref="P485:AE485"/>
    <mergeCell ref="B486:O486"/>
    <mergeCell ref="P486:AE486"/>
    <mergeCell ref="B497:F497"/>
    <mergeCell ref="G497:K497"/>
    <mergeCell ref="L497:P497"/>
    <mergeCell ref="Q497:U497"/>
    <mergeCell ref="V497:Z497"/>
    <mergeCell ref="AA497:AE497"/>
    <mergeCell ref="B496:F496"/>
    <mergeCell ref="G496:K496"/>
    <mergeCell ref="L496:P496"/>
    <mergeCell ref="Q496:U496"/>
    <mergeCell ref="V496:Z496"/>
    <mergeCell ref="AA496:AE496"/>
    <mergeCell ref="B495:F495"/>
    <mergeCell ref="G495:K495"/>
    <mergeCell ref="L495:P495"/>
    <mergeCell ref="Q495:U495"/>
    <mergeCell ref="V495:Z495"/>
    <mergeCell ref="AA495:AE495"/>
    <mergeCell ref="B500:F500"/>
    <mergeCell ref="G500:K500"/>
    <mergeCell ref="L500:P500"/>
    <mergeCell ref="Q500:U500"/>
    <mergeCell ref="V500:Z500"/>
    <mergeCell ref="AA500:AE500"/>
    <mergeCell ref="B499:F499"/>
    <mergeCell ref="G499:K499"/>
    <mergeCell ref="L499:P499"/>
    <mergeCell ref="Q499:U499"/>
    <mergeCell ref="V499:Z499"/>
    <mergeCell ref="AA499:AE499"/>
    <mergeCell ref="B498:F498"/>
    <mergeCell ref="G498:K498"/>
    <mergeCell ref="L498:P498"/>
    <mergeCell ref="Q498:U498"/>
    <mergeCell ref="V498:Z498"/>
    <mergeCell ref="AA498:AE498"/>
    <mergeCell ref="B503:F503"/>
    <mergeCell ref="G503:K503"/>
    <mergeCell ref="L503:P503"/>
    <mergeCell ref="Q503:U503"/>
    <mergeCell ref="V503:Z503"/>
    <mergeCell ref="AA503:AE503"/>
    <mergeCell ref="B502:F502"/>
    <mergeCell ref="G502:K502"/>
    <mergeCell ref="L502:P502"/>
    <mergeCell ref="Q502:U502"/>
    <mergeCell ref="V502:Z502"/>
    <mergeCell ref="AA502:AE502"/>
    <mergeCell ref="B501:F501"/>
    <mergeCell ref="G501:K501"/>
    <mergeCell ref="L501:P501"/>
    <mergeCell ref="Q501:U501"/>
    <mergeCell ref="V501:Z501"/>
    <mergeCell ref="AA501:AE501"/>
    <mergeCell ref="B504:F504"/>
    <mergeCell ref="G504:K504"/>
    <mergeCell ref="L504:P504"/>
    <mergeCell ref="Q504:U504"/>
    <mergeCell ref="V504:Z504"/>
    <mergeCell ref="AA504:AE504"/>
    <mergeCell ref="B506:F507"/>
    <mergeCell ref="G506:AE506"/>
    <mergeCell ref="G507:K507"/>
    <mergeCell ref="L507:P507"/>
    <mergeCell ref="Q507:U507"/>
    <mergeCell ref="V507:Z507"/>
    <mergeCell ref="AA507:AE507"/>
    <mergeCell ref="B508:F508"/>
    <mergeCell ref="G508:K508"/>
    <mergeCell ref="L508:P508"/>
    <mergeCell ref="Q508:U508"/>
    <mergeCell ref="V508:Z508"/>
    <mergeCell ref="AA508:AE508"/>
    <mergeCell ref="B527:K527"/>
    <mergeCell ref="L527:U527"/>
    <mergeCell ref="V527:AE527"/>
    <mergeCell ref="B528:K528"/>
    <mergeCell ref="L528:U528"/>
    <mergeCell ref="V528:AE528"/>
    <mergeCell ref="B520:AE520"/>
    <mergeCell ref="B523:AE523"/>
    <mergeCell ref="B525:K525"/>
    <mergeCell ref="L525:U525"/>
    <mergeCell ref="V525:AE525"/>
    <mergeCell ref="B526:K526"/>
    <mergeCell ref="L526:U526"/>
    <mergeCell ref="V526:AE526"/>
    <mergeCell ref="B537:AE537"/>
    <mergeCell ref="B539:K539"/>
    <mergeCell ref="L539:U539"/>
    <mergeCell ref="V539:AE539"/>
    <mergeCell ref="B540:K540"/>
    <mergeCell ref="L540:U540"/>
    <mergeCell ref="V540:AE540"/>
    <mergeCell ref="B531:K531"/>
    <mergeCell ref="L531:U531"/>
    <mergeCell ref="V531:AE531"/>
    <mergeCell ref="B532:AE532"/>
    <mergeCell ref="B533:AE533"/>
    <mergeCell ref="B529:K529"/>
    <mergeCell ref="L529:U529"/>
    <mergeCell ref="V529:AE529"/>
    <mergeCell ref="B530:K530"/>
    <mergeCell ref="L530:U530"/>
    <mergeCell ref="V530:AE530"/>
    <mergeCell ref="B545:K545"/>
    <mergeCell ref="L545:U545"/>
    <mergeCell ref="V545:AE545"/>
    <mergeCell ref="B546:K546"/>
    <mergeCell ref="L546:U546"/>
    <mergeCell ref="V546:AE546"/>
    <mergeCell ref="B543:K543"/>
    <mergeCell ref="L543:U543"/>
    <mergeCell ref="V543:AE543"/>
    <mergeCell ref="B544:K544"/>
    <mergeCell ref="L544:U544"/>
    <mergeCell ref="V544:AE544"/>
    <mergeCell ref="B541:K541"/>
    <mergeCell ref="L541:U541"/>
    <mergeCell ref="V541:AE541"/>
    <mergeCell ref="B542:K542"/>
    <mergeCell ref="L542:U542"/>
    <mergeCell ref="V542:AE542"/>
    <mergeCell ref="B551:K551"/>
    <mergeCell ref="L551:U551"/>
    <mergeCell ref="V551:AE551"/>
    <mergeCell ref="B552:K552"/>
    <mergeCell ref="L552:U552"/>
    <mergeCell ref="V552:AE552"/>
    <mergeCell ref="B549:K549"/>
    <mergeCell ref="L549:U549"/>
    <mergeCell ref="V549:AE549"/>
    <mergeCell ref="B550:K550"/>
    <mergeCell ref="L550:U550"/>
    <mergeCell ref="V550:AE550"/>
    <mergeCell ref="B547:K547"/>
    <mergeCell ref="L547:U547"/>
    <mergeCell ref="V547:AE547"/>
    <mergeCell ref="B548:K548"/>
    <mergeCell ref="L548:U548"/>
    <mergeCell ref="V548:AE548"/>
    <mergeCell ref="B557:K557"/>
    <mergeCell ref="L557:U557"/>
    <mergeCell ref="V557:AE557"/>
    <mergeCell ref="B559:AE559"/>
    <mergeCell ref="B562:AE562"/>
    <mergeCell ref="B563:AE563"/>
    <mergeCell ref="B555:K555"/>
    <mergeCell ref="L555:U555"/>
    <mergeCell ref="V555:AE555"/>
    <mergeCell ref="B556:K556"/>
    <mergeCell ref="L556:U556"/>
    <mergeCell ref="V556:AE556"/>
    <mergeCell ref="B553:K553"/>
    <mergeCell ref="L553:U553"/>
    <mergeCell ref="V553:AE553"/>
    <mergeCell ref="B554:K554"/>
    <mergeCell ref="L554:U554"/>
    <mergeCell ref="V554:AE554"/>
    <mergeCell ref="B569:K569"/>
    <mergeCell ref="L569:U569"/>
    <mergeCell ref="V569:AE569"/>
    <mergeCell ref="B570:K570"/>
    <mergeCell ref="L570:U570"/>
    <mergeCell ref="V570:AE570"/>
    <mergeCell ref="B567:K567"/>
    <mergeCell ref="L567:U567"/>
    <mergeCell ref="V567:AE567"/>
    <mergeCell ref="B568:K568"/>
    <mergeCell ref="L568:U568"/>
    <mergeCell ref="V568:AE568"/>
    <mergeCell ref="B565:K565"/>
    <mergeCell ref="L565:U565"/>
    <mergeCell ref="V565:AE565"/>
    <mergeCell ref="B566:K566"/>
    <mergeCell ref="L566:U566"/>
    <mergeCell ref="V566:AE566"/>
    <mergeCell ref="B579:AE579"/>
    <mergeCell ref="B580:H580"/>
    <mergeCell ref="I580:K580"/>
    <mergeCell ref="L580:O580"/>
    <mergeCell ref="P580:S580"/>
    <mergeCell ref="T580:W580"/>
    <mergeCell ref="X580:AA580"/>
    <mergeCell ref="AB580:AE580"/>
    <mergeCell ref="B576:AE576"/>
    <mergeCell ref="B578:H578"/>
    <mergeCell ref="I578:K578"/>
    <mergeCell ref="L578:O578"/>
    <mergeCell ref="P578:S578"/>
    <mergeCell ref="T578:W578"/>
    <mergeCell ref="X578:AA578"/>
    <mergeCell ref="AB578:AE578"/>
    <mergeCell ref="B571:K571"/>
    <mergeCell ref="L571:U571"/>
    <mergeCell ref="V571:AE571"/>
    <mergeCell ref="B572:K572"/>
    <mergeCell ref="L572:U572"/>
    <mergeCell ref="V572:AE572"/>
    <mergeCell ref="AB583:AE583"/>
    <mergeCell ref="B584:H584"/>
    <mergeCell ref="I584:K584"/>
    <mergeCell ref="L584:O584"/>
    <mergeCell ref="P584:S584"/>
    <mergeCell ref="T584:W584"/>
    <mergeCell ref="X584:AA584"/>
    <mergeCell ref="AB584:AE584"/>
    <mergeCell ref="B583:H583"/>
    <mergeCell ref="I583:K583"/>
    <mergeCell ref="L583:O583"/>
    <mergeCell ref="P583:S583"/>
    <mergeCell ref="T583:W583"/>
    <mergeCell ref="X583:AA583"/>
    <mergeCell ref="AB581:AE581"/>
    <mergeCell ref="B582:H582"/>
    <mergeCell ref="I582:K582"/>
    <mergeCell ref="L582:O582"/>
    <mergeCell ref="P582:S582"/>
    <mergeCell ref="T582:W582"/>
    <mergeCell ref="X582:AA582"/>
    <mergeCell ref="AB582:AE582"/>
    <mergeCell ref="B581:H581"/>
    <mergeCell ref="I581:K581"/>
    <mergeCell ref="L581:O581"/>
    <mergeCell ref="P581:S581"/>
    <mergeCell ref="T581:W581"/>
    <mergeCell ref="X581:AA581"/>
    <mergeCell ref="AB588:AE588"/>
    <mergeCell ref="B589:H589"/>
    <mergeCell ref="I589:K589"/>
    <mergeCell ref="L589:O589"/>
    <mergeCell ref="P589:S589"/>
    <mergeCell ref="T589:W589"/>
    <mergeCell ref="X589:AA589"/>
    <mergeCell ref="AB589:AE589"/>
    <mergeCell ref="B588:H588"/>
    <mergeCell ref="I588:K588"/>
    <mergeCell ref="L588:O588"/>
    <mergeCell ref="P588:S588"/>
    <mergeCell ref="T588:W588"/>
    <mergeCell ref="X588:AA588"/>
    <mergeCell ref="AB585:AE585"/>
    <mergeCell ref="B586:AE586"/>
    <mergeCell ref="B587:H587"/>
    <mergeCell ref="I587:K587"/>
    <mergeCell ref="L587:O587"/>
    <mergeCell ref="P587:S587"/>
    <mergeCell ref="T587:W587"/>
    <mergeCell ref="X587:AA587"/>
    <mergeCell ref="AB587:AE587"/>
    <mergeCell ref="B585:H585"/>
    <mergeCell ref="I585:K585"/>
    <mergeCell ref="L585:O585"/>
    <mergeCell ref="P585:S585"/>
    <mergeCell ref="T585:W585"/>
    <mergeCell ref="X585:AA585"/>
    <mergeCell ref="AB592:AE592"/>
    <mergeCell ref="B593:H593"/>
    <mergeCell ref="I593:K593"/>
    <mergeCell ref="L593:O593"/>
    <mergeCell ref="P593:S593"/>
    <mergeCell ref="T593:W593"/>
    <mergeCell ref="X593:AA593"/>
    <mergeCell ref="AB593:AE593"/>
    <mergeCell ref="B592:H592"/>
    <mergeCell ref="I592:K592"/>
    <mergeCell ref="L592:O592"/>
    <mergeCell ref="P592:S592"/>
    <mergeCell ref="T592:W592"/>
    <mergeCell ref="X592:AA592"/>
    <mergeCell ref="AB590:AE590"/>
    <mergeCell ref="B591:H591"/>
    <mergeCell ref="I591:K591"/>
    <mergeCell ref="L591:O591"/>
    <mergeCell ref="P591:S591"/>
    <mergeCell ref="T591:W591"/>
    <mergeCell ref="X591:AA591"/>
    <mergeCell ref="AB591:AE591"/>
    <mergeCell ref="B590:H590"/>
    <mergeCell ref="I590:K590"/>
    <mergeCell ref="L590:O590"/>
    <mergeCell ref="P590:S590"/>
    <mergeCell ref="T590:W590"/>
    <mergeCell ref="X590:AA590"/>
    <mergeCell ref="B606:AE606"/>
    <mergeCell ref="B607:AE607"/>
    <mergeCell ref="B611:AE611"/>
    <mergeCell ref="B602:D602"/>
    <mergeCell ref="E602:H602"/>
    <mergeCell ref="X602:AE602"/>
    <mergeCell ref="B600:D600"/>
    <mergeCell ref="E600:H600"/>
    <mergeCell ref="I600:O600"/>
    <mergeCell ref="P600:W600"/>
    <mergeCell ref="X600:AE600"/>
    <mergeCell ref="B601:D601"/>
    <mergeCell ref="E601:H601"/>
    <mergeCell ref="X601:AE601"/>
    <mergeCell ref="B597:AE597"/>
    <mergeCell ref="B599:D599"/>
    <mergeCell ref="E599:H599"/>
    <mergeCell ref="I599:O599"/>
    <mergeCell ref="P599:W599"/>
    <mergeCell ref="X599:AE599"/>
    <mergeCell ref="AB616:AE616"/>
    <mergeCell ref="B617:G617"/>
    <mergeCell ref="H617:K617"/>
    <mergeCell ref="L617:O617"/>
    <mergeCell ref="P617:S617"/>
    <mergeCell ref="T617:W617"/>
    <mergeCell ref="X617:AA617"/>
    <mergeCell ref="AB617:AE617"/>
    <mergeCell ref="B613:AE613"/>
    <mergeCell ref="B615:G616"/>
    <mergeCell ref="H615:O615"/>
    <mergeCell ref="P615:W615"/>
    <mergeCell ref="X615:AE615"/>
    <mergeCell ref="H616:K616"/>
    <mergeCell ref="L616:O616"/>
    <mergeCell ref="P616:S616"/>
    <mergeCell ref="T616:W616"/>
    <mergeCell ref="X616:AA616"/>
    <mergeCell ref="AB620:AE620"/>
    <mergeCell ref="B621:G621"/>
    <mergeCell ref="H621:K621"/>
    <mergeCell ref="L621:O621"/>
    <mergeCell ref="P621:S621"/>
    <mergeCell ref="T621:W621"/>
    <mergeCell ref="X621:AA621"/>
    <mergeCell ref="AB621:AE621"/>
    <mergeCell ref="B620:G620"/>
    <mergeCell ref="H620:K620"/>
    <mergeCell ref="L620:O620"/>
    <mergeCell ref="P620:S620"/>
    <mergeCell ref="T620:W620"/>
    <mergeCell ref="X620:AA620"/>
    <mergeCell ref="AB618:AE618"/>
    <mergeCell ref="B619:G619"/>
    <mergeCell ref="H619:K619"/>
    <mergeCell ref="L619:O619"/>
    <mergeCell ref="P619:S619"/>
    <mergeCell ref="T619:W619"/>
    <mergeCell ref="X619:AA619"/>
    <mergeCell ref="AB619:AE619"/>
    <mergeCell ref="B618:G618"/>
    <mergeCell ref="H618:K618"/>
    <mergeCell ref="L618:O618"/>
    <mergeCell ref="P618:S618"/>
    <mergeCell ref="T618:W618"/>
    <mergeCell ref="X618:AA618"/>
    <mergeCell ref="AB624:AE624"/>
    <mergeCell ref="B625:G625"/>
    <mergeCell ref="H625:K625"/>
    <mergeCell ref="L625:O625"/>
    <mergeCell ref="P625:S625"/>
    <mergeCell ref="T625:W625"/>
    <mergeCell ref="X625:AA625"/>
    <mergeCell ref="AB625:AE625"/>
    <mergeCell ref="B624:G624"/>
    <mergeCell ref="H624:K624"/>
    <mergeCell ref="L624:O624"/>
    <mergeCell ref="P624:S624"/>
    <mergeCell ref="T624:W624"/>
    <mergeCell ref="X624:AA624"/>
    <mergeCell ref="AB622:AE622"/>
    <mergeCell ref="B623:G623"/>
    <mergeCell ref="H623:K623"/>
    <mergeCell ref="L623:O623"/>
    <mergeCell ref="P623:S623"/>
    <mergeCell ref="T623:W623"/>
    <mergeCell ref="X623:AA623"/>
    <mergeCell ref="AB623:AE623"/>
    <mergeCell ref="B622:G622"/>
    <mergeCell ref="H622:K622"/>
    <mergeCell ref="L622:O622"/>
    <mergeCell ref="P622:S622"/>
    <mergeCell ref="T622:W622"/>
    <mergeCell ref="X622:AA622"/>
    <mergeCell ref="B635:K635"/>
    <mergeCell ref="L635:O635"/>
    <mergeCell ref="P635:S635"/>
    <mergeCell ref="T635:W635"/>
    <mergeCell ref="X635:AA635"/>
    <mergeCell ref="AB635:AE635"/>
    <mergeCell ref="AB633:AE633"/>
    <mergeCell ref="B634:K634"/>
    <mergeCell ref="L634:O634"/>
    <mergeCell ref="P634:S634"/>
    <mergeCell ref="T634:W634"/>
    <mergeCell ref="X634:AA634"/>
    <mergeCell ref="AB634:AE634"/>
    <mergeCell ref="B626:AE626"/>
    <mergeCell ref="B628:AE628"/>
    <mergeCell ref="B632:K633"/>
    <mergeCell ref="L632:O632"/>
    <mergeCell ref="P632:W632"/>
    <mergeCell ref="X632:AE632"/>
    <mergeCell ref="L633:O633"/>
    <mergeCell ref="P633:S633"/>
    <mergeCell ref="T633:W633"/>
    <mergeCell ref="X633:AA633"/>
    <mergeCell ref="B638:K638"/>
    <mergeCell ref="L638:O638"/>
    <mergeCell ref="P638:S638"/>
    <mergeCell ref="T638:W638"/>
    <mergeCell ref="X638:AA638"/>
    <mergeCell ref="AB638:AE638"/>
    <mergeCell ref="B637:K637"/>
    <mergeCell ref="L637:O637"/>
    <mergeCell ref="P637:S637"/>
    <mergeCell ref="T637:W637"/>
    <mergeCell ref="X637:AA637"/>
    <mergeCell ref="AB637:AE637"/>
    <mergeCell ref="B636:K636"/>
    <mergeCell ref="L636:O636"/>
    <mergeCell ref="P636:S636"/>
    <mergeCell ref="T636:W636"/>
    <mergeCell ref="X636:AA636"/>
    <mergeCell ref="AB636:AE636"/>
    <mergeCell ref="B641:K641"/>
    <mergeCell ref="L641:O641"/>
    <mergeCell ref="P641:S641"/>
    <mergeCell ref="T641:W641"/>
    <mergeCell ref="X641:AA641"/>
    <mergeCell ref="AB641:AE641"/>
    <mergeCell ref="B640:K640"/>
    <mergeCell ref="L640:O640"/>
    <mergeCell ref="P640:S640"/>
    <mergeCell ref="T640:W640"/>
    <mergeCell ref="X640:AA640"/>
    <mergeCell ref="AB640:AE640"/>
    <mergeCell ref="B639:K639"/>
    <mergeCell ref="L639:O639"/>
    <mergeCell ref="P639:S639"/>
    <mergeCell ref="T639:W639"/>
    <mergeCell ref="X639:AA639"/>
    <mergeCell ref="AB639:AE639"/>
    <mergeCell ref="B644:K644"/>
    <mergeCell ref="L644:O644"/>
    <mergeCell ref="P644:S644"/>
    <mergeCell ref="T644:W644"/>
    <mergeCell ref="X644:AA644"/>
    <mergeCell ref="AB644:AE644"/>
    <mergeCell ref="B643:K643"/>
    <mergeCell ref="L643:O643"/>
    <mergeCell ref="P643:S643"/>
    <mergeCell ref="T643:W643"/>
    <mergeCell ref="X643:AA643"/>
    <mergeCell ref="AB643:AE643"/>
    <mergeCell ref="B642:K642"/>
    <mergeCell ref="L642:O642"/>
    <mergeCell ref="P642:S642"/>
    <mergeCell ref="T642:W642"/>
    <mergeCell ref="X642:AA642"/>
    <mergeCell ref="AB642:AE642"/>
    <mergeCell ref="B656:K656"/>
    <mergeCell ref="L656:U656"/>
    <mergeCell ref="V656:AE656"/>
    <mergeCell ref="B657:K657"/>
    <mergeCell ref="L657:U657"/>
    <mergeCell ref="V657:AE657"/>
    <mergeCell ref="B654:K654"/>
    <mergeCell ref="L654:U654"/>
    <mergeCell ref="V654:AE654"/>
    <mergeCell ref="B655:K655"/>
    <mergeCell ref="L655:U655"/>
    <mergeCell ref="V655:AE655"/>
    <mergeCell ref="B647:AE647"/>
    <mergeCell ref="B649:AE650"/>
    <mergeCell ref="B651:K652"/>
    <mergeCell ref="L651:U652"/>
    <mergeCell ref="V651:AE652"/>
    <mergeCell ref="B653:K653"/>
    <mergeCell ref="L653:U653"/>
    <mergeCell ref="V653:AE653"/>
    <mergeCell ref="B662:K662"/>
    <mergeCell ref="L662:U662"/>
    <mergeCell ref="V662:AE662"/>
    <mergeCell ref="B663:K663"/>
    <mergeCell ref="L663:U663"/>
    <mergeCell ref="V663:AE663"/>
    <mergeCell ref="B660:K660"/>
    <mergeCell ref="L660:U660"/>
    <mergeCell ref="V660:AE660"/>
    <mergeCell ref="B661:K661"/>
    <mergeCell ref="L661:U661"/>
    <mergeCell ref="V661:AE661"/>
    <mergeCell ref="B658:K658"/>
    <mergeCell ref="L658:U658"/>
    <mergeCell ref="V658:AE658"/>
    <mergeCell ref="B659:K659"/>
    <mergeCell ref="L659:U659"/>
    <mergeCell ref="V659:AE659"/>
    <mergeCell ref="B668:K668"/>
    <mergeCell ref="L668:U668"/>
    <mergeCell ref="V668:AE668"/>
    <mergeCell ref="B669:K669"/>
    <mergeCell ref="L669:U669"/>
    <mergeCell ref="V669:AE669"/>
    <mergeCell ref="B666:K666"/>
    <mergeCell ref="L666:U666"/>
    <mergeCell ref="V666:AE666"/>
    <mergeCell ref="B667:K667"/>
    <mergeCell ref="L667:U667"/>
    <mergeCell ref="V667:AE667"/>
    <mergeCell ref="B664:K664"/>
    <mergeCell ref="L664:U664"/>
    <mergeCell ref="V664:AE664"/>
    <mergeCell ref="B665:K665"/>
    <mergeCell ref="L665:U665"/>
    <mergeCell ref="V665:AE665"/>
    <mergeCell ref="B675:AE675"/>
    <mergeCell ref="B677:K678"/>
    <mergeCell ref="L677:U678"/>
    <mergeCell ref="V677:AE678"/>
    <mergeCell ref="B679:K679"/>
    <mergeCell ref="L679:U679"/>
    <mergeCell ref="V679:AE679"/>
    <mergeCell ref="B672:K672"/>
    <mergeCell ref="L672:U672"/>
    <mergeCell ref="V672:AE672"/>
    <mergeCell ref="B673:K673"/>
    <mergeCell ref="L673:U673"/>
    <mergeCell ref="V673:AE673"/>
    <mergeCell ref="B670:K670"/>
    <mergeCell ref="L670:U670"/>
    <mergeCell ref="V670:AE670"/>
    <mergeCell ref="B671:K671"/>
    <mergeCell ref="L671:U671"/>
    <mergeCell ref="V671:AE671"/>
    <mergeCell ref="B690:K690"/>
    <mergeCell ref="L690:U690"/>
    <mergeCell ref="V690:AE690"/>
    <mergeCell ref="B691:K691"/>
    <mergeCell ref="L691:U691"/>
    <mergeCell ref="V691:AE691"/>
    <mergeCell ref="B682:K682"/>
    <mergeCell ref="L682:U682"/>
    <mergeCell ref="V682:AE682"/>
    <mergeCell ref="B684:AE684"/>
    <mergeCell ref="B686:AE686"/>
    <mergeCell ref="B688:K689"/>
    <mergeCell ref="L688:U689"/>
    <mergeCell ref="V688:AE689"/>
    <mergeCell ref="B680:K680"/>
    <mergeCell ref="L680:U680"/>
    <mergeCell ref="V680:AE680"/>
    <mergeCell ref="B681:K681"/>
    <mergeCell ref="L681:U681"/>
    <mergeCell ref="V681:AE681"/>
    <mergeCell ref="B696:K696"/>
    <mergeCell ref="L696:U696"/>
    <mergeCell ref="V696:AE696"/>
    <mergeCell ref="B697:K697"/>
    <mergeCell ref="L697:U697"/>
    <mergeCell ref="V697:AE697"/>
    <mergeCell ref="B694:K694"/>
    <mergeCell ref="L694:U694"/>
    <mergeCell ref="V694:AE694"/>
    <mergeCell ref="B695:K695"/>
    <mergeCell ref="L695:U695"/>
    <mergeCell ref="V695:AE695"/>
    <mergeCell ref="B692:K692"/>
    <mergeCell ref="L692:U692"/>
    <mergeCell ref="V692:AE692"/>
    <mergeCell ref="B693:K693"/>
    <mergeCell ref="L693:U693"/>
    <mergeCell ref="V693:AE693"/>
    <mergeCell ref="B702:K702"/>
    <mergeCell ref="L702:U702"/>
    <mergeCell ref="V702:AE702"/>
    <mergeCell ref="B703:K703"/>
    <mergeCell ref="L703:U703"/>
    <mergeCell ref="V703:AE703"/>
    <mergeCell ref="B700:K700"/>
    <mergeCell ref="L700:U700"/>
    <mergeCell ref="V700:AE700"/>
    <mergeCell ref="B701:K701"/>
    <mergeCell ref="L701:U701"/>
    <mergeCell ref="V701:AE701"/>
    <mergeCell ref="B698:K698"/>
    <mergeCell ref="L698:U698"/>
    <mergeCell ref="V698:AE698"/>
    <mergeCell ref="B699:K699"/>
    <mergeCell ref="L699:U699"/>
    <mergeCell ref="V699:AE699"/>
    <mergeCell ref="B708:K708"/>
    <mergeCell ref="L708:U708"/>
    <mergeCell ref="V708:AE708"/>
    <mergeCell ref="B709:K709"/>
    <mergeCell ref="L709:U709"/>
    <mergeCell ref="V709:AE709"/>
    <mergeCell ref="B706:K706"/>
    <mergeCell ref="L706:U706"/>
    <mergeCell ref="V706:AE706"/>
    <mergeCell ref="B707:K707"/>
    <mergeCell ref="L707:U707"/>
    <mergeCell ref="V707:AE707"/>
    <mergeCell ref="B704:K704"/>
    <mergeCell ref="L704:U704"/>
    <mergeCell ref="V704:AE704"/>
    <mergeCell ref="B705:K705"/>
    <mergeCell ref="L705:U705"/>
    <mergeCell ref="V705:AE705"/>
    <mergeCell ref="B714:K714"/>
    <mergeCell ref="L714:U714"/>
    <mergeCell ref="V714:AE714"/>
    <mergeCell ref="B715:K715"/>
    <mergeCell ref="L715:U715"/>
    <mergeCell ref="V715:AE715"/>
    <mergeCell ref="B712:K712"/>
    <mergeCell ref="L712:U712"/>
    <mergeCell ref="V712:AE712"/>
    <mergeCell ref="B713:K713"/>
    <mergeCell ref="L713:U713"/>
    <mergeCell ref="V713:AE713"/>
    <mergeCell ref="B710:K710"/>
    <mergeCell ref="L710:U710"/>
    <mergeCell ref="V710:AE710"/>
    <mergeCell ref="B711:K711"/>
    <mergeCell ref="L711:U711"/>
    <mergeCell ref="V711:AE711"/>
    <mergeCell ref="B720:K720"/>
    <mergeCell ref="L720:U720"/>
    <mergeCell ref="V720:AE720"/>
    <mergeCell ref="B721:K721"/>
    <mergeCell ref="L721:U721"/>
    <mergeCell ref="V721:AE721"/>
    <mergeCell ref="B718:K718"/>
    <mergeCell ref="L718:U718"/>
    <mergeCell ref="V718:AE718"/>
    <mergeCell ref="B719:K719"/>
    <mergeCell ref="L719:U719"/>
    <mergeCell ref="V719:AE719"/>
    <mergeCell ref="B716:K716"/>
    <mergeCell ref="L716:U716"/>
    <mergeCell ref="V716:AE716"/>
    <mergeCell ref="B717:K717"/>
    <mergeCell ref="L717:U717"/>
    <mergeCell ref="V717:AE717"/>
    <mergeCell ref="B726:K726"/>
    <mergeCell ref="L726:U726"/>
    <mergeCell ref="V726:AE726"/>
    <mergeCell ref="B727:K727"/>
    <mergeCell ref="L727:U727"/>
    <mergeCell ref="V727:AE727"/>
    <mergeCell ref="B724:K724"/>
    <mergeCell ref="L724:U724"/>
    <mergeCell ref="V724:AE724"/>
    <mergeCell ref="B725:K725"/>
    <mergeCell ref="L725:U725"/>
    <mergeCell ref="V725:AE725"/>
    <mergeCell ref="B722:K722"/>
    <mergeCell ref="L722:U722"/>
    <mergeCell ref="V722:AE722"/>
    <mergeCell ref="B723:K723"/>
    <mergeCell ref="L723:U723"/>
    <mergeCell ref="V723:AE723"/>
    <mergeCell ref="B732:K732"/>
    <mergeCell ref="L732:U732"/>
    <mergeCell ref="V732:AE732"/>
    <mergeCell ref="B733:K733"/>
    <mergeCell ref="L733:U733"/>
    <mergeCell ref="V733:AE733"/>
    <mergeCell ref="B730:K730"/>
    <mergeCell ref="L730:U730"/>
    <mergeCell ref="V730:AE730"/>
    <mergeCell ref="B731:K731"/>
    <mergeCell ref="L731:U731"/>
    <mergeCell ref="V731:AE731"/>
    <mergeCell ref="B728:K728"/>
    <mergeCell ref="L728:U728"/>
    <mergeCell ref="V728:AE728"/>
    <mergeCell ref="B729:K729"/>
    <mergeCell ref="L729:U729"/>
    <mergeCell ref="V729:AE729"/>
    <mergeCell ref="B742:AE742"/>
    <mergeCell ref="B744:AE744"/>
    <mergeCell ref="B746:M746"/>
    <mergeCell ref="N746:V746"/>
    <mergeCell ref="W746:AE746"/>
    <mergeCell ref="B747:M747"/>
    <mergeCell ref="N747:V747"/>
    <mergeCell ref="W747:AE747"/>
    <mergeCell ref="B739:K739"/>
    <mergeCell ref="L739:U739"/>
    <mergeCell ref="V739:AE739"/>
    <mergeCell ref="B740:K740"/>
    <mergeCell ref="L740:U740"/>
    <mergeCell ref="V740:AE740"/>
    <mergeCell ref="B736:K737"/>
    <mergeCell ref="L736:U737"/>
    <mergeCell ref="V736:AE737"/>
    <mergeCell ref="B738:K738"/>
    <mergeCell ref="L738:U738"/>
    <mergeCell ref="V738:AE738"/>
    <mergeCell ref="B752:M752"/>
    <mergeCell ref="N752:V752"/>
    <mergeCell ref="W752:AE752"/>
    <mergeCell ref="B753:AE753"/>
    <mergeCell ref="B755:G757"/>
    <mergeCell ref="H755:S756"/>
    <mergeCell ref="T755:AE756"/>
    <mergeCell ref="H757:K757"/>
    <mergeCell ref="L757:O757"/>
    <mergeCell ref="P757:S757"/>
    <mergeCell ref="B750:M750"/>
    <mergeCell ref="N750:V750"/>
    <mergeCell ref="W750:AE750"/>
    <mergeCell ref="B751:M751"/>
    <mergeCell ref="N751:V751"/>
    <mergeCell ref="W751:AE751"/>
    <mergeCell ref="B748:M748"/>
    <mergeCell ref="N748:V748"/>
    <mergeCell ref="W748:AE748"/>
    <mergeCell ref="B749:M749"/>
    <mergeCell ref="N749:V749"/>
    <mergeCell ref="W749:AE749"/>
    <mergeCell ref="AB759:AE759"/>
    <mergeCell ref="B760:G760"/>
    <mergeCell ref="H760:K760"/>
    <mergeCell ref="L760:O760"/>
    <mergeCell ref="P760:S760"/>
    <mergeCell ref="T760:W760"/>
    <mergeCell ref="X760:AA760"/>
    <mergeCell ref="AB760:AE760"/>
    <mergeCell ref="B759:G759"/>
    <mergeCell ref="H759:K759"/>
    <mergeCell ref="L759:O759"/>
    <mergeCell ref="P759:S759"/>
    <mergeCell ref="T759:W759"/>
    <mergeCell ref="X759:AA759"/>
    <mergeCell ref="T757:W757"/>
    <mergeCell ref="X757:AA757"/>
    <mergeCell ref="AB757:AE757"/>
    <mergeCell ref="B758:G758"/>
    <mergeCell ref="H758:K758"/>
    <mergeCell ref="L758:O758"/>
    <mergeCell ref="P758:S758"/>
    <mergeCell ref="T758:W758"/>
    <mergeCell ref="X758:AA758"/>
    <mergeCell ref="AB758:AE758"/>
    <mergeCell ref="AB763:AE763"/>
    <mergeCell ref="B764:G764"/>
    <mergeCell ref="H764:K764"/>
    <mergeCell ref="L764:O764"/>
    <mergeCell ref="P764:S764"/>
    <mergeCell ref="T764:W764"/>
    <mergeCell ref="X764:AA764"/>
    <mergeCell ref="AB764:AE764"/>
    <mergeCell ref="B763:G763"/>
    <mergeCell ref="H763:K763"/>
    <mergeCell ref="L763:O763"/>
    <mergeCell ref="P763:S763"/>
    <mergeCell ref="T763:W763"/>
    <mergeCell ref="X763:AA763"/>
    <mergeCell ref="AB761:AE761"/>
    <mergeCell ref="B762:G762"/>
    <mergeCell ref="H762:K762"/>
    <mergeCell ref="L762:O762"/>
    <mergeCell ref="P762:S762"/>
    <mergeCell ref="T762:W762"/>
    <mergeCell ref="X762:AA762"/>
    <mergeCell ref="AB762:AE762"/>
    <mergeCell ref="B761:G761"/>
    <mergeCell ref="H761:K761"/>
    <mergeCell ref="L761:O761"/>
    <mergeCell ref="P761:S761"/>
    <mergeCell ref="T761:W761"/>
    <mergeCell ref="X761:AA761"/>
    <mergeCell ref="AB767:AE767"/>
    <mergeCell ref="B768:G768"/>
    <mergeCell ref="H768:K768"/>
    <mergeCell ref="L768:O768"/>
    <mergeCell ref="P768:S768"/>
    <mergeCell ref="T768:W768"/>
    <mergeCell ref="X768:AA768"/>
    <mergeCell ref="AB768:AE768"/>
    <mergeCell ref="B767:G767"/>
    <mergeCell ref="H767:K767"/>
    <mergeCell ref="L767:O767"/>
    <mergeCell ref="P767:S767"/>
    <mergeCell ref="T767:W767"/>
    <mergeCell ref="X767:AA767"/>
    <mergeCell ref="AB765:AE765"/>
    <mergeCell ref="B766:G766"/>
    <mergeCell ref="H766:K766"/>
    <mergeCell ref="L766:O766"/>
    <mergeCell ref="P766:S766"/>
    <mergeCell ref="T766:W766"/>
    <mergeCell ref="X766:AA766"/>
    <mergeCell ref="AB766:AE766"/>
    <mergeCell ref="B765:G765"/>
    <mergeCell ref="H765:K765"/>
    <mergeCell ref="L765:O765"/>
    <mergeCell ref="P765:S765"/>
    <mergeCell ref="T765:W765"/>
    <mergeCell ref="X765:AA765"/>
    <mergeCell ref="B787:J787"/>
    <mergeCell ref="K787:O787"/>
    <mergeCell ref="P787:W787"/>
    <mergeCell ref="X787:AE787"/>
    <mergeCell ref="B788:J788"/>
    <mergeCell ref="K788:O788"/>
    <mergeCell ref="P788:W788"/>
    <mergeCell ref="X788:AE788"/>
    <mergeCell ref="B775:AE775"/>
    <mergeCell ref="B777:AE778"/>
    <mergeCell ref="B783:AE783"/>
    <mergeCell ref="B785:J786"/>
    <mergeCell ref="K785:O786"/>
    <mergeCell ref="P785:AE785"/>
    <mergeCell ref="P786:W786"/>
    <mergeCell ref="X786:AE786"/>
    <mergeCell ref="AB769:AE769"/>
    <mergeCell ref="B770:G770"/>
    <mergeCell ref="H770:K770"/>
    <mergeCell ref="L770:O770"/>
    <mergeCell ref="P770:S770"/>
    <mergeCell ref="T770:W770"/>
    <mergeCell ref="X770:AA770"/>
    <mergeCell ref="AB770:AE770"/>
    <mergeCell ref="B769:G769"/>
    <mergeCell ref="H769:K769"/>
    <mergeCell ref="L769:O769"/>
    <mergeCell ref="P769:S769"/>
    <mergeCell ref="T769:W769"/>
    <mergeCell ref="X769:AA769"/>
    <mergeCell ref="B794:J794"/>
    <mergeCell ref="K794:O794"/>
    <mergeCell ref="P794:W794"/>
    <mergeCell ref="X794:AE794"/>
    <mergeCell ref="B792:J792"/>
    <mergeCell ref="K792:O792"/>
    <mergeCell ref="P792:W792"/>
    <mergeCell ref="X792:AE792"/>
    <mergeCell ref="B793:J793"/>
    <mergeCell ref="K793:O793"/>
    <mergeCell ref="P793:W793"/>
    <mergeCell ref="X793:AE793"/>
    <mergeCell ref="B790:J790"/>
    <mergeCell ref="K790:O790"/>
    <mergeCell ref="P790:W790"/>
    <mergeCell ref="X790:AE790"/>
    <mergeCell ref="B791:J791"/>
    <mergeCell ref="K791:O791"/>
    <mergeCell ref="P791:W791"/>
    <mergeCell ref="X791:AE791"/>
    <mergeCell ref="B800:AE801"/>
    <mergeCell ref="B805:K806"/>
    <mergeCell ref="L805:AE805"/>
    <mergeCell ref="L806:O806"/>
    <mergeCell ref="P806:S806"/>
    <mergeCell ref="T806:W806"/>
    <mergeCell ref="X806:AA806"/>
    <mergeCell ref="AB806:AE806"/>
    <mergeCell ref="B797:J797"/>
    <mergeCell ref="K797:O797"/>
    <mergeCell ref="P797:W797"/>
    <mergeCell ref="X797:AE797"/>
    <mergeCell ref="B798:J798"/>
    <mergeCell ref="K798:O798"/>
    <mergeCell ref="P798:W798"/>
    <mergeCell ref="X798:AE798"/>
    <mergeCell ref="B795:J795"/>
    <mergeCell ref="K795:O795"/>
    <mergeCell ref="P795:W795"/>
    <mergeCell ref="X795:AE795"/>
    <mergeCell ref="B796:J796"/>
    <mergeCell ref="K796:O796"/>
    <mergeCell ref="P796:W796"/>
    <mergeCell ref="X796:AE796"/>
    <mergeCell ref="B809:K809"/>
    <mergeCell ref="L809:O809"/>
    <mergeCell ref="P809:S809"/>
    <mergeCell ref="T809:W809"/>
    <mergeCell ref="X809:AA809"/>
    <mergeCell ref="AB809:AE809"/>
    <mergeCell ref="B808:K808"/>
    <mergeCell ref="L808:O808"/>
    <mergeCell ref="P808:S808"/>
    <mergeCell ref="T808:W808"/>
    <mergeCell ref="X808:AA808"/>
    <mergeCell ref="AB808:AE808"/>
    <mergeCell ref="B807:K807"/>
    <mergeCell ref="L807:O807"/>
    <mergeCell ref="P807:S807"/>
    <mergeCell ref="T807:W807"/>
    <mergeCell ref="X807:AA807"/>
    <mergeCell ref="AB807:AE807"/>
    <mergeCell ref="B812:K812"/>
    <mergeCell ref="L812:O812"/>
    <mergeCell ref="P812:S812"/>
    <mergeCell ref="T812:W812"/>
    <mergeCell ref="X812:AA812"/>
    <mergeCell ref="AB812:AE812"/>
    <mergeCell ref="B811:K811"/>
    <mergeCell ref="L811:O811"/>
    <mergeCell ref="P811:S811"/>
    <mergeCell ref="T811:W811"/>
    <mergeCell ref="X811:AA811"/>
    <mergeCell ref="AB811:AE811"/>
    <mergeCell ref="B810:K810"/>
    <mergeCell ref="L810:O810"/>
    <mergeCell ref="P810:S810"/>
    <mergeCell ref="T810:W810"/>
    <mergeCell ref="X810:AA810"/>
    <mergeCell ref="AB810:AE810"/>
    <mergeCell ref="B815:K815"/>
    <mergeCell ref="L815:O815"/>
    <mergeCell ref="P815:S815"/>
    <mergeCell ref="T815:W815"/>
    <mergeCell ref="X815:AA815"/>
    <mergeCell ref="AB815:AE815"/>
    <mergeCell ref="B814:K814"/>
    <mergeCell ref="L814:O814"/>
    <mergeCell ref="P814:S814"/>
    <mergeCell ref="T814:W814"/>
    <mergeCell ref="X814:AA814"/>
    <mergeCell ref="AB814:AE814"/>
    <mergeCell ref="B813:K813"/>
    <mergeCell ref="L813:O813"/>
    <mergeCell ref="P813:S813"/>
    <mergeCell ref="T813:W813"/>
    <mergeCell ref="X813:AA813"/>
    <mergeCell ref="AB813:AE813"/>
    <mergeCell ref="B818:K818"/>
    <mergeCell ref="L818:O818"/>
    <mergeCell ref="P818:S818"/>
    <mergeCell ref="T818:W818"/>
    <mergeCell ref="X818:AA818"/>
    <mergeCell ref="AB818:AE818"/>
    <mergeCell ref="B817:K817"/>
    <mergeCell ref="L817:O817"/>
    <mergeCell ref="P817:S817"/>
    <mergeCell ref="T817:W817"/>
    <mergeCell ref="X817:AA817"/>
    <mergeCell ref="AB817:AE817"/>
    <mergeCell ref="B816:K816"/>
    <mergeCell ref="L816:O816"/>
    <mergeCell ref="P816:S816"/>
    <mergeCell ref="T816:W816"/>
    <mergeCell ref="X816:AA816"/>
    <mergeCell ref="AB816:AE816"/>
    <mergeCell ref="B821:K821"/>
    <mergeCell ref="L821:O821"/>
    <mergeCell ref="P821:S821"/>
    <mergeCell ref="T821:W821"/>
    <mergeCell ref="X821:AA821"/>
    <mergeCell ref="AB821:AE821"/>
    <mergeCell ref="B820:K820"/>
    <mergeCell ref="L820:O820"/>
    <mergeCell ref="P820:S820"/>
    <mergeCell ref="T820:W820"/>
    <mergeCell ref="X820:AA820"/>
    <mergeCell ref="AB820:AE820"/>
    <mergeCell ref="B819:K819"/>
    <mergeCell ref="L819:O819"/>
    <mergeCell ref="P819:S819"/>
    <mergeCell ref="T819:W819"/>
    <mergeCell ref="X819:AA819"/>
    <mergeCell ref="AB819:AE819"/>
    <mergeCell ref="B824:K824"/>
    <mergeCell ref="L824:O824"/>
    <mergeCell ref="P824:S824"/>
    <mergeCell ref="T824:W824"/>
    <mergeCell ref="X824:AA824"/>
    <mergeCell ref="AB824:AE824"/>
    <mergeCell ref="B823:K823"/>
    <mergeCell ref="L823:O823"/>
    <mergeCell ref="P823:S823"/>
    <mergeCell ref="T823:W823"/>
    <mergeCell ref="X823:AA823"/>
    <mergeCell ref="AB823:AE823"/>
    <mergeCell ref="B822:K822"/>
    <mergeCell ref="L822:O822"/>
    <mergeCell ref="P822:S822"/>
    <mergeCell ref="T822:W822"/>
    <mergeCell ref="X822:AA822"/>
    <mergeCell ref="AB822:AE822"/>
    <mergeCell ref="B829:K830"/>
    <mergeCell ref="L829:AE829"/>
    <mergeCell ref="L830:O830"/>
    <mergeCell ref="P830:S830"/>
    <mergeCell ref="T830:W830"/>
    <mergeCell ref="X830:AA830"/>
    <mergeCell ref="AB830:AE830"/>
    <mergeCell ref="B826:K826"/>
    <mergeCell ref="L826:O826"/>
    <mergeCell ref="P826:S826"/>
    <mergeCell ref="T826:W826"/>
    <mergeCell ref="X826:AA826"/>
    <mergeCell ref="AB826:AE826"/>
    <mergeCell ref="B825:K825"/>
    <mergeCell ref="L825:O825"/>
    <mergeCell ref="P825:S825"/>
    <mergeCell ref="T825:W825"/>
    <mergeCell ref="X825:AA825"/>
    <mergeCell ref="AB825:AE825"/>
    <mergeCell ref="B833:K833"/>
    <mergeCell ref="L833:O833"/>
    <mergeCell ref="P833:S833"/>
    <mergeCell ref="T833:W833"/>
    <mergeCell ref="X833:AA833"/>
    <mergeCell ref="AB833:AE833"/>
    <mergeCell ref="B832:K832"/>
    <mergeCell ref="L832:O832"/>
    <mergeCell ref="P832:S832"/>
    <mergeCell ref="T832:W832"/>
    <mergeCell ref="X832:AA832"/>
    <mergeCell ref="AB832:AE832"/>
    <mergeCell ref="B831:K831"/>
    <mergeCell ref="L831:O831"/>
    <mergeCell ref="P831:S831"/>
    <mergeCell ref="T831:W831"/>
    <mergeCell ref="X831:AA831"/>
    <mergeCell ref="AB831:AE831"/>
    <mergeCell ref="B836:K836"/>
    <mergeCell ref="L836:O836"/>
    <mergeCell ref="P836:S836"/>
    <mergeCell ref="T836:W836"/>
    <mergeCell ref="X836:AA836"/>
    <mergeCell ref="AB836:AE836"/>
    <mergeCell ref="B835:K835"/>
    <mergeCell ref="L835:O835"/>
    <mergeCell ref="P835:S835"/>
    <mergeCell ref="T835:W835"/>
    <mergeCell ref="X835:AA835"/>
    <mergeCell ref="AB835:AE835"/>
    <mergeCell ref="B834:K834"/>
    <mergeCell ref="L834:O834"/>
    <mergeCell ref="P834:S834"/>
    <mergeCell ref="T834:W834"/>
    <mergeCell ref="X834:AA834"/>
    <mergeCell ref="AB834:AE834"/>
    <mergeCell ref="B839:K839"/>
    <mergeCell ref="L839:O839"/>
    <mergeCell ref="P839:S839"/>
    <mergeCell ref="T839:W839"/>
    <mergeCell ref="X839:AA839"/>
    <mergeCell ref="AB839:AE839"/>
    <mergeCell ref="B838:K838"/>
    <mergeCell ref="L838:O838"/>
    <mergeCell ref="P838:S838"/>
    <mergeCell ref="T838:W838"/>
    <mergeCell ref="X838:AA838"/>
    <mergeCell ref="AB838:AE838"/>
    <mergeCell ref="B837:K837"/>
    <mergeCell ref="L837:O837"/>
    <mergeCell ref="P837:S837"/>
    <mergeCell ref="T837:W837"/>
    <mergeCell ref="X837:AA837"/>
    <mergeCell ref="AB837:AE837"/>
    <mergeCell ref="B842:K842"/>
    <mergeCell ref="L842:O842"/>
    <mergeCell ref="P842:S842"/>
    <mergeCell ref="T842:W842"/>
    <mergeCell ref="X842:AA842"/>
    <mergeCell ref="AB842:AE842"/>
    <mergeCell ref="B841:K841"/>
    <mergeCell ref="L841:O841"/>
    <mergeCell ref="P841:S841"/>
    <mergeCell ref="T841:W841"/>
    <mergeCell ref="X841:AA841"/>
    <mergeCell ref="AB841:AE841"/>
    <mergeCell ref="B840:K840"/>
    <mergeCell ref="L840:O840"/>
    <mergeCell ref="P840:S840"/>
    <mergeCell ref="T840:W840"/>
    <mergeCell ref="X840:AA840"/>
    <mergeCell ref="AB840:AE840"/>
    <mergeCell ref="AB846:AE846"/>
    <mergeCell ref="B845:K845"/>
    <mergeCell ref="L845:O845"/>
    <mergeCell ref="P845:S845"/>
    <mergeCell ref="T845:W845"/>
    <mergeCell ref="X845:AA845"/>
    <mergeCell ref="AB845:AE845"/>
    <mergeCell ref="B844:K844"/>
    <mergeCell ref="L844:O844"/>
    <mergeCell ref="P844:S844"/>
    <mergeCell ref="T844:W844"/>
    <mergeCell ref="X844:AA844"/>
    <mergeCell ref="AB844:AE844"/>
    <mergeCell ref="B843:K843"/>
    <mergeCell ref="L843:O843"/>
    <mergeCell ref="P843:S843"/>
    <mergeCell ref="T843:W843"/>
    <mergeCell ref="X843:AA843"/>
    <mergeCell ref="AB843:AE843"/>
    <mergeCell ref="K789:O789"/>
    <mergeCell ref="P789:W789"/>
    <mergeCell ref="B852:AE853"/>
    <mergeCell ref="B850:K850"/>
    <mergeCell ref="L850:O850"/>
    <mergeCell ref="P850:S850"/>
    <mergeCell ref="T850:W850"/>
    <mergeCell ref="X850:AA850"/>
    <mergeCell ref="AB850:AE850"/>
    <mergeCell ref="B849:K849"/>
    <mergeCell ref="L849:O849"/>
    <mergeCell ref="P849:S849"/>
    <mergeCell ref="T849:W849"/>
    <mergeCell ref="X849:AA849"/>
    <mergeCell ref="AB849:AE849"/>
    <mergeCell ref="B848:K848"/>
    <mergeCell ref="L848:O848"/>
    <mergeCell ref="P848:S848"/>
    <mergeCell ref="T848:W848"/>
    <mergeCell ref="X848:AA848"/>
    <mergeCell ref="AB848:AE848"/>
    <mergeCell ref="B847:K847"/>
    <mergeCell ref="L847:O847"/>
    <mergeCell ref="P847:S847"/>
    <mergeCell ref="T847:W847"/>
    <mergeCell ref="X847:AA847"/>
    <mergeCell ref="AB847:AE847"/>
    <mergeCell ref="B846:K846"/>
    <mergeCell ref="L846:O846"/>
    <mergeCell ref="P846:S846"/>
    <mergeCell ref="T846:W846"/>
    <mergeCell ref="X846:AA846"/>
  </mergeCells>
  <conditionalFormatting sqref="AH379:AL382 AL383:AL385 AL401:AL406 AH406:AK406 AH386:AL386">
    <cfRule type="cellIs" dxfId="33" priority="54" operator="lessThan">
      <formula>0</formula>
    </cfRule>
    <cfRule type="cellIs" dxfId="32" priority="55" operator="greaterThan">
      <formula>0</formula>
    </cfRule>
    <cfRule type="cellIs" dxfId="31" priority="56" operator="lessThan">
      <formula>0</formula>
    </cfRule>
    <cfRule type="cellIs" dxfId="30" priority="57" operator="greaterThan">
      <formula>0</formula>
    </cfRule>
  </conditionalFormatting>
  <conditionalFormatting sqref="AN379:AN386 AN413:AN419 AZ262:BG266 BB319:BJ323 BB359:BJ359 AZ268:BG273 AZ299:BG302 BB325:BJ329 BB354:BJ354 AQ258:AX273 AH258:AO273 AR315:AZ330 AH315:AP315 AN421:AN429 AH319:AP327 AI316:AP318 AH329:AP330 AI328:AP328 AQ297:AX297 AH354:AP359 AR354:AZ354 AH297:AO302 AK675:AL675">
    <cfRule type="cellIs" dxfId="29" priority="52" operator="lessThan">
      <formula>0</formula>
    </cfRule>
    <cfRule type="cellIs" dxfId="28" priority="53" operator="greaterThan">
      <formula>0</formula>
    </cfRule>
  </conditionalFormatting>
  <conditionalFormatting sqref="AJ414:AL419 AJ424:AL429 AK446:AL448 AN448:AO448 AL421:AL423 AL491:AL492 AK572:AL574 AN574:AO574 AN581:AO586 AH601:AM602 AK669:AL669 AN663:AO669 AN741:AO752 AN499:AN502 AK499:AL505 AN811:AN826 AL811:AL829 AN462:AO474 AK462:AL474 AL520 AK519:AL519 AN786:AN802 AK786:AL805 AK529:AL532 AN529:AO532 AN675:AO675 AL675">
    <cfRule type="cellIs" dxfId="27" priority="50" operator="lessThan">
      <formula>0</formula>
    </cfRule>
    <cfRule type="cellIs" dxfId="26" priority="51" operator="greaterThan">
      <formula>0</formula>
    </cfRule>
  </conditionalFormatting>
  <conditionalFormatting sqref="AK680:AL680 AK682:AL718 AK675:AL675">
    <cfRule type="cellIs" priority="58" stopIfTrue="1" operator="greaterThan">
      <formula>0</formula>
    </cfRule>
  </conditionalFormatting>
  <conditionalFormatting sqref="AN444:AO448 AL499:AL505 AL519:AL520 AN675:AO675">
    <cfRule type="cellIs" dxfId="25" priority="45" operator="lessThan">
      <formula>0</formula>
    </cfRule>
    <cfRule type="cellIs" dxfId="24" priority="46" operator="greaterThan">
      <formula>0</formula>
    </cfRule>
    <cfRule type="cellIs" priority="47" stopIfTrue="1" operator="greaterThan">
      <formula>0</formula>
    </cfRule>
    <cfRule type="cellIs" priority="48" stopIfTrue="1" operator="greaterThan">
      <formula>0</formula>
    </cfRule>
    <cfRule type="cellIs" priority="49" stopIfTrue="1" operator="greaterThan">
      <formula>0</formula>
    </cfRule>
  </conditionalFormatting>
  <conditionalFormatting sqref="AN658:AO662 AL680 AN684:AO684 AN682:AO682 AN695:AO695 AN686:AO686 AN700:AO700 AL682:AL686 AN697:AO698 AL688:AL719">
    <cfRule type="cellIs" dxfId="23" priority="41" stopIfTrue="1" operator="lessThan">
      <formula>0</formula>
    </cfRule>
    <cfRule type="cellIs" dxfId="22" priority="42" stopIfTrue="1" operator="greaterThan">
      <formula>0</formula>
    </cfRule>
  </conditionalFormatting>
  <conditionalFormatting sqref="AK678:AL680 AK682:AL719">
    <cfRule type="cellIs" dxfId="21" priority="33" stopIfTrue="1" operator="lessThan">
      <formula>0</formula>
    </cfRule>
    <cfRule type="cellIs" dxfId="20" priority="34" stopIfTrue="1" operator="greaterThan">
      <formula>0</formula>
    </cfRule>
  </conditionalFormatting>
  <conditionalFormatting sqref="AK687:AL687 AL678:AL679 AN687:AO687 AN678:AO680 AN689:AO689">
    <cfRule type="cellIs" dxfId="19" priority="35" stopIfTrue="1" operator="lessThan">
      <formula>0</formula>
    </cfRule>
    <cfRule type="cellIs" dxfId="18" priority="36" stopIfTrue="1" operator="greaterThan">
      <formula>0</formula>
    </cfRule>
  </conditionalFormatting>
  <conditionalFormatting sqref="AK678:AL679">
    <cfRule type="cellIs" priority="37" stopIfTrue="1" operator="greaterThan">
      <formula>0</formula>
    </cfRule>
  </conditionalFormatting>
  <conditionalFormatting sqref="AN678:AO680 AN682:AO717">
    <cfRule type="cellIs" dxfId="17" priority="38" stopIfTrue="1" operator="lessThan">
      <formula>0</formula>
    </cfRule>
    <cfRule type="cellIs" dxfId="16" priority="39" stopIfTrue="1" operator="greaterThan">
      <formula>0</formula>
    </cfRule>
    <cfRule type="cellIs" priority="40" stopIfTrue="1" operator="greaterThan">
      <formula>0</formula>
    </cfRule>
  </conditionalFormatting>
  <conditionalFormatting sqref="AK724:AL726">
    <cfRule type="cellIs" dxfId="15" priority="25" stopIfTrue="1" operator="lessThan">
      <formula>0</formula>
    </cfRule>
    <cfRule type="cellIs" dxfId="14" priority="26" stopIfTrue="1" operator="greaterThan">
      <formula>0</formula>
    </cfRule>
  </conditionalFormatting>
  <conditionalFormatting sqref="AN724:AO726 AL724:AL726">
    <cfRule type="cellIs" dxfId="13" priority="27" stopIfTrue="1" operator="lessThan">
      <formula>0</formula>
    </cfRule>
    <cfRule type="cellIs" dxfId="12" priority="28" stopIfTrue="1" operator="greaterThan">
      <formula>0</formula>
    </cfRule>
  </conditionalFormatting>
  <conditionalFormatting sqref="AK724:AL726">
    <cfRule type="cellIs" priority="29" stopIfTrue="1" operator="greaterThan">
      <formula>0</formula>
    </cfRule>
  </conditionalFormatting>
  <conditionalFormatting sqref="AN724:AO726">
    <cfRule type="cellIs" dxfId="11" priority="30" stopIfTrue="1" operator="lessThan">
      <formula>0</formula>
    </cfRule>
    <cfRule type="cellIs" dxfId="10" priority="31" stopIfTrue="1" operator="greaterThan">
      <formula>0</formula>
    </cfRule>
    <cfRule type="cellIs" priority="32" stopIfTrue="1" operator="greaterThan">
      <formula>0</formula>
    </cfRule>
  </conditionalFormatting>
  <conditionalFormatting sqref="AN620:AO621">
    <cfRule type="cellIs" dxfId="9" priority="23" operator="lessThan">
      <formula>0</formula>
    </cfRule>
    <cfRule type="cellIs" dxfId="8" priority="24" operator="greaterThan">
      <formula>0</formula>
    </cfRule>
  </conditionalFormatting>
  <conditionalFormatting sqref="AZ286:BG290 AZ292:BG296 AQ282:AX296 AH282:AO296">
    <cfRule type="cellIs" dxfId="7" priority="10" operator="lessThan">
      <formula>0</formula>
    </cfRule>
    <cfRule type="cellIs" dxfId="6" priority="11" operator="greaterThan">
      <formula>0</formula>
    </cfRule>
  </conditionalFormatting>
  <conditionalFormatting sqref="BB343:BJ347 BB349:BJ353 AR339:AZ353 AH339:AP339 AH343:AP351 AI340:AP342 AH353:AP353 AI352:AP352">
    <cfRule type="cellIs" dxfId="5" priority="8" operator="lessThan">
      <formula>0</formula>
    </cfRule>
    <cfRule type="cellIs" dxfId="4" priority="9" operator="greaterThan">
      <formula>0</formula>
    </cfRule>
  </conditionalFormatting>
  <conditionalFormatting sqref="AL506 AN513:AN516 AK513:AL518">
    <cfRule type="cellIs" dxfId="3" priority="6" operator="lessThan">
      <formula>0</formula>
    </cfRule>
    <cfRule type="cellIs" dxfId="2" priority="7" operator="greaterThan">
      <formula>0</formula>
    </cfRule>
  </conditionalFormatting>
  <conditionalFormatting sqref="AL513:AL518">
    <cfRule type="cellIs" dxfId="1" priority="1" operator="lessThan">
      <formula>0</formula>
    </cfRule>
    <cfRule type="cellIs" dxfId="0"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43307086614173229" right="0.23622047244094491" top="0.74803149606299213" bottom="0.74803149606299213" header="0.31496062992125984" footer="0.31496062992125984"/>
  <pageSetup paperSize="9" scale="49" fitToHeight="12" orientation="portrait" r:id="rId1"/>
  <rowBreaks count="11" manualBreakCount="11">
    <brk id="89" max="30" man="1"/>
    <brk id="182" max="30" man="1"/>
    <brk id="272" max="30" man="1"/>
    <brk id="330" max="30" man="1"/>
    <brk id="403" max="30" man="1"/>
    <brk id="487" max="30" man="1"/>
    <brk id="520" max="30" man="1"/>
    <brk id="595" max="30" man="1"/>
    <brk id="683" max="30" man="1"/>
    <brk id="752" max="30" man="1"/>
    <brk id="828" max="3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2022</vt:lpstr>
      <vt:lpstr>'2022'!Oblasť_tlače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2023-03-29T06:12:50Z</dcterms:modified>
</cp:coreProperties>
</file>