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8490"/>
  </bookViews>
  <sheets>
    <sheet name="Hárok1" sheetId="1" r:id="rId1"/>
    <sheet name="Hárok2" sheetId="2" r:id="rId2"/>
    <sheet name="Hárok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D67" i="1"/>
  <c r="C66" s="1"/>
  <c r="D66"/>
  <c r="D65"/>
  <c r="D64"/>
  <c r="D63"/>
  <c r="D62"/>
  <c r="C62"/>
  <c r="D61"/>
  <c r="D60"/>
  <c r="D59"/>
  <c r="D58"/>
  <c r="D57"/>
  <c r="D56"/>
  <c r="D55"/>
  <c r="D54"/>
  <c r="D53"/>
  <c r="C53"/>
  <c r="C43" s="1"/>
  <c r="D52"/>
  <c r="D51"/>
  <c r="C51"/>
  <c r="D50"/>
  <c r="D49"/>
  <c r="C49"/>
  <c r="D48"/>
  <c r="D47"/>
  <c r="C47"/>
  <c r="C61" s="1"/>
  <c r="D46"/>
  <c r="D45"/>
  <c r="D44"/>
  <c r="D43"/>
  <c r="D42"/>
  <c r="D41"/>
  <c r="C41"/>
  <c r="D40"/>
  <c r="D39"/>
  <c r="D38"/>
  <c r="D37"/>
  <c r="D36"/>
  <c r="D35"/>
  <c r="D34"/>
  <c r="C34"/>
  <c r="D33"/>
  <c r="D32"/>
  <c r="D31"/>
  <c r="D30"/>
  <c r="D29"/>
  <c r="D28"/>
  <c r="D27"/>
  <c r="D26"/>
  <c r="C26"/>
  <c r="D25"/>
  <c r="C25"/>
  <c r="D24"/>
  <c r="D23"/>
  <c r="C23"/>
  <c r="D22"/>
  <c r="C22"/>
  <c r="D21"/>
  <c r="C21"/>
  <c r="D20"/>
  <c r="C20"/>
  <c r="D19"/>
  <c r="C19"/>
  <c r="D18"/>
  <c r="D17"/>
  <c r="C17"/>
  <c r="D16"/>
  <c r="D15"/>
  <c r="C15"/>
  <c r="D14"/>
  <c r="C14"/>
  <c r="D13"/>
  <c r="C13"/>
  <c r="D12"/>
  <c r="D11"/>
  <c r="D10"/>
  <c r="C10"/>
  <c r="D9"/>
  <c r="D8"/>
  <c r="C8"/>
  <c r="D7"/>
  <c r="C7"/>
  <c r="D6"/>
  <c r="C6"/>
  <c r="D5"/>
  <c r="C5"/>
  <c r="C28" s="1"/>
  <c r="C30" s="1"/>
  <c r="C33" s="1"/>
  <c r="C42" l="1"/>
  <c r="C65"/>
  <c r="C67" s="1"/>
</calcChain>
</file>

<file path=xl/sharedStrings.xml><?xml version="1.0" encoding="utf-8"?>
<sst xmlns="http://schemas.openxmlformats.org/spreadsheetml/2006/main" count="132" uniqueCount="130">
  <si>
    <t>PREHĽAD O PEŇAŽNÝCH TOKOCH - LINORA s. r. o.</t>
  </si>
  <si>
    <t>v EUR</t>
  </si>
  <si>
    <t xml:space="preserve">Ozn. </t>
  </si>
  <si>
    <t>Názov položky</t>
  </si>
  <si>
    <t>A.</t>
  </si>
  <si>
    <t>Peňažné toky zo základných podnikateľských činnosti</t>
  </si>
  <si>
    <t>A.1.</t>
  </si>
  <si>
    <t>DPH prijaté</t>
  </si>
  <si>
    <t>A.2.</t>
  </si>
  <si>
    <t>DPH zaplatená</t>
  </si>
  <si>
    <t>A.3.</t>
  </si>
  <si>
    <t>Platby od tuzemských odberateľov</t>
  </si>
  <si>
    <t>A.4.</t>
  </si>
  <si>
    <t>Platby od zahraničných odberateľov</t>
  </si>
  <si>
    <t>A.5.</t>
  </si>
  <si>
    <t>Výdavky na opravy</t>
  </si>
  <si>
    <t>A.6.</t>
  </si>
  <si>
    <t>Ostatné prevádzkové príjmy</t>
  </si>
  <si>
    <t>A.7.</t>
  </si>
  <si>
    <t>Úhrady pre colný úrad</t>
  </si>
  <si>
    <t>A.8.</t>
  </si>
  <si>
    <t>Priamy nákup materiálu</t>
  </si>
  <si>
    <t>A.9.</t>
  </si>
  <si>
    <t>Úhrady tuzemským dodávateľom</t>
  </si>
  <si>
    <t>A.10.</t>
  </si>
  <si>
    <t>Úhrady zahraničným dodávateľom</t>
  </si>
  <si>
    <t>A.11.</t>
  </si>
  <si>
    <t>Výdavky na úhradu ostatných prev.záväzkov</t>
  </si>
  <si>
    <t>A.12.</t>
  </si>
  <si>
    <t>Prijaté prevádzkové preddavky</t>
  </si>
  <si>
    <t>A.13.</t>
  </si>
  <si>
    <t>Poskytnuté prevádzkové preddavky</t>
  </si>
  <si>
    <t>A.14.</t>
  </si>
  <si>
    <t>Výdavky spojené so znížením sociálneho fondu</t>
  </si>
  <si>
    <t>A.15.</t>
  </si>
  <si>
    <t>Výdavky na osobné náklady</t>
  </si>
  <si>
    <t>A.16.</t>
  </si>
  <si>
    <t>Zúčtovanie s inst.sociálneho zabezpečenia</t>
  </si>
  <si>
    <t>A.17.</t>
  </si>
  <si>
    <t>Daň z príjmov FO zo závislej činnosti</t>
  </si>
  <si>
    <t>A.18.</t>
  </si>
  <si>
    <t>Prijaté zálohy od zamestnancov</t>
  </si>
  <si>
    <t>A.19.</t>
  </si>
  <si>
    <t>Vyplatené zálohy zamestnancom</t>
  </si>
  <si>
    <t>A.20.</t>
  </si>
  <si>
    <t>Príjmy z iných pohľadávok voči zamestnancom</t>
  </si>
  <si>
    <t>A.21.</t>
  </si>
  <si>
    <t>Výdavky na dane a poplatky (okrem dane z príjmov právnických osôb)</t>
  </si>
  <si>
    <t>A.22.</t>
  </si>
  <si>
    <t>Daň z príjmov PO</t>
  </si>
  <si>
    <t>A.23.</t>
  </si>
  <si>
    <t>Výdavky na reprezentáciu - v hotovosti</t>
  </si>
  <si>
    <t>A*</t>
  </si>
  <si>
    <t>Peňažné toky vzťahujúce sa k prevádzkovej činnosti účtovnej jednotky okrem tých, ktoré sa musia uvádzať samostatne v ďalších častiach prehľadu peňažných tokov</t>
  </si>
  <si>
    <t>A.24</t>
  </si>
  <si>
    <t>Špecifické položky</t>
  </si>
  <si>
    <t>A**</t>
  </si>
  <si>
    <t>Peňažné toky pred alternatívne vykazovanými a ostatnými položkami</t>
  </si>
  <si>
    <t>A.25</t>
  </si>
  <si>
    <t>Alternatívne vykazované položky</t>
  </si>
  <si>
    <t>A.26</t>
  </si>
  <si>
    <t>Ostatné položky patriace do peňažných tokov zo základných
podnikateľských činnosti - dotácie</t>
  </si>
  <si>
    <t>A***</t>
  </si>
  <si>
    <t>Čistý peňažný tok zo základných podnikateľských činností</t>
  </si>
  <si>
    <t>B.</t>
  </si>
  <si>
    <t>Peňažné toky z investičnej činnosti</t>
  </si>
  <si>
    <t>B.1.</t>
  </si>
  <si>
    <t>Investičné výdaje</t>
  </si>
  <si>
    <t>B.2.</t>
  </si>
  <si>
    <t>Poskytnuté preddavky na obstaranie dlh.majetku</t>
  </si>
  <si>
    <t>B.3.</t>
  </si>
  <si>
    <t>Predaj dlhodobého majetku</t>
  </si>
  <si>
    <t>B.4.</t>
  </si>
  <si>
    <t>B.5.</t>
  </si>
  <si>
    <t>B.6.</t>
  </si>
  <si>
    <t>Ostatné položky patriace do peňažných tokov z ivnestičnej činnosti</t>
  </si>
  <si>
    <t>B***</t>
  </si>
  <si>
    <t>Čistý peňažný tok z investičnej činností</t>
  </si>
  <si>
    <t>C.</t>
  </si>
  <si>
    <t>Čistý peňažný tok po financovaní investícií (A*** + B***)</t>
  </si>
  <si>
    <t>D.</t>
  </si>
  <si>
    <t>Peňažné toky z finančných činností</t>
  </si>
  <si>
    <t>D.1.</t>
  </si>
  <si>
    <t>Príjmy zo splácania pôžičiek v skupine</t>
  </si>
  <si>
    <t>D.2.</t>
  </si>
  <si>
    <t>Výdavky na pôžičky v skupine</t>
  </si>
  <si>
    <t>D.3.</t>
  </si>
  <si>
    <t>Príjmy z čerpania bankových úverov</t>
  </si>
  <si>
    <t>D.4.</t>
  </si>
  <si>
    <t>Splátky bankových úverov</t>
  </si>
  <si>
    <t>D.5.</t>
  </si>
  <si>
    <t>Príjmy z predaja zmeniek</t>
  </si>
  <si>
    <t>D.6.</t>
  </si>
  <si>
    <t>Splátky poistného</t>
  </si>
  <si>
    <t>D.7.</t>
  </si>
  <si>
    <t>Úhrady od poisťovne</t>
  </si>
  <si>
    <t>D.8.</t>
  </si>
  <si>
    <t>Platené úroky</t>
  </si>
  <si>
    <t>D.9.</t>
  </si>
  <si>
    <t>Ostatné finančné príjmy</t>
  </si>
  <si>
    <t>D.10.</t>
  </si>
  <si>
    <t>Ostatné finančné výdavky</t>
  </si>
  <si>
    <t>D.11.</t>
  </si>
  <si>
    <t>Predané cenné papiere</t>
  </si>
  <si>
    <t>D.12.</t>
  </si>
  <si>
    <t>Príjmy z predaja cenných papierov</t>
  </si>
  <si>
    <t>D.13.</t>
  </si>
  <si>
    <t>Úhrady za lízing</t>
  </si>
  <si>
    <t>D.14.</t>
  </si>
  <si>
    <t>Prijatý vklad do spoločnosti</t>
  </si>
  <si>
    <t>D.15.</t>
  </si>
  <si>
    <t>Špecifické položky -  premena aktív na peňazné ekvivalenty</t>
  </si>
  <si>
    <t>D.16.</t>
  </si>
  <si>
    <t>Úhrada záväzkov voči akcionárom a prídelu do RF</t>
  </si>
  <si>
    <t>D.17.</t>
  </si>
  <si>
    <t>Prevod zostakov peň.prostriedkov po zlúčení</t>
  </si>
  <si>
    <t>D***</t>
  </si>
  <si>
    <t>Čistý peňažný tok z finančných činností</t>
  </si>
  <si>
    <t>E.</t>
  </si>
  <si>
    <t>Kurzové rozdiely vyčíslené na konci účt.obdobia (k 31.12.)   
(súčet  E.1 + E.2)</t>
  </si>
  <si>
    <t>E.1</t>
  </si>
  <si>
    <t>Výdaje na kurzové straty</t>
  </si>
  <si>
    <t>E.2</t>
  </si>
  <si>
    <t>Príjmy z kurzových ziskov</t>
  </si>
  <si>
    <t>F.</t>
  </si>
  <si>
    <t>Zmena stavu peňažných prostriedkov a peňažných ekvivalentov (+/-) 
(súčet A*** + B*** + D***+ E.)=(H.G)</t>
  </si>
  <si>
    <t>G.</t>
  </si>
  <si>
    <t>Stav peň.prostriedkov a peňažných ekvivalentov na začiatku účt.obdobia (k 1.1)</t>
  </si>
  <si>
    <t>H.</t>
  </si>
  <si>
    <t>Zostatok peň.prostriedkov a peň.ekvivalentov na konci účt.obdobia 
(k 31.12.)(G.+A***+B***+D***+E.)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</si>
</sst>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  <charset val="238"/>
    </font>
    <font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9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top"/>
    </xf>
    <xf numFmtId="3" fontId="0" fillId="3" borderId="9" xfId="0" applyNumberFormat="1" applyFill="1" applyBorder="1" applyAlignment="1">
      <alignment vertical="top"/>
    </xf>
    <xf numFmtId="3" fontId="0" fillId="3" borderId="11" xfId="0" applyNumberFormat="1" applyFill="1" applyBorder="1" applyAlignment="1">
      <alignment vertical="top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top"/>
    </xf>
    <xf numFmtId="3" fontId="0" fillId="3" borderId="12" xfId="0" applyNumberFormat="1" applyFill="1" applyBorder="1" applyAlignment="1">
      <alignment vertical="top"/>
    </xf>
    <xf numFmtId="3" fontId="0" fillId="3" borderId="14" xfId="0" applyNumberFormat="1" applyFill="1" applyBorder="1" applyAlignment="1">
      <alignment vertical="top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vertical="top"/>
    </xf>
    <xf numFmtId="3" fontId="0" fillId="3" borderId="15" xfId="0" applyNumberFormat="1" applyFill="1" applyBorder="1" applyAlignment="1">
      <alignment vertical="top"/>
    </xf>
    <xf numFmtId="3" fontId="0" fillId="3" borderId="17" xfId="0" applyNumberFormat="1" applyFill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vertical="top" wrapText="1"/>
    </xf>
    <xf numFmtId="3" fontId="2" fillId="3" borderId="8" xfId="0" applyNumberFormat="1" applyFont="1" applyFill="1" applyBorder="1" applyAlignment="1">
      <alignment vertical="top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top"/>
    </xf>
    <xf numFmtId="3" fontId="2" fillId="3" borderId="18" xfId="0" applyNumberFormat="1" applyFont="1" applyFill="1" applyBorder="1" applyAlignment="1">
      <alignment vertical="top"/>
    </xf>
    <xf numFmtId="3" fontId="2" fillId="3" borderId="20" xfId="0" applyNumberFormat="1" applyFont="1" applyFill="1" applyBorder="1" applyAlignment="1">
      <alignment vertical="top"/>
    </xf>
    <xf numFmtId="0" fontId="3" fillId="0" borderId="7" xfId="0" applyFont="1" applyBorder="1" applyAlignment="1">
      <alignment vertical="top"/>
    </xf>
    <xf numFmtId="3" fontId="2" fillId="3" borderId="9" xfId="0" applyNumberFormat="1" applyFont="1" applyFill="1" applyBorder="1" applyAlignment="1">
      <alignment vertical="top"/>
    </xf>
    <xf numFmtId="3" fontId="2" fillId="3" borderId="11" xfId="0" applyNumberFormat="1" applyFont="1" applyFill="1" applyBorder="1" applyAlignment="1">
      <alignment vertical="top"/>
    </xf>
    <xf numFmtId="0" fontId="3" fillId="0" borderId="16" xfId="0" applyFont="1" applyBorder="1" applyAlignment="1">
      <alignment vertical="top" wrapText="1"/>
    </xf>
    <xf numFmtId="3" fontId="2" fillId="3" borderId="15" xfId="0" applyNumberFormat="1" applyFont="1" applyFill="1" applyBorder="1" applyAlignment="1">
      <alignment vertical="top"/>
    </xf>
    <xf numFmtId="3" fontId="2" fillId="3" borderId="17" xfId="0" applyNumberFormat="1" applyFont="1" applyFill="1" applyBorder="1" applyAlignment="1">
      <alignment vertical="top"/>
    </xf>
    <xf numFmtId="3" fontId="2" fillId="4" borderId="1" xfId="0" applyNumberFormat="1" applyFont="1" applyFill="1" applyBorder="1" applyAlignment="1">
      <alignment vertical="top"/>
    </xf>
    <xf numFmtId="3" fontId="2" fillId="4" borderId="8" xfId="0" applyNumberFormat="1" applyFont="1" applyFill="1" applyBorder="1" applyAlignment="1">
      <alignment vertical="top"/>
    </xf>
    <xf numFmtId="3" fontId="4" fillId="3" borderId="12" xfId="0" applyNumberFormat="1" applyFont="1" applyFill="1" applyBorder="1" applyAlignment="1">
      <alignment vertical="top"/>
    </xf>
    <xf numFmtId="3" fontId="4" fillId="3" borderId="14" xfId="0" applyNumberFormat="1" applyFont="1" applyFill="1" applyBorder="1" applyAlignment="1">
      <alignment vertical="top"/>
    </xf>
    <xf numFmtId="3" fontId="2" fillId="3" borderId="12" xfId="0" applyNumberFormat="1" applyFont="1" applyFill="1" applyBorder="1" applyAlignment="1">
      <alignment vertical="top"/>
    </xf>
    <xf numFmtId="3" fontId="2" fillId="3" borderId="14" xfId="0" applyNumberFormat="1" applyFont="1" applyFill="1" applyBorder="1" applyAlignment="1">
      <alignment vertical="top"/>
    </xf>
    <xf numFmtId="3" fontId="4" fillId="3" borderId="9" xfId="0" applyNumberFormat="1" applyFont="1" applyFill="1" applyBorder="1" applyAlignment="1">
      <alignment vertical="top"/>
    </xf>
    <xf numFmtId="3" fontId="4" fillId="3" borderId="11" xfId="0" applyNumberFormat="1" applyFont="1" applyFill="1" applyBorder="1" applyAlignment="1">
      <alignment vertical="top"/>
    </xf>
    <xf numFmtId="0" fontId="3" fillId="0" borderId="1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3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67</xdr:row>
      <xdr:rowOff>133350</xdr:rowOff>
    </xdr:from>
    <xdr:to>
      <xdr:col>4</xdr:col>
      <xdr:colOff>0</xdr:colOff>
      <xdr:row>74</xdr:row>
      <xdr:rowOff>121952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8100" y="12073890"/>
          <a:ext cx="6576060" cy="116208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Zostavená dňa:                                   </a:t>
          </a: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Podpisový záznam člena </a:t>
          </a:r>
          <a:r>
            <a:rPr lang="sk-SK" sz="900" b="0" i="0" baseline="0">
              <a:latin typeface="+mn-lt"/>
              <a:ea typeface="+mn-ea"/>
              <a:cs typeface="+mn-cs"/>
            </a:rPr>
            <a:t>štatutárneho orgánu účtovnej jednotky alebo  fyzickej osoby, ktorá je      </a:t>
          </a:r>
          <a:r>
            <a:rPr lang="sk-SK" sz="800" b="0" i="0" baseline="0">
              <a:latin typeface="+mn-lt"/>
              <a:ea typeface="+mn-ea"/>
              <a:cs typeface="+mn-cs"/>
            </a:rPr>
            <a:t>                                                                                     </a:t>
          </a:r>
          <a:r>
            <a:rPr lang="sk-SK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</a:t>
          </a:r>
        </a:p>
        <a:p>
          <a:pPr algn="l" rtl="0">
            <a:defRPr sz="1000"/>
          </a:pPr>
          <a:r>
            <a:rPr lang="sk-S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r>
            <a:rPr lang="sk-SK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r>
            <a:rPr lang="sk-S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</a:t>
          </a:r>
          <a:r>
            <a:rPr lang="sk-SK" sz="900" b="0" i="0" baseline="0">
              <a:latin typeface="+mn-lt"/>
              <a:ea typeface="+mn-ea"/>
              <a:cs typeface="+mn-cs"/>
            </a:rPr>
            <a:t>účtovnou jednotkou:</a:t>
          </a:r>
          <a:endParaRPr lang="sk-SK" sz="900" b="0" i="0" u="none" strike="noStrike" baseline="0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l" rtl="0">
            <a:defRPr sz="1000"/>
          </a:pPr>
          <a:r>
            <a:rPr lang="sk-S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29.3.2023                                           </a:t>
          </a:r>
        </a:p>
        <a:p>
          <a:pPr algn="l" rtl="0">
            <a:defRPr sz="1000"/>
          </a:pPr>
          <a:r>
            <a:rPr lang="sk-S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</a:t>
          </a:r>
        </a:p>
        <a:p>
          <a:pPr algn="l" rtl="0">
            <a:defRPr sz="1000"/>
          </a:pPr>
          <a:r>
            <a:rPr lang="sk-S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Schválená dňa:                                   </a:t>
          </a:r>
        </a:p>
      </xdr:txBody>
    </xdr:sp>
    <xdr:clientData/>
  </xdr:twoCellAnchor>
  <xdr:twoCellAnchor>
    <xdr:from>
      <xdr:col>1</xdr:col>
      <xdr:colOff>807720</xdr:colOff>
      <xdr:row>67</xdr:row>
      <xdr:rowOff>121920</xdr:rowOff>
    </xdr:from>
    <xdr:to>
      <xdr:col>1</xdr:col>
      <xdr:colOff>807720</xdr:colOff>
      <xdr:row>74</xdr:row>
      <xdr:rowOff>106680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417320" y="12062460"/>
          <a:ext cx="0" cy="1158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60960</xdr:colOff>
      <xdr:row>70</xdr:row>
      <xdr:rowOff>91440</xdr:rowOff>
    </xdr:from>
    <xdr:to>
      <xdr:col>1</xdr:col>
      <xdr:colOff>815340</xdr:colOff>
      <xdr:row>70</xdr:row>
      <xdr:rowOff>91440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0960" y="12534900"/>
          <a:ext cx="13639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opkoval.DOMVRV\Downloads\22%20s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abinovam\AppData\Local\Microsoft\Windows\INetCache\IE\UTERFFWS\Cash%202022%20vykaz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árok1"/>
      <sheetName val="Sheet1"/>
    </sheetNames>
    <sheetDataSet>
      <sheetData sheetId="0" refreshError="1">
        <row r="5">
          <cell r="B5">
            <v>25061.17</v>
          </cell>
        </row>
        <row r="6">
          <cell r="C6">
            <v>10983.710000000005</v>
          </cell>
        </row>
        <row r="7">
          <cell r="C7">
            <v>30</v>
          </cell>
        </row>
        <row r="8">
          <cell r="B8">
            <v>97944.750000000015</v>
          </cell>
        </row>
        <row r="9">
          <cell r="B9">
            <v>8709669.5099999961</v>
          </cell>
        </row>
        <row r="10">
          <cell r="B10">
            <v>25000</v>
          </cell>
        </row>
        <row r="11">
          <cell r="C11">
            <v>857957.41000000015</v>
          </cell>
        </row>
        <row r="12">
          <cell r="C12">
            <v>536.4</v>
          </cell>
        </row>
        <row r="13">
          <cell r="B13">
            <v>7684.4400000000005</v>
          </cell>
          <cell r="C13">
            <v>1764830.2400000007</v>
          </cell>
        </row>
        <row r="14">
          <cell r="C14">
            <v>1412004.7599999998</v>
          </cell>
        </row>
        <row r="15">
          <cell r="C15">
            <v>273622.87999999989</v>
          </cell>
        </row>
        <row r="16">
          <cell r="C16">
            <v>102597.12</v>
          </cell>
        </row>
        <row r="17">
          <cell r="B17">
            <v>735.64</v>
          </cell>
          <cell r="C17">
            <v>2093681.800000001</v>
          </cell>
        </row>
        <row r="18">
          <cell r="B18">
            <v>100</v>
          </cell>
        </row>
        <row r="19">
          <cell r="B19">
            <v>1887.78</v>
          </cell>
          <cell r="C19">
            <v>1259226.3499999999</v>
          </cell>
        </row>
        <row r="20">
          <cell r="C20">
            <v>14675.09</v>
          </cell>
        </row>
        <row r="21">
          <cell r="B21">
            <v>21975.599999999999</v>
          </cell>
          <cell r="C21">
            <v>77356.459999999992</v>
          </cell>
        </row>
        <row r="22">
          <cell r="B22">
            <v>45790.78</v>
          </cell>
          <cell r="C22">
            <v>575486.88</v>
          </cell>
        </row>
        <row r="23">
          <cell r="C23">
            <v>2649.1699999999996</v>
          </cell>
        </row>
        <row r="24">
          <cell r="B24">
            <v>8897.76</v>
          </cell>
        </row>
        <row r="25">
          <cell r="B25">
            <v>16631.850000000002</v>
          </cell>
        </row>
        <row r="26">
          <cell r="B26">
            <v>4421.34</v>
          </cell>
        </row>
        <row r="27">
          <cell r="B27">
            <v>1500</v>
          </cell>
          <cell r="C27">
            <v>12909.679999999998</v>
          </cell>
        </row>
        <row r="28">
          <cell r="B28">
            <v>54.03</v>
          </cell>
          <cell r="C28">
            <v>14023.580000000004</v>
          </cell>
        </row>
        <row r="29">
          <cell r="C29">
            <v>1481.59</v>
          </cell>
        </row>
        <row r="30">
          <cell r="C30">
            <v>7.6</v>
          </cell>
        </row>
        <row r="31">
          <cell r="C31">
            <v>947.53000000000009</v>
          </cell>
        </row>
        <row r="32">
          <cell r="C32">
            <v>194.93</v>
          </cell>
        </row>
        <row r="33">
          <cell r="C33">
            <v>14.9</v>
          </cell>
        </row>
        <row r="34">
          <cell r="C34">
            <v>50.55</v>
          </cell>
        </row>
        <row r="35">
          <cell r="C35">
            <v>1.85</v>
          </cell>
        </row>
        <row r="36">
          <cell r="C36">
            <v>4192.13</v>
          </cell>
        </row>
        <row r="37">
          <cell r="C37">
            <v>1650.0099999999968</v>
          </cell>
        </row>
        <row r="38">
          <cell r="B38">
            <v>2608.06</v>
          </cell>
        </row>
        <row r="39">
          <cell r="C39">
            <v>200</v>
          </cell>
        </row>
        <row r="40">
          <cell r="C40">
            <v>100</v>
          </cell>
        </row>
        <row r="46">
          <cell r="A46">
            <v>488862.23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árok1"/>
      <sheetName val="2008"/>
      <sheetName val="2009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21"/>
      <sheetName val="Hárok3"/>
      <sheetName val="Hárok4"/>
      <sheetName val="Hárok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C5">
            <v>98811.340000000011</v>
          </cell>
        </row>
        <row r="6">
          <cell r="C6">
            <v>-229590.16</v>
          </cell>
        </row>
        <row r="7">
          <cell r="C7">
            <v>253037.47000000009</v>
          </cell>
        </row>
        <row r="8">
          <cell r="C8">
            <v>3290587.1300000008</v>
          </cell>
        </row>
        <row r="10">
          <cell r="C10">
            <v>28687.54</v>
          </cell>
        </row>
        <row r="13">
          <cell r="C13">
            <v>-1584481.9399999997</v>
          </cell>
        </row>
        <row r="14">
          <cell r="C14">
            <v>-223122.66</v>
          </cell>
        </row>
        <row r="16">
          <cell r="C16">
            <v>27019.21</v>
          </cell>
        </row>
        <row r="17">
          <cell r="C17">
            <v>-586277.49</v>
          </cell>
        </row>
        <row r="19">
          <cell r="C19">
            <v>-1494966.0500000003</v>
          </cell>
        </row>
        <row r="20">
          <cell r="C20">
            <v>-693142.58</v>
          </cell>
        </row>
        <row r="21">
          <cell r="C21">
            <v>-52822.990000000005</v>
          </cell>
        </row>
        <row r="23">
          <cell r="C23">
            <v>-100</v>
          </cell>
        </row>
        <row r="24">
          <cell r="C24">
            <v>100</v>
          </cell>
        </row>
        <row r="25">
          <cell r="C25">
            <v>-3193.52</v>
          </cell>
        </row>
        <row r="26">
          <cell r="C26">
            <v>12255.53</v>
          </cell>
        </row>
        <row r="28">
          <cell r="C28">
            <v>-1157199.169999999</v>
          </cell>
        </row>
        <row r="29">
          <cell r="C29">
            <v>0</v>
          </cell>
        </row>
        <row r="30">
          <cell r="C30">
            <v>-1157199.169999999</v>
          </cell>
        </row>
        <row r="31">
          <cell r="C31">
            <v>0</v>
          </cell>
        </row>
        <row r="32">
          <cell r="C32">
            <v>931422.85</v>
          </cell>
        </row>
        <row r="33">
          <cell r="C33">
            <v>-225776.31999999902</v>
          </cell>
        </row>
        <row r="34">
          <cell r="C34">
            <v>-62194</v>
          </cell>
        </row>
        <row r="35">
          <cell r="C35">
            <v>-62194</v>
          </cell>
        </row>
        <row r="41">
          <cell r="C41">
            <v>-62194</v>
          </cell>
        </row>
        <row r="42">
          <cell r="C42">
            <v>-287970.31999999902</v>
          </cell>
        </row>
        <row r="43">
          <cell r="C43">
            <v>289578.61</v>
          </cell>
        </row>
        <row r="46">
          <cell r="C46">
            <v>296379</v>
          </cell>
        </row>
        <row r="49">
          <cell r="C49">
            <v>-3634.2200000000003</v>
          </cell>
        </row>
        <row r="50">
          <cell r="C50">
            <v>223.72</v>
          </cell>
        </row>
        <row r="53">
          <cell r="C53">
            <v>-3389.8899999999994</v>
          </cell>
        </row>
        <row r="61">
          <cell r="C61">
            <v>289578.61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1608.2900000009686</v>
          </cell>
        </row>
        <row r="66">
          <cell r="C66">
            <v>5427.1599999964237</v>
          </cell>
        </row>
        <row r="67">
          <cell r="C67">
            <v>7035.4499999973923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5"/>
  <sheetViews>
    <sheetView tabSelected="1" workbookViewId="0">
      <selection activeCell="G65" sqref="G65"/>
    </sheetView>
  </sheetViews>
  <sheetFormatPr defaultRowHeight="15"/>
  <cols>
    <col min="1" max="3" width="30.42578125" style="46" customWidth="1"/>
    <col min="4" max="4" width="30.42578125" style="48" customWidth="1"/>
  </cols>
  <sheetData>
    <row r="1" spans="1:4" ht="21" thickBot="1">
      <c r="A1" s="50" t="s">
        <v>0</v>
      </c>
      <c r="B1" s="51"/>
      <c r="C1" s="51"/>
      <c r="D1" s="52"/>
    </row>
    <row r="2" spans="1:4" ht="15.75" thickBot="1">
      <c r="A2" s="1"/>
      <c r="B2" s="1"/>
      <c r="C2" s="1"/>
      <c r="D2" s="2" t="s">
        <v>1</v>
      </c>
    </row>
    <row r="3" spans="1:4" ht="15.75" thickBot="1">
      <c r="A3" s="3" t="s">
        <v>2</v>
      </c>
      <c r="B3" s="4" t="s">
        <v>3</v>
      </c>
      <c r="C3" s="3">
        <v>2022</v>
      </c>
      <c r="D3" s="5">
        <v>2021</v>
      </c>
    </row>
    <row r="4" spans="1:4" ht="15.75" thickBot="1">
      <c r="A4" s="6" t="s">
        <v>4</v>
      </c>
      <c r="B4" s="7" t="s">
        <v>5</v>
      </c>
      <c r="C4" s="8"/>
      <c r="D4" s="9"/>
    </row>
    <row r="5" spans="1:4">
      <c r="A5" s="10" t="s">
        <v>6</v>
      </c>
      <c r="B5" s="11" t="s">
        <v>7</v>
      </c>
      <c r="C5" s="12">
        <f>[1]Hárok1!$B$22</f>
        <v>45790.78</v>
      </c>
      <c r="D5" s="13">
        <f>'[2]2021'!C5</f>
        <v>98811.340000000011</v>
      </c>
    </row>
    <row r="6" spans="1:4">
      <c r="A6" s="14" t="s">
        <v>8</v>
      </c>
      <c r="B6" s="15" t="s">
        <v>9</v>
      </c>
      <c r="C6" s="16">
        <f>-[1]Hárok1!$C$22</f>
        <v>-575486.88</v>
      </c>
      <c r="D6" s="17">
        <f>'[2]2021'!C6</f>
        <v>-229590.16</v>
      </c>
    </row>
    <row r="7" spans="1:4">
      <c r="A7" s="14" t="s">
        <v>10</v>
      </c>
      <c r="B7" s="15" t="s">
        <v>11</v>
      </c>
      <c r="C7" s="16">
        <f>[1]Hárok1!$B$5+[1]Hárok1!$B$8</f>
        <v>123005.92000000001</v>
      </c>
      <c r="D7" s="17">
        <f>'[2]2021'!C7</f>
        <v>253037.47000000009</v>
      </c>
    </row>
    <row r="8" spans="1:4">
      <c r="A8" s="14" t="s">
        <v>12</v>
      </c>
      <c r="B8" s="15" t="s">
        <v>13</v>
      </c>
      <c r="C8" s="16">
        <f>[1]Hárok1!$B$9+[1]Hárok1!$B$10</f>
        <v>8734669.5099999961</v>
      </c>
      <c r="D8" s="17">
        <f>'[2]2021'!C8</f>
        <v>3290587.1300000008</v>
      </c>
    </row>
    <row r="9" spans="1:4">
      <c r="A9" s="14" t="s">
        <v>14</v>
      </c>
      <c r="B9" s="15" t="s">
        <v>15</v>
      </c>
      <c r="C9" s="16"/>
      <c r="D9" s="17">
        <f>'[2]2021'!C9</f>
        <v>0</v>
      </c>
    </row>
    <row r="10" spans="1:4">
      <c r="A10" s="14" t="s">
        <v>16</v>
      </c>
      <c r="B10" s="15" t="s">
        <v>17</v>
      </c>
      <c r="C10" s="16">
        <f>[1]Hárok1!$B$13+[1]Hárok1!$B$17+[1]Hárok1!$B$19+[1]Hárok1!$B$21+[1]Hárok1!$B$24+[1]Hárok1!$B$25+[1]Hárok1!$B$26+[1]Hárok1!$B$27+[1]Hárok1!$B$28+[1]Hárok1!$B$38</f>
        <v>66396.5</v>
      </c>
      <c r="D10" s="17">
        <f>'[2]2021'!C10</f>
        <v>28687.54</v>
      </c>
    </row>
    <row r="11" spans="1:4">
      <c r="A11" s="14" t="s">
        <v>18</v>
      </c>
      <c r="B11" s="15" t="s">
        <v>19</v>
      </c>
      <c r="C11" s="16"/>
      <c r="D11" s="17">
        <f>'[2]2021'!C11</f>
        <v>0</v>
      </c>
    </row>
    <row r="12" spans="1:4">
      <c r="A12" s="14" t="s">
        <v>20</v>
      </c>
      <c r="B12" s="15" t="s">
        <v>21</v>
      </c>
      <c r="C12" s="16"/>
      <c r="D12" s="17">
        <f>'[2]2021'!C12</f>
        <v>0</v>
      </c>
    </row>
    <row r="13" spans="1:4">
      <c r="A13" s="14" t="s">
        <v>22</v>
      </c>
      <c r="B13" s="15" t="s">
        <v>23</v>
      </c>
      <c r="C13" s="16">
        <f>-[1]Hárok1!$C$6-[1]Hárok1!$C$13-[1]Hárok1!$C$14-[1]Hárok1!$C$33-[1]Hárok1!$C$34-[1]Hárok1!$C$35+30857</f>
        <v>-3157029.0100000002</v>
      </c>
      <c r="D13" s="17">
        <f>'[2]2021'!C13</f>
        <v>-1584481.9399999997</v>
      </c>
    </row>
    <row r="14" spans="1:4">
      <c r="A14" s="14" t="s">
        <v>24</v>
      </c>
      <c r="B14" s="15" t="s">
        <v>25</v>
      </c>
      <c r="C14" s="16">
        <f>-[1]Hárok1!$C$15-[1]Hárok1!$C$16+59048</f>
        <v>-317171.99999999988</v>
      </c>
      <c r="D14" s="17">
        <f>'[2]2021'!C14</f>
        <v>-223122.66</v>
      </c>
    </row>
    <row r="15" spans="1:4">
      <c r="A15" s="14" t="s">
        <v>26</v>
      </c>
      <c r="B15" s="15" t="s">
        <v>27</v>
      </c>
      <c r="C15" s="16">
        <f>-[1]Hárok1!$C$39</f>
        <v>-200</v>
      </c>
      <c r="D15" s="17">
        <f>'[2]2021'!C15</f>
        <v>0</v>
      </c>
    </row>
    <row r="16" spans="1:4">
      <c r="A16" s="14" t="s">
        <v>28</v>
      </c>
      <c r="B16" s="15" t="s">
        <v>29</v>
      </c>
      <c r="C16" s="16"/>
      <c r="D16" s="17">
        <f>'[2]2021'!C16</f>
        <v>27019.21</v>
      </c>
    </row>
    <row r="17" spans="1:4">
      <c r="A17" s="14" t="s">
        <v>30</v>
      </c>
      <c r="B17" s="15" t="s">
        <v>31</v>
      </c>
      <c r="C17" s="16">
        <f>-[1]Hárok1!$C$11-[1]Hárok1!$C$12</f>
        <v>-858493.81000000017</v>
      </c>
      <c r="D17" s="17">
        <f>'[2]2021'!C17</f>
        <v>-586277.49</v>
      </c>
    </row>
    <row r="18" spans="1:4">
      <c r="A18" s="14" t="s">
        <v>32</v>
      </c>
      <c r="B18" s="15" t="s">
        <v>33</v>
      </c>
      <c r="C18" s="16"/>
      <c r="D18" s="17">
        <f>'[2]2021'!C18</f>
        <v>0</v>
      </c>
    </row>
    <row r="19" spans="1:4">
      <c r="A19" s="14" t="s">
        <v>34</v>
      </c>
      <c r="B19" s="15" t="s">
        <v>35</v>
      </c>
      <c r="C19" s="16">
        <f>-[1]Hárok1!$C$17-[1]Hárok1!$C$27-[1]Hárok1!$C$28-[1]Hárok1!$C$29-[1]Hárok1!$C$7</f>
        <v>-2122126.6500000008</v>
      </c>
      <c r="D19" s="17">
        <f>'[2]2021'!C19</f>
        <v>-1494966.0500000003</v>
      </c>
    </row>
    <row r="20" spans="1:4">
      <c r="A20" s="14" t="s">
        <v>36</v>
      </c>
      <c r="B20" s="15" t="s">
        <v>37</v>
      </c>
      <c r="C20" s="16">
        <f>-[1]Hárok1!$C$19</f>
        <v>-1259226.3499999999</v>
      </c>
      <c r="D20" s="17">
        <f>'[2]2021'!C20</f>
        <v>-693142.58</v>
      </c>
    </row>
    <row r="21" spans="1:4">
      <c r="A21" s="14" t="s">
        <v>38</v>
      </c>
      <c r="B21" s="15" t="s">
        <v>39</v>
      </c>
      <c r="C21" s="16">
        <f>-[1]Hárok1!$C$21</f>
        <v>-77356.459999999992</v>
      </c>
      <c r="D21" s="17">
        <f>'[2]2021'!C21</f>
        <v>-52822.990000000005</v>
      </c>
    </row>
    <row r="22" spans="1:4">
      <c r="A22" s="14" t="s">
        <v>40</v>
      </c>
      <c r="B22" s="15" t="s">
        <v>41</v>
      </c>
      <c r="C22" s="16">
        <f>[1]Hárok1!$B$18</f>
        <v>100</v>
      </c>
      <c r="D22" s="17">
        <f>'[2]2021'!C22</f>
        <v>0</v>
      </c>
    </row>
    <row r="23" spans="1:4">
      <c r="A23" s="14" t="s">
        <v>42</v>
      </c>
      <c r="B23" s="15" t="s">
        <v>43</v>
      </c>
      <c r="C23" s="16">
        <f>-[1]Hárok1!$C$40</f>
        <v>-100</v>
      </c>
      <c r="D23" s="17">
        <f>'[2]2021'!C23</f>
        <v>-100</v>
      </c>
    </row>
    <row r="24" spans="1:4">
      <c r="A24" s="14" t="s">
        <v>44</v>
      </c>
      <c r="B24" s="15" t="s">
        <v>45</v>
      </c>
      <c r="C24" s="16"/>
      <c r="D24" s="17">
        <f>'[2]2021'!C24</f>
        <v>100</v>
      </c>
    </row>
    <row r="25" spans="1:4">
      <c r="A25" s="14" t="s">
        <v>46</v>
      </c>
      <c r="B25" s="15" t="s">
        <v>47</v>
      </c>
      <c r="C25" s="16">
        <f>-[1]Hárok1!$C$23-[1]Hárok1!$C$30</f>
        <v>-2656.7699999999995</v>
      </c>
      <c r="D25" s="17">
        <f>'[2]2021'!C25</f>
        <v>-3193.52</v>
      </c>
    </row>
    <row r="26" spans="1:4">
      <c r="A26" s="14" t="s">
        <v>48</v>
      </c>
      <c r="B26" s="15" t="s">
        <v>49</v>
      </c>
      <c r="C26" s="16">
        <f>-[1]Hárok1!$C$20</f>
        <v>-14675.09</v>
      </c>
      <c r="D26" s="17">
        <f>'[2]2021'!C26</f>
        <v>12255.53</v>
      </c>
    </row>
    <row r="27" spans="1:4" ht="15.75" thickBot="1">
      <c r="A27" s="18" t="s">
        <v>50</v>
      </c>
      <c r="B27" s="19" t="s">
        <v>51</v>
      </c>
      <c r="C27" s="20"/>
      <c r="D27" s="21">
        <f>'[2]2021'!C27</f>
        <v>0</v>
      </c>
    </row>
    <row r="28" spans="1:4" ht="57" thickBot="1">
      <c r="A28" s="22" t="s">
        <v>52</v>
      </c>
      <c r="B28" s="23" t="s">
        <v>53</v>
      </c>
      <c r="C28" s="24">
        <f>SUM(C5:C27)</f>
        <v>585439.68999999587</v>
      </c>
      <c r="D28" s="24">
        <f>'[2]2021'!C28</f>
        <v>-1157199.169999999</v>
      </c>
    </row>
    <row r="29" spans="1:4" ht="15.75" thickBot="1">
      <c r="A29" s="25" t="s">
        <v>54</v>
      </c>
      <c r="B29" s="26" t="s">
        <v>55</v>
      </c>
      <c r="C29" s="27">
        <v>0</v>
      </c>
      <c r="D29" s="28">
        <f>'[2]2021'!C29</f>
        <v>0</v>
      </c>
    </row>
    <row r="30" spans="1:4" ht="15.75" thickBot="1">
      <c r="A30" s="22" t="s">
        <v>56</v>
      </c>
      <c r="B30" s="29" t="s">
        <v>57</v>
      </c>
      <c r="C30" s="24">
        <f>C28</f>
        <v>585439.68999999587</v>
      </c>
      <c r="D30" s="24">
        <f>'[2]2021'!C30</f>
        <v>-1157199.169999999</v>
      </c>
    </row>
    <row r="31" spans="1:4">
      <c r="A31" s="10" t="s">
        <v>58</v>
      </c>
      <c r="B31" s="11" t="s">
        <v>59</v>
      </c>
      <c r="C31" s="30">
        <v>0</v>
      </c>
      <c r="D31" s="31">
        <f>'[2]2021'!C31</f>
        <v>0</v>
      </c>
    </row>
    <row r="32" spans="1:4" ht="34.5" thickBot="1">
      <c r="A32" s="18" t="s">
        <v>60</v>
      </c>
      <c r="B32" s="32" t="s">
        <v>61</v>
      </c>
      <c r="C32" s="33"/>
      <c r="D32" s="34">
        <f>'[2]2021'!C32</f>
        <v>931422.85</v>
      </c>
    </row>
    <row r="33" spans="1:4" ht="15.75" thickBot="1">
      <c r="A33" s="22" t="s">
        <v>62</v>
      </c>
      <c r="B33" s="29" t="s">
        <v>63</v>
      </c>
      <c r="C33" s="24">
        <f>C30+C32</f>
        <v>585439.68999999587</v>
      </c>
      <c r="D33" s="24">
        <f>'[2]2021'!C33</f>
        <v>-225776.31999999902</v>
      </c>
    </row>
    <row r="34" spans="1:4" ht="15.75" thickBot="1">
      <c r="A34" s="6" t="s">
        <v>64</v>
      </c>
      <c r="B34" s="7" t="s">
        <v>65</v>
      </c>
      <c r="C34" s="35">
        <f>C35</f>
        <v>-89905</v>
      </c>
      <c r="D34" s="36">
        <f>'[2]2021'!C34</f>
        <v>-62194</v>
      </c>
    </row>
    <row r="35" spans="1:4">
      <c r="A35" s="10" t="s">
        <v>66</v>
      </c>
      <c r="B35" s="11" t="s">
        <v>67</v>
      </c>
      <c r="C35" s="37">
        <v>-89905</v>
      </c>
      <c r="D35" s="38">
        <f>'[2]2021'!C35</f>
        <v>-62194</v>
      </c>
    </row>
    <row r="36" spans="1:4">
      <c r="A36" s="14" t="s">
        <v>68</v>
      </c>
      <c r="B36" s="15" t="s">
        <v>69</v>
      </c>
      <c r="C36" s="39"/>
      <c r="D36" s="40">
        <f>'[2]2021'!C36</f>
        <v>0</v>
      </c>
    </row>
    <row r="37" spans="1:4">
      <c r="A37" s="14" t="s">
        <v>70</v>
      </c>
      <c r="B37" s="15" t="s">
        <v>71</v>
      </c>
      <c r="C37" s="37"/>
      <c r="D37" s="38">
        <f>'[2]2021'!C37</f>
        <v>0</v>
      </c>
    </row>
    <row r="38" spans="1:4">
      <c r="A38" s="14" t="s">
        <v>72</v>
      </c>
      <c r="B38" s="15" t="s">
        <v>55</v>
      </c>
      <c r="C38" s="39"/>
      <c r="D38" s="40">
        <f>'[2]2021'!C38</f>
        <v>0</v>
      </c>
    </row>
    <row r="39" spans="1:4">
      <c r="A39" s="14" t="s">
        <v>73</v>
      </c>
      <c r="B39" s="15" t="s">
        <v>59</v>
      </c>
      <c r="C39" s="39"/>
      <c r="D39" s="40">
        <f>'[2]2021'!C39</f>
        <v>0</v>
      </c>
    </row>
    <row r="40" spans="1:4">
      <c r="A40" s="14" t="s">
        <v>74</v>
      </c>
      <c r="B40" s="15" t="s">
        <v>75</v>
      </c>
      <c r="C40" s="39"/>
      <c r="D40" s="40">
        <f>'[2]2021'!C40</f>
        <v>0</v>
      </c>
    </row>
    <row r="41" spans="1:4" ht="15.75" thickBot="1">
      <c r="A41" s="18" t="s">
        <v>76</v>
      </c>
      <c r="B41" s="19" t="s">
        <v>77</v>
      </c>
      <c r="C41" s="34">
        <f>C35</f>
        <v>-89905</v>
      </c>
      <c r="D41" s="34">
        <f>'[2]2021'!C41</f>
        <v>-62194</v>
      </c>
    </row>
    <row r="42" spans="1:4" ht="15.75" thickBot="1">
      <c r="A42" s="22" t="s">
        <v>78</v>
      </c>
      <c r="B42" s="29" t="s">
        <v>79</v>
      </c>
      <c r="C42" s="24">
        <f>C33+C41</f>
        <v>495534.68999999587</v>
      </c>
      <c r="D42" s="24">
        <f>'[2]2021'!C42</f>
        <v>-287970.31999999902</v>
      </c>
    </row>
    <row r="43" spans="1:4" ht="15.75" thickBot="1">
      <c r="A43" s="6" t="s">
        <v>80</v>
      </c>
      <c r="B43" s="7" t="s">
        <v>81</v>
      </c>
      <c r="C43" s="35">
        <f>SUM(C44:C60)</f>
        <v>-495846.83</v>
      </c>
      <c r="D43" s="36">
        <f>'[2]2021'!C43</f>
        <v>289578.61</v>
      </c>
    </row>
    <row r="44" spans="1:4">
      <c r="A44" s="10" t="s">
        <v>82</v>
      </c>
      <c r="B44" s="11" t="s">
        <v>83</v>
      </c>
      <c r="C44" s="41"/>
      <c r="D44" s="42">
        <f>'[2]2021'!C44</f>
        <v>0</v>
      </c>
    </row>
    <row r="45" spans="1:4">
      <c r="A45" s="14" t="s">
        <v>84</v>
      </c>
      <c r="B45" s="15" t="s">
        <v>85</v>
      </c>
      <c r="C45" s="37"/>
      <c r="D45" s="38">
        <f>'[2]2021'!C45</f>
        <v>0</v>
      </c>
    </row>
    <row r="46" spans="1:4">
      <c r="A46" s="14" t="s">
        <v>86</v>
      </c>
      <c r="B46" s="15" t="s">
        <v>87</v>
      </c>
      <c r="C46" s="16"/>
      <c r="D46" s="17">
        <f>'[2]2021'!C46</f>
        <v>296379</v>
      </c>
    </row>
    <row r="47" spans="1:4">
      <c r="A47" s="14" t="s">
        <v>88</v>
      </c>
      <c r="B47" s="15" t="s">
        <v>89</v>
      </c>
      <c r="C47" s="16">
        <f>-[1]Hárok1!$A$46</f>
        <v>-488862.23</v>
      </c>
      <c r="D47" s="17">
        <f>'[2]2021'!C47</f>
        <v>0</v>
      </c>
    </row>
    <row r="48" spans="1:4">
      <c r="A48" s="14" t="s">
        <v>90</v>
      </c>
      <c r="B48" s="15" t="s">
        <v>91</v>
      </c>
      <c r="C48" s="16"/>
      <c r="D48" s="17">
        <f>'[2]2021'!C48</f>
        <v>0</v>
      </c>
    </row>
    <row r="49" spans="1:4">
      <c r="A49" s="14" t="s">
        <v>92</v>
      </c>
      <c r="B49" s="15" t="s">
        <v>93</v>
      </c>
      <c r="C49" s="16">
        <f>-[1]Hárok1!$C$31-[1]Hárok1!$C$32</f>
        <v>-1142.46</v>
      </c>
      <c r="D49" s="17">
        <f>'[2]2021'!C49</f>
        <v>-3634.2200000000003</v>
      </c>
    </row>
    <row r="50" spans="1:4">
      <c r="A50" s="14" t="s">
        <v>94</v>
      </c>
      <c r="B50" s="15" t="s">
        <v>95</v>
      </c>
      <c r="C50" s="16"/>
      <c r="D50" s="17">
        <f>'[2]2021'!C50</f>
        <v>223.72</v>
      </c>
    </row>
    <row r="51" spans="1:4">
      <c r="A51" s="14" t="s">
        <v>96</v>
      </c>
      <c r="B51" s="15" t="s">
        <v>97</v>
      </c>
      <c r="C51" s="16">
        <f>-[1]Hárok1!$C$36</f>
        <v>-4192.13</v>
      </c>
      <c r="D51" s="17">
        <f>'[2]2021'!C51</f>
        <v>0</v>
      </c>
    </row>
    <row r="52" spans="1:4">
      <c r="A52" s="14" t="s">
        <v>98</v>
      </c>
      <c r="B52" s="15" t="s">
        <v>99</v>
      </c>
      <c r="C52" s="16"/>
      <c r="D52" s="17">
        <f>'[2]2021'!C52</f>
        <v>0</v>
      </c>
    </row>
    <row r="53" spans="1:4">
      <c r="A53" s="14" t="s">
        <v>100</v>
      </c>
      <c r="B53" s="15" t="s">
        <v>101</v>
      </c>
      <c r="C53" s="16">
        <f>-[1]Hárok1!$C$37</f>
        <v>-1650.0099999999968</v>
      </c>
      <c r="D53" s="17">
        <f>'[2]2021'!C53</f>
        <v>-3389.8899999999994</v>
      </c>
    </row>
    <row r="54" spans="1:4">
      <c r="A54" s="14" t="s">
        <v>102</v>
      </c>
      <c r="B54" s="15" t="s">
        <v>103</v>
      </c>
      <c r="C54" s="16"/>
      <c r="D54" s="17">
        <f>'[2]2021'!C54</f>
        <v>0</v>
      </c>
    </row>
    <row r="55" spans="1:4">
      <c r="A55" s="14" t="s">
        <v>104</v>
      </c>
      <c r="B55" s="15" t="s">
        <v>105</v>
      </c>
      <c r="C55" s="16"/>
      <c r="D55" s="17">
        <f>'[2]2021'!C55</f>
        <v>0</v>
      </c>
    </row>
    <row r="56" spans="1:4">
      <c r="A56" s="14" t="s">
        <v>106</v>
      </c>
      <c r="B56" s="15" t="s">
        <v>107</v>
      </c>
      <c r="C56" s="16"/>
      <c r="D56" s="17">
        <f>'[2]2021'!C56</f>
        <v>0</v>
      </c>
    </row>
    <row r="57" spans="1:4">
      <c r="A57" s="14" t="s">
        <v>108</v>
      </c>
      <c r="B57" s="15" t="s">
        <v>109</v>
      </c>
      <c r="C57" s="16"/>
      <c r="D57" s="17">
        <f>'[2]2021'!C57</f>
        <v>0</v>
      </c>
    </row>
    <row r="58" spans="1:4">
      <c r="A58" s="14" t="s">
        <v>110</v>
      </c>
      <c r="B58" s="15" t="s">
        <v>111</v>
      </c>
      <c r="C58" s="16"/>
      <c r="D58" s="17">
        <f>'[2]2021'!C58</f>
        <v>0</v>
      </c>
    </row>
    <row r="59" spans="1:4">
      <c r="A59" s="14" t="s">
        <v>112</v>
      </c>
      <c r="B59" s="15" t="s">
        <v>113</v>
      </c>
      <c r="C59" s="16"/>
      <c r="D59" s="17">
        <f>'[2]2021'!C59</f>
        <v>0</v>
      </c>
    </row>
    <row r="60" spans="1:4" ht="15.75" thickBot="1">
      <c r="A60" s="18" t="s">
        <v>114</v>
      </c>
      <c r="B60" s="19" t="s">
        <v>115</v>
      </c>
      <c r="C60" s="33"/>
      <c r="D60" s="34">
        <f>'[2]2021'!C60</f>
        <v>0</v>
      </c>
    </row>
    <row r="61" spans="1:4" ht="15.75" thickBot="1">
      <c r="A61" s="22" t="s">
        <v>116</v>
      </c>
      <c r="B61" s="29" t="s">
        <v>117</v>
      </c>
      <c r="C61" s="24">
        <f>SUM(C44:C60)</f>
        <v>-495846.83</v>
      </c>
      <c r="D61" s="24">
        <f>'[2]2021'!C61</f>
        <v>289578.61</v>
      </c>
    </row>
    <row r="62" spans="1:4" ht="34.5" thickBot="1">
      <c r="A62" s="22" t="s">
        <v>118</v>
      </c>
      <c r="B62" s="23" t="s">
        <v>119</v>
      </c>
      <c r="C62" s="24">
        <f>SUM(C63:C64)</f>
        <v>0</v>
      </c>
      <c r="D62" s="24">
        <f>'[2]2021'!C62</f>
        <v>0</v>
      </c>
    </row>
    <row r="63" spans="1:4">
      <c r="A63" s="10" t="s">
        <v>120</v>
      </c>
      <c r="B63" s="11" t="s">
        <v>121</v>
      </c>
      <c r="C63" s="30">
        <v>0</v>
      </c>
      <c r="D63" s="31">
        <f>'[2]2021'!C63</f>
        <v>0</v>
      </c>
    </row>
    <row r="64" spans="1:4" ht="15.75" thickBot="1">
      <c r="A64" s="18" t="s">
        <v>122</v>
      </c>
      <c r="B64" s="19" t="s">
        <v>123</v>
      </c>
      <c r="C64" s="33">
        <v>0</v>
      </c>
      <c r="D64" s="34">
        <f>'[2]2021'!C64</f>
        <v>0</v>
      </c>
    </row>
    <row r="65" spans="1:5" ht="33.75">
      <c r="A65" s="10" t="s">
        <v>124</v>
      </c>
      <c r="B65" s="43" t="s">
        <v>125</v>
      </c>
      <c r="C65" s="31">
        <f>C33+C41+C61+C62</f>
        <v>-312.14000000414671</v>
      </c>
      <c r="D65" s="31">
        <f>'[2]2021'!C65</f>
        <v>1608.2900000009686</v>
      </c>
    </row>
    <row r="66" spans="1:5" ht="15.75" thickBot="1">
      <c r="A66" s="18" t="s">
        <v>126</v>
      </c>
      <c r="B66" s="19" t="s">
        <v>127</v>
      </c>
      <c r="C66" s="33">
        <f>D67</f>
        <v>7035.4499999973923</v>
      </c>
      <c r="D66" s="34">
        <f>'[2]2021'!C66</f>
        <v>5427.1599999964237</v>
      </c>
    </row>
    <row r="67" spans="1:5" ht="34.5" thickBot="1">
      <c r="A67" s="22" t="s">
        <v>128</v>
      </c>
      <c r="B67" s="23" t="s">
        <v>129</v>
      </c>
      <c r="C67" s="24">
        <f>C65+C66</f>
        <v>6723.3099999932456</v>
      </c>
      <c r="D67" s="24">
        <f>'[2]2021'!C67</f>
        <v>7035.4499999973923</v>
      </c>
    </row>
    <row r="68" spans="1:5" ht="21">
      <c r="A68" s="44"/>
      <c r="B68" s="1"/>
      <c r="C68" s="1"/>
      <c r="D68" s="1"/>
      <c r="E68" s="49"/>
    </row>
    <row r="69" spans="1:5">
      <c r="A69" s="45"/>
      <c r="D69" s="46"/>
    </row>
    <row r="70" spans="1:5">
      <c r="D70" s="46"/>
    </row>
    <row r="71" spans="1:5">
      <c r="D71" s="46"/>
    </row>
    <row r="72" spans="1:5">
      <c r="D72" s="46"/>
    </row>
    <row r="73" spans="1:5">
      <c r="D73" s="46"/>
    </row>
    <row r="74" spans="1:5">
      <c r="C74" s="46">
        <v>4</v>
      </c>
      <c r="D74" s="46"/>
    </row>
    <row r="75" spans="1:5">
      <c r="D75" s="46"/>
    </row>
    <row r="76" spans="1:5">
      <c r="D76" s="46"/>
    </row>
    <row r="77" spans="1:5">
      <c r="D77" s="46"/>
    </row>
    <row r="78" spans="1:5">
      <c r="D78" s="46"/>
    </row>
    <row r="79" spans="1:5">
      <c r="D79" s="46"/>
    </row>
    <row r="80" spans="1:5">
      <c r="D80" s="46"/>
    </row>
    <row r="81" spans="4:4">
      <c r="D81" s="46"/>
    </row>
    <row r="82" spans="4:4">
      <c r="D82" s="46"/>
    </row>
    <row r="83" spans="4:4">
      <c r="D83" s="46"/>
    </row>
    <row r="84" spans="4:4">
      <c r="D84" s="46"/>
    </row>
    <row r="85" spans="4:4">
      <c r="D85" s="46"/>
    </row>
    <row r="86" spans="4:4">
      <c r="D86" s="46"/>
    </row>
    <row r="87" spans="4:4">
      <c r="D87" s="46"/>
    </row>
    <row r="88" spans="4:4">
      <c r="D88" s="46"/>
    </row>
    <row r="89" spans="4:4">
      <c r="D89" s="46"/>
    </row>
    <row r="90" spans="4:4">
      <c r="D90" s="46"/>
    </row>
    <row r="91" spans="4:4">
      <c r="D91" s="46"/>
    </row>
    <row r="92" spans="4:4">
      <c r="D92" s="46"/>
    </row>
    <row r="93" spans="4:4">
      <c r="D93" s="46"/>
    </row>
    <row r="94" spans="4:4">
      <c r="D94" s="46"/>
    </row>
    <row r="95" spans="4:4">
      <c r="D95" s="46"/>
    </row>
    <row r="96" spans="4:4">
      <c r="D96" s="46"/>
    </row>
    <row r="97" spans="4:4">
      <c r="D97" s="46"/>
    </row>
    <row r="98" spans="4:4">
      <c r="D98" s="46"/>
    </row>
    <row r="99" spans="4:4">
      <c r="D99" s="46"/>
    </row>
    <row r="100" spans="4:4">
      <c r="D100" s="46"/>
    </row>
    <row r="101" spans="4:4">
      <c r="D101" s="46"/>
    </row>
    <row r="102" spans="4:4">
      <c r="D102" s="46"/>
    </row>
    <row r="103" spans="4:4">
      <c r="D103" s="46"/>
    </row>
    <row r="104" spans="4:4">
      <c r="D104" s="46"/>
    </row>
    <row r="105" spans="4:4">
      <c r="D105" s="46"/>
    </row>
    <row r="106" spans="4:4">
      <c r="D106" s="46"/>
    </row>
    <row r="107" spans="4:4">
      <c r="D107" s="46"/>
    </row>
    <row r="108" spans="4:4">
      <c r="D108" s="46"/>
    </row>
    <row r="109" spans="4:4">
      <c r="D109" s="46"/>
    </row>
    <row r="110" spans="4:4">
      <c r="D110" s="46"/>
    </row>
    <row r="111" spans="4:4">
      <c r="D111" s="46"/>
    </row>
    <row r="112" spans="4:4">
      <c r="D112" s="47"/>
    </row>
    <row r="113" spans="4:4">
      <c r="D113" s="47"/>
    </row>
    <row r="114" spans="4:4">
      <c r="D114" s="47"/>
    </row>
    <row r="115" spans="4:4">
      <c r="D115" s="47"/>
    </row>
    <row r="116" spans="4:4">
      <c r="D116" s="47"/>
    </row>
    <row r="117" spans="4:4">
      <c r="D117" s="47"/>
    </row>
    <row r="118" spans="4:4">
      <c r="D118" s="47"/>
    </row>
    <row r="119" spans="4:4">
      <c r="D119" s="47"/>
    </row>
    <row r="120" spans="4:4">
      <c r="D120" s="47"/>
    </row>
    <row r="121" spans="4:4">
      <c r="D121" s="47"/>
    </row>
    <row r="122" spans="4:4">
      <c r="D122" s="47"/>
    </row>
    <row r="123" spans="4:4">
      <c r="D123" s="47"/>
    </row>
    <row r="124" spans="4:4">
      <c r="D124" s="47"/>
    </row>
    <row r="125" spans="4:4">
      <c r="D125" s="47"/>
    </row>
    <row r="126" spans="4:4">
      <c r="D126" s="47"/>
    </row>
    <row r="127" spans="4:4">
      <c r="D127" s="47"/>
    </row>
    <row r="128" spans="4:4">
      <c r="D128" s="47"/>
    </row>
    <row r="129" spans="4:4">
      <c r="D129" s="47"/>
    </row>
    <row r="130" spans="4:4">
      <c r="D130" s="47"/>
    </row>
    <row r="131" spans="4:4">
      <c r="D131" s="47"/>
    </row>
    <row r="132" spans="4:4">
      <c r="D132" s="47"/>
    </row>
    <row r="133" spans="4:4">
      <c r="D133" s="47"/>
    </row>
    <row r="134" spans="4:4">
      <c r="D134" s="47"/>
    </row>
    <row r="135" spans="4:4">
      <c r="D135" s="47"/>
    </row>
    <row r="136" spans="4:4">
      <c r="D136" s="47"/>
    </row>
    <row r="137" spans="4:4">
      <c r="D137" s="47"/>
    </row>
    <row r="138" spans="4:4">
      <c r="D138" s="47"/>
    </row>
    <row r="139" spans="4:4">
      <c r="D139" s="47"/>
    </row>
    <row r="140" spans="4:4">
      <c r="D140" s="47"/>
    </row>
    <row r="141" spans="4:4">
      <c r="D141" s="47"/>
    </row>
    <row r="142" spans="4:4">
      <c r="D142" s="47"/>
    </row>
    <row r="143" spans="4:4">
      <c r="D143" s="47"/>
    </row>
    <row r="144" spans="4:4">
      <c r="D144" s="47"/>
    </row>
    <row r="145" spans="4:4">
      <c r="D145" s="47"/>
    </row>
    <row r="146" spans="4:4">
      <c r="D146" s="47"/>
    </row>
    <row r="147" spans="4:4">
      <c r="D147" s="47"/>
    </row>
    <row r="148" spans="4:4">
      <c r="D148" s="47"/>
    </row>
    <row r="149" spans="4:4">
      <c r="D149" s="47"/>
    </row>
    <row r="150" spans="4:4">
      <c r="D150" s="47"/>
    </row>
    <row r="151" spans="4:4">
      <c r="D151" s="47"/>
    </row>
    <row r="152" spans="4:4">
      <c r="D152" s="47"/>
    </row>
    <row r="153" spans="4:4">
      <c r="D153" s="47"/>
    </row>
    <row r="154" spans="4:4">
      <c r="D154" s="47"/>
    </row>
    <row r="155" spans="4:4">
      <c r="D155" s="47"/>
    </row>
    <row r="156" spans="4:4">
      <c r="D156" s="47"/>
    </row>
    <row r="157" spans="4:4">
      <c r="D157" s="47"/>
    </row>
    <row r="158" spans="4:4">
      <c r="D158" s="47"/>
    </row>
    <row r="159" spans="4:4">
      <c r="D159" s="47"/>
    </row>
    <row r="160" spans="4:4">
      <c r="D160" s="47"/>
    </row>
    <row r="161" spans="4:4">
      <c r="D161" s="47"/>
    </row>
    <row r="162" spans="4:4">
      <c r="D162" s="47"/>
    </row>
    <row r="163" spans="4:4">
      <c r="D163" s="47"/>
    </row>
    <row r="164" spans="4:4">
      <c r="D164" s="47"/>
    </row>
    <row r="165" spans="4:4">
      <c r="D165" s="47"/>
    </row>
    <row r="166" spans="4:4">
      <c r="D166" s="47"/>
    </row>
    <row r="167" spans="4:4">
      <c r="D167" s="47"/>
    </row>
    <row r="168" spans="4:4">
      <c r="D168" s="47"/>
    </row>
    <row r="169" spans="4:4">
      <c r="D169" s="47"/>
    </row>
    <row r="170" spans="4:4">
      <c r="D170" s="47"/>
    </row>
    <row r="171" spans="4:4">
      <c r="D171" s="47"/>
    </row>
    <row r="172" spans="4:4">
      <c r="D172" s="47"/>
    </row>
    <row r="173" spans="4:4">
      <c r="D173" s="47"/>
    </row>
    <row r="174" spans="4:4">
      <c r="D174" s="47"/>
    </row>
    <row r="175" spans="4:4">
      <c r="D175" s="47"/>
    </row>
    <row r="176" spans="4:4">
      <c r="D176" s="47"/>
    </row>
    <row r="177" spans="4:4">
      <c r="D177" s="47"/>
    </row>
    <row r="178" spans="4:4">
      <c r="D178" s="47"/>
    </row>
    <row r="179" spans="4:4">
      <c r="D179" s="47"/>
    </row>
    <row r="180" spans="4:4">
      <c r="D180" s="47"/>
    </row>
    <row r="181" spans="4:4">
      <c r="D181" s="47"/>
    </row>
    <row r="182" spans="4:4">
      <c r="D182" s="47"/>
    </row>
    <row r="183" spans="4:4">
      <c r="D183" s="47"/>
    </row>
    <row r="184" spans="4:4">
      <c r="D184" s="47"/>
    </row>
    <row r="185" spans="4:4">
      <c r="D185" s="47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Karabinovam</dc:creator>
  <cp:lastModifiedBy>Ludmila Chopkova</cp:lastModifiedBy>
  <dcterms:created xsi:type="dcterms:W3CDTF">2023-03-31T07:58:11Z</dcterms:created>
  <dcterms:modified xsi:type="dcterms:W3CDTF">2023-03-31T08:02:15Z</dcterms:modified>
</cp:coreProperties>
</file>